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comments/comment4.xml" ContentType="application/vnd.openxmlformats-officedocument.spreadsheetml.comments+xml"/>
  <Override PartName="/xl/worksheets/sheet5.xml" ContentType="application/vnd.openxmlformats-officedocument.spreadsheetml.worksheet+xml"/>
  <Override PartName="/xl/comments/comment5.xml" ContentType="application/vnd.openxmlformats-officedocument.spreadsheetml.comments+xml"/>
  <Override PartName="/xl/worksheets/sheet6.xml" ContentType="application/vnd.openxmlformats-officedocument.spreadsheetml.worksheet+xml"/>
  <Override PartName="/xl/comments/comment6.xml" ContentType="application/vnd.openxmlformats-officedocument.spreadsheetml.comments+xml"/>
  <Override PartName="/xl/worksheets/sheet7.xml" ContentType="application/vnd.openxmlformats-officedocument.spreadsheetml.worksheet+xml"/>
  <Override PartName="/xl/comments/comment7.xml" ContentType="application/vnd.openxmlformats-officedocument.spreadsheetml.comments+xml"/>
  <Override PartName="/xl/worksheets/sheet8.xml" ContentType="application/vnd.openxmlformats-officedocument.spreadsheetml.worksheet+xml"/>
  <Override PartName="/xl/comments/comment8.xml" ContentType="application/vnd.openxmlformats-officedocument.spreadsheetml.comments+xml"/>
  <Override PartName="/xl/worksheets/sheet9.xml" ContentType="application/vnd.openxmlformats-officedocument.spreadsheetml.worksheet+xml"/>
  <Override PartName="/xl/comments/comment9.xml" ContentType="application/vnd.openxmlformats-officedocument.spreadsheetml.comments+xml"/>
  <Override PartName="/xl/worksheets/sheet10.xml" ContentType="application/vnd.openxmlformats-officedocument.spreadsheetml.worksheet+xml"/>
  <Override PartName="/xl/comments/comment10.xml" ContentType="application/vnd.openxmlformats-officedocument.spreadsheetml.comments+xml"/>
  <Override PartName="/xl/worksheets/sheet11.xml" ContentType="application/vnd.openxmlformats-officedocument.spreadsheetml.worksheet+xml"/>
  <Override PartName="/xl/comments/comment11.xml" ContentType="application/vnd.openxmlformats-officedocument.spreadsheetml.comments+xml"/>
  <Override PartName="/xl/worksheets/sheet12.xml" ContentType="application/vnd.openxmlformats-officedocument.spreadsheetml.worksheet+xml"/>
  <Override PartName="/xl/comments/comment12.xml" ContentType="application/vnd.openxmlformats-officedocument.spreadsheetml.comments+xml"/>
  <Override PartName="/xl/worksheets/sheet13.xml" ContentType="application/vnd.openxmlformats-officedocument.spreadsheetml.worksheet+xml"/>
  <Override PartName="/xl/comments/comment13.xml" ContentType="application/vnd.openxmlformats-officedocument.spreadsheetml.comments+xml"/>
  <Override PartName="/xl/worksheets/sheet14.xml" ContentType="application/vnd.openxmlformats-officedocument.spreadsheetml.worksheet+xml"/>
  <Override PartName="/xl/comments/comment14.xml" ContentType="application/vnd.openxmlformats-officedocument.spreadsheetml.comments+xml"/>
  <Override PartName="/xl/worksheets/sheet15.xml" ContentType="application/vnd.openxmlformats-officedocument.spreadsheetml.worksheet+xml"/>
  <Override PartName="/xl/comments/comment15.xml" ContentType="application/vnd.openxmlformats-officedocument.spreadsheetml.comments+xml"/>
  <Override PartName="/xl/worksheets/sheet16.xml" ContentType="application/vnd.openxmlformats-officedocument.spreadsheetml.worksheet+xml"/>
  <Override PartName="/xl/comments/comment16.xml" ContentType="application/vnd.openxmlformats-officedocument.spreadsheetml.comments+xml"/>
  <Override PartName="/xl/worksheets/sheet17.xml" ContentType="application/vnd.openxmlformats-officedocument.spreadsheetml.worksheet+xml"/>
  <Override PartName="/xl/comments/comment17.xml" ContentType="application/vnd.openxmlformats-officedocument.spreadsheetml.comments+xml"/>
  <Override PartName="/xl/worksheets/sheet18.xml" ContentType="application/vnd.openxmlformats-officedocument.spreadsheetml.worksheet+xml"/>
  <Override PartName="/xl/comments/comment18.xml" ContentType="application/vnd.openxmlformats-officedocument.spreadsheetml.comments+xml"/>
  <Override PartName="/xl/worksheets/sheet19.xml" ContentType="application/vnd.openxmlformats-officedocument.spreadsheetml.worksheet+xml"/>
  <Override PartName="/xl/comments/comment19.xml" ContentType="application/vnd.openxmlformats-officedocument.spreadsheetml.comments+xml"/>
  <Override PartName="/xl/worksheets/sheet20.xml" ContentType="application/vnd.openxmlformats-officedocument.spreadsheetml.worksheet+xml"/>
  <Override PartName="/xl/comments/comment20.xml" ContentType="application/vnd.openxmlformats-officedocument.spreadsheetml.comments+xml"/>
  <Override PartName="/xl/worksheets/sheet21.xml" ContentType="application/vnd.openxmlformats-officedocument.spreadsheetml.worksheet+xml"/>
  <Override PartName="/xl/comments/comment21.xml" ContentType="application/vnd.openxmlformats-officedocument.spreadsheetml.comments+xml"/>
  <Override PartName="/xl/worksheets/sheet22.xml" ContentType="application/vnd.openxmlformats-officedocument.spreadsheetml.worksheet+xml"/>
  <Override PartName="/xl/comments/comment22.xml" ContentType="application/vnd.openxmlformats-officedocument.spreadsheetml.comments+xml"/>
  <Override PartName="/xl/worksheets/sheet23.xml" ContentType="application/vnd.openxmlformats-officedocument.spreadsheetml.worksheet+xml"/>
  <Override PartName="/xl/comments/comment23.xml" ContentType="application/vnd.openxmlformats-officedocument.spreadsheetml.comments+xml"/>
  <Override PartName="/xl/worksheets/sheet24.xml" ContentType="application/vnd.openxmlformats-officedocument.spreadsheetml.worksheet+xml"/>
  <Override PartName="/xl/comments/comment24.xml" ContentType="application/vnd.openxmlformats-officedocument.spreadsheetml.comments+xml"/>
  <Override PartName="/xl/worksheets/sheet25.xml" ContentType="application/vnd.openxmlformats-officedocument.spreadsheetml.worksheet+xml"/>
  <Override PartName="/xl/comments/comment25.xml" ContentType="application/vnd.openxmlformats-officedocument.spreadsheetml.comments+xml"/>
  <Override PartName="/xl/worksheets/sheet26.xml" ContentType="application/vnd.openxmlformats-officedocument.spreadsheetml.worksheet+xml"/>
  <Override PartName="/xl/comments/comment26.xml" ContentType="application/vnd.openxmlformats-officedocument.spreadsheetml.comments+xml"/>
  <Override PartName="/xl/worksheets/sheet27.xml" ContentType="application/vnd.openxmlformats-officedocument.spreadsheetml.worksheet+xml"/>
  <Override PartName="/xl/comments/comment27.xml" ContentType="application/vnd.openxmlformats-officedocument.spreadsheetml.comments+xml"/>
  <Override PartName="/xl/worksheets/sheet28.xml" ContentType="application/vnd.openxmlformats-officedocument.spreadsheetml.worksheet+xml"/>
  <Override PartName="/xl/comments/comment28.xml" ContentType="application/vnd.openxmlformats-officedocument.spreadsheetml.comments+xml"/>
  <Override PartName="/xl/worksheets/sheet29.xml" ContentType="application/vnd.openxmlformats-officedocument.spreadsheetml.worksheet+xml"/>
  <Override PartName="/xl/comments/comment29.xml" ContentType="application/vnd.openxmlformats-officedocument.spreadsheetml.comments+xml"/>
  <Override PartName="/xl/worksheets/sheet30.xml" ContentType="application/vnd.openxmlformats-officedocument.spreadsheetml.worksheet+xml"/>
  <Override PartName="/xl/comments/comment30.xml" ContentType="application/vnd.openxmlformats-officedocument.spreadsheetml.comments+xml"/>
  <Override PartName="/xl/worksheets/sheet31.xml" ContentType="application/vnd.openxmlformats-officedocument.spreadsheetml.worksheet+xml"/>
  <Override PartName="/xl/comments/comment31.xml" ContentType="application/vnd.openxmlformats-officedocument.spreadsheetml.comments+xml"/>
  <Override PartName="/xl/worksheets/sheet32.xml" ContentType="application/vnd.openxmlformats-officedocument.spreadsheetml.worksheet+xml"/>
  <Override PartName="/xl/comments/comment32.xml" ContentType="application/vnd.openxmlformats-officedocument.spreadsheetml.comments+xml"/>
  <Override PartName="/xl/worksheets/sheet33.xml" ContentType="application/vnd.openxmlformats-officedocument.spreadsheetml.worksheet+xml"/>
  <Override PartName="/xl/comments/comment33.xml" ContentType="application/vnd.openxmlformats-officedocument.spreadsheetml.comments+xml"/>
  <Override PartName="/xl/worksheets/sheet34.xml" ContentType="application/vnd.openxmlformats-officedocument.spreadsheetml.worksheet+xml"/>
  <Override PartName="/xl/comments/comment34.xml" ContentType="application/vnd.openxmlformats-officedocument.spreadsheetml.comments+xml"/>
  <Override PartName="/xl/worksheets/sheet35.xml" ContentType="application/vnd.openxmlformats-officedocument.spreadsheetml.worksheet+xml"/>
  <Override PartName="/xl/comments/comment35.xml" ContentType="application/vnd.openxmlformats-officedocument.spreadsheetml.comments+xml"/>
  <Override PartName="/xl/worksheets/sheet36.xml" ContentType="application/vnd.openxmlformats-officedocument.spreadsheetml.worksheet+xml"/>
  <Override PartName="/xl/comments/comment36.xml" ContentType="application/vnd.openxmlformats-officedocument.spreadsheetml.comments+xml"/>
  <Override PartName="/xl/worksheets/sheet37.xml" ContentType="application/vnd.openxmlformats-officedocument.spreadsheetml.worksheet+xml"/>
  <Override PartName="/xl/comments/comment37.xml" ContentType="application/vnd.openxmlformats-officedocument.spreadsheetml.comments+xml"/>
  <Override PartName="/xl/worksheets/sheet38.xml" ContentType="application/vnd.openxmlformats-officedocument.spreadsheetml.worksheet+xml"/>
  <Override PartName="/xl/comments/comment38.xml" ContentType="application/vnd.openxmlformats-officedocument.spreadsheetml.comments+xml"/>
  <Override PartName="/xl/worksheets/sheet39.xml" ContentType="application/vnd.openxmlformats-officedocument.spreadsheetml.worksheet+xml"/>
  <Override PartName="/xl/comments/comment39.xml" ContentType="application/vnd.openxmlformats-officedocument.spreadsheetml.comments+xml"/>
  <Override PartName="/xl/worksheets/sheet40.xml" ContentType="application/vnd.openxmlformats-officedocument.spreadsheetml.worksheet+xml"/>
  <Override PartName="/xl/comments/comment40.xml" ContentType="application/vnd.openxmlformats-officedocument.spreadsheetml.comments+xml"/>
  <Override PartName="/xl/worksheets/sheet41.xml" ContentType="application/vnd.openxmlformats-officedocument.spreadsheetml.worksheet+xml"/>
  <Override PartName="/xl/comments/comment41.xml" ContentType="application/vnd.openxmlformats-officedocument.spreadsheetml.comments+xml"/>
  <Override PartName="/xl/worksheets/sheet42.xml" ContentType="application/vnd.openxmlformats-officedocument.spreadsheetml.worksheet+xml"/>
  <Override PartName="/xl/comments/comment42.xml" ContentType="application/vnd.openxmlformats-officedocument.spreadsheetml.comments+xml"/>
  <Override PartName="/xl/worksheets/sheet43.xml" ContentType="application/vnd.openxmlformats-officedocument.spreadsheetml.worksheet+xml"/>
  <Override PartName="/xl/comments/comment43.xml" ContentType="application/vnd.openxmlformats-officedocument.spreadsheetml.comments+xml"/>
  <Override PartName="/xl/worksheets/sheet44.xml" ContentType="application/vnd.openxmlformats-officedocument.spreadsheetml.worksheet+xml"/>
  <Override PartName="/xl/comments/comment44.xml" ContentType="application/vnd.openxmlformats-officedocument.spreadsheetml.comments+xml"/>
  <Override PartName="/xl/worksheets/sheet45.xml" ContentType="application/vnd.openxmlformats-officedocument.spreadsheetml.worksheet+xml"/>
  <Override PartName="/xl/comments/comment45.xml" ContentType="application/vnd.openxmlformats-officedocument.spreadsheetml.comments+xml"/>
  <Override PartName="/xl/worksheets/sheet46.xml" ContentType="application/vnd.openxmlformats-officedocument.spreadsheetml.worksheet+xml"/>
  <Override PartName="/xl/comments/comment46.xml" ContentType="application/vnd.openxmlformats-officedocument.spreadsheetml.comments+xml"/>
  <Override PartName="/xl/worksheets/sheet47.xml" ContentType="application/vnd.openxmlformats-officedocument.spreadsheetml.worksheet+xml"/>
  <Override PartName="/xl/comments/comment47.xml" ContentType="application/vnd.openxmlformats-officedocument.spreadsheetml.comments+xml"/>
  <Override PartName="/xl/worksheets/sheet48.xml" ContentType="application/vnd.openxmlformats-officedocument.spreadsheetml.worksheet+xml"/>
  <Override PartName="/xl/comments/comment48.xml" ContentType="application/vnd.openxmlformats-officedocument.spreadsheetml.comments+xml"/>
  <Override PartName="/xl/worksheets/sheet49.xml" ContentType="application/vnd.openxmlformats-officedocument.spreadsheetml.worksheet+xml"/>
  <Override PartName="/xl/comments/comment49.xml" ContentType="application/vnd.openxmlformats-officedocument.spreadsheetml.comments+xml"/>
  <Override PartName="/xl/worksheets/sheet50.xml" ContentType="application/vnd.openxmlformats-officedocument.spreadsheetml.worksheet+xml"/>
  <Override PartName="/xl/comments/comment50.xml" ContentType="application/vnd.openxmlformats-officedocument.spreadsheetml.comments+xml"/>
  <Override PartName="/xl/worksheets/sheet51.xml" ContentType="application/vnd.openxmlformats-officedocument.spreadsheetml.worksheet+xml"/>
  <Override PartName="/xl/comments/comment51.xml" ContentType="application/vnd.openxmlformats-officedocument.spreadsheetml.comments+xml"/>
  <Override PartName="/xl/worksheets/sheet52.xml" ContentType="application/vnd.openxmlformats-officedocument.spreadsheetml.worksheet+xml"/>
  <Override PartName="/xl/comments/comment52.xml" ContentType="application/vnd.openxmlformats-officedocument.spreadsheetml.comments+xml"/>
  <Override PartName="/xl/worksheets/sheet53.xml" ContentType="application/vnd.openxmlformats-officedocument.spreadsheetml.worksheet+xml"/>
  <Override PartName="/xl/comments/comment53.xml" ContentType="application/vnd.openxmlformats-officedocument.spreadsheetml.comments+xml"/>
  <Override PartName="/xl/worksheets/sheet54.xml" ContentType="application/vnd.openxmlformats-officedocument.spreadsheetml.worksheet+xml"/>
  <Override PartName="/xl/comments/comment54.xml" ContentType="application/vnd.openxmlformats-officedocument.spreadsheetml.comments+xml"/>
  <Override PartName="/xl/worksheets/sheet55.xml" ContentType="application/vnd.openxmlformats-officedocument.spreadsheetml.worksheet+xml"/>
  <Override PartName="/xl/comments/comment55.xml" ContentType="application/vnd.openxmlformats-officedocument.spreadsheetml.comments+xml"/>
  <Override PartName="/xl/worksheets/sheet56.xml" ContentType="application/vnd.openxmlformats-officedocument.spreadsheetml.worksheet+xml"/>
  <Override PartName="/xl/comments/comment56.xml" ContentType="application/vnd.openxmlformats-officedocument.spreadsheetml.comments+xml"/>
  <Override PartName="/xl/worksheets/sheet57.xml" ContentType="application/vnd.openxmlformats-officedocument.spreadsheetml.worksheet+xml"/>
  <Override PartName="/xl/comments/comment57.xml" ContentType="application/vnd.openxmlformats-officedocument.spreadsheetml.comments+xml"/>
  <Override PartName="/xl/worksheets/sheet58.xml" ContentType="application/vnd.openxmlformats-officedocument.spreadsheetml.worksheet+xml"/>
  <Override PartName="/xl/comments/comment58.xml" ContentType="application/vnd.openxmlformats-officedocument.spreadsheetml.comments+xml"/>
  <Override PartName="/xl/worksheets/sheet59.xml" ContentType="application/vnd.openxmlformats-officedocument.spreadsheetml.worksheet+xml"/>
  <Override PartName="/xl/comments/comment59.xml" ContentType="application/vnd.openxmlformats-officedocument.spreadsheetml.comments+xml"/>
  <Override PartName="/xl/worksheets/sheet60.xml" ContentType="application/vnd.openxmlformats-officedocument.spreadsheetml.worksheet+xml"/>
  <Override PartName="/xl/comments/comment60.xml" ContentType="application/vnd.openxmlformats-officedocument.spreadsheetml.comments+xml"/>
  <Override PartName="/xl/worksheets/sheet61.xml" ContentType="application/vnd.openxmlformats-officedocument.spreadsheetml.worksheet+xml"/>
  <Override PartName="/xl/comments/comment61.xml" ContentType="application/vnd.openxmlformats-officedocument.spreadsheetml.comments+xml"/>
  <Override PartName="/xl/worksheets/sheet62.xml" ContentType="application/vnd.openxmlformats-officedocument.spreadsheetml.worksheet+xml"/>
  <Override PartName="/xl/comments/comment62.xml" ContentType="application/vnd.openxmlformats-officedocument.spreadsheetml.comments+xml"/>
  <Override PartName="/xl/worksheets/sheet63.xml" ContentType="application/vnd.openxmlformats-officedocument.spreadsheetml.worksheet+xml"/>
  <Override PartName="/xl/comments/comment63.xml" ContentType="application/vnd.openxmlformats-officedocument.spreadsheetml.comments+xml"/>
  <Override PartName="/xl/worksheets/sheet64.xml" ContentType="application/vnd.openxmlformats-officedocument.spreadsheetml.worksheet+xml"/>
  <Override PartName="/xl/comments/comment64.xml" ContentType="application/vnd.openxmlformats-officedocument.spreadsheetml.comments+xml"/>
  <Override PartName="/xl/worksheets/sheet65.xml" ContentType="application/vnd.openxmlformats-officedocument.spreadsheetml.worksheet+xml"/>
  <Override PartName="/xl/comments/comment65.xml" ContentType="application/vnd.openxmlformats-officedocument.spreadsheetml.comments+xml"/>
  <Override PartName="/xl/worksheets/sheet66.xml" ContentType="application/vnd.openxmlformats-officedocument.spreadsheetml.worksheet+xml"/>
  <Override PartName="/xl/comments/comment66.xml" ContentType="application/vnd.openxmlformats-officedocument.spreadsheetml.comments+xml"/>
  <Override PartName="/xl/worksheets/sheet67.xml" ContentType="application/vnd.openxmlformats-officedocument.spreadsheetml.worksheet+xml"/>
  <Override PartName="/xl/comments/comment67.xml" ContentType="application/vnd.openxmlformats-officedocument.spreadsheetml.comments+xml"/>
  <Override PartName="/xl/worksheets/sheet68.xml" ContentType="application/vnd.openxmlformats-officedocument.spreadsheetml.worksheet+xml"/>
  <Override PartName="/xl/comments/comment68.xml" ContentType="application/vnd.openxmlformats-officedocument.spreadsheetml.comments+xml"/>
  <Override PartName="/xl/worksheets/sheet69.xml" ContentType="application/vnd.openxmlformats-officedocument.spreadsheetml.worksheet+xml"/>
  <Override PartName="/xl/comments/comment69.xml" ContentType="application/vnd.openxmlformats-officedocument.spreadsheetml.comments+xml"/>
  <Override PartName="/xl/worksheets/sheet70.xml" ContentType="application/vnd.openxmlformats-officedocument.spreadsheetml.worksheet+xml"/>
  <Override PartName="/xl/comments/comment70.xml" ContentType="application/vnd.openxmlformats-officedocument.spreadsheetml.comments+xml"/>
  <Override PartName="/xl/worksheets/sheet71.xml" ContentType="application/vnd.openxmlformats-officedocument.spreadsheetml.worksheet+xml"/>
  <Override PartName="/xl/comments/comment71.xml" ContentType="application/vnd.openxmlformats-officedocument.spreadsheetml.comments+xml"/>
  <Override PartName="/xl/worksheets/sheet72.xml" ContentType="application/vnd.openxmlformats-officedocument.spreadsheetml.worksheet+xml"/>
  <Override PartName="/xl/comments/comment72.xml" ContentType="application/vnd.openxmlformats-officedocument.spreadsheetml.comments+xml"/>
  <Override PartName="/xl/worksheets/sheet73.xml" ContentType="application/vnd.openxmlformats-officedocument.spreadsheetml.worksheet+xml"/>
  <Override PartName="/xl/comments/comment73.xml" ContentType="application/vnd.openxmlformats-officedocument.spreadsheetml.comments+xml"/>
  <Override PartName="/xl/worksheets/sheet74.xml" ContentType="application/vnd.openxmlformats-officedocument.spreadsheetml.worksheet+xml"/>
  <Override PartName="/xl/comments/comment74.xml" ContentType="application/vnd.openxmlformats-officedocument.spreadsheetml.comments+xml"/>
  <Override PartName="/xl/worksheets/sheet75.xml" ContentType="application/vnd.openxmlformats-officedocument.spreadsheetml.worksheet+xml"/>
  <Override PartName="/xl/comments/comment75.xml" ContentType="application/vnd.openxmlformats-officedocument.spreadsheetml.comments+xml"/>
  <Override PartName="/xl/worksheets/sheet76.xml" ContentType="application/vnd.openxmlformats-officedocument.spreadsheetml.worksheet+xml"/>
  <Override PartName="/xl/comments/comment76.xml" ContentType="application/vnd.openxmlformats-officedocument.spreadsheetml.comments+xml"/>
  <Override PartName="/xl/worksheets/sheet77.xml" ContentType="application/vnd.openxmlformats-officedocument.spreadsheetml.worksheet+xml"/>
  <Override PartName="/xl/comments/comment77.xml" ContentType="application/vnd.openxmlformats-officedocument.spreadsheetml.comments+xml"/>
  <Override PartName="/xl/worksheets/sheet78.xml" ContentType="application/vnd.openxmlformats-officedocument.spreadsheetml.worksheet+xml"/>
  <Override PartName="/xl/comments/comment78.xml" ContentType="application/vnd.openxmlformats-officedocument.spreadsheetml.comments+xml"/>
  <Override PartName="/xl/worksheets/sheet79.xml" ContentType="application/vnd.openxmlformats-officedocument.spreadsheetml.worksheet+xml"/>
  <Override PartName="/xl/comments/comment79.xml" ContentType="application/vnd.openxmlformats-officedocument.spreadsheetml.comments+xml"/>
  <Override PartName="/xl/worksheets/sheet80.xml" ContentType="application/vnd.openxmlformats-officedocument.spreadsheetml.worksheet+xml"/>
  <Override PartName="/xl/comments/comment80.xml" ContentType="application/vnd.openxmlformats-officedocument.spreadsheetml.comments+xml"/>
  <Override PartName="/xl/worksheets/sheet81.xml" ContentType="application/vnd.openxmlformats-officedocument.spreadsheetml.worksheet+xml"/>
  <Override PartName="/xl/comments/comment81.xml" ContentType="application/vnd.openxmlformats-officedocument.spreadsheetml.comments+xml"/>
  <Override PartName="/xl/worksheets/sheet82.xml" ContentType="application/vnd.openxmlformats-officedocument.spreadsheetml.worksheet+xml"/>
  <Override PartName="/xl/comments/comment82.xml" ContentType="application/vnd.openxmlformats-officedocument.spreadsheetml.comments+xml"/>
  <Override PartName="/xl/worksheets/sheet83.xml" ContentType="application/vnd.openxmlformats-officedocument.spreadsheetml.worksheet+xml"/>
  <Override PartName="/xl/comments/comment83.xml" ContentType="application/vnd.openxmlformats-officedocument.spreadsheetml.comments+xml"/>
  <Override PartName="/xl/worksheets/sheet84.xml" ContentType="application/vnd.openxmlformats-officedocument.spreadsheetml.worksheet+xml"/>
  <Override PartName="/xl/comments/comment84.xml" ContentType="application/vnd.openxmlformats-officedocument.spreadsheetml.comments+xml"/>
  <Override PartName="/xl/worksheets/sheet85.xml" ContentType="application/vnd.openxmlformats-officedocument.spreadsheetml.worksheet+xml"/>
  <Override PartName="/xl/comments/comment85.xml" ContentType="application/vnd.openxmlformats-officedocument.spreadsheetml.comments+xml"/>
  <Override PartName="/xl/worksheets/sheet86.xml" ContentType="application/vnd.openxmlformats-officedocument.spreadsheetml.worksheet+xml"/>
  <Override PartName="/xl/comments/comment86.xml" ContentType="application/vnd.openxmlformats-officedocument.spreadsheetml.comments+xml"/>
  <Override PartName="/xl/worksheets/sheet87.xml" ContentType="application/vnd.openxmlformats-officedocument.spreadsheetml.worksheet+xml"/>
  <Override PartName="/xl/comments/comment87.xml" ContentType="application/vnd.openxmlformats-officedocument.spreadsheetml.comments+xml"/>
  <Override PartName="/xl/worksheets/sheet88.xml" ContentType="application/vnd.openxmlformats-officedocument.spreadsheetml.worksheet+xml"/>
  <Override PartName="/xl/comments/comment88.xml" ContentType="application/vnd.openxmlformats-officedocument.spreadsheetml.comments+xml"/>
  <Override PartName="/xl/worksheets/sheet89.xml" ContentType="application/vnd.openxmlformats-officedocument.spreadsheetml.worksheet+xml"/>
  <Override PartName="/xl/comments/comment89.xml" ContentType="application/vnd.openxmlformats-officedocument.spreadsheetml.comments+xml"/>
  <Override PartName="/xl/worksheets/sheet90.xml" ContentType="application/vnd.openxmlformats-officedocument.spreadsheetml.worksheet+xml"/>
  <Override PartName="/xl/comments/comment90.xml" ContentType="application/vnd.openxmlformats-officedocument.spreadsheetml.comments+xml"/>
  <Override PartName="/xl/worksheets/sheet91.xml" ContentType="application/vnd.openxmlformats-officedocument.spreadsheetml.worksheet+xml"/>
  <Override PartName="/xl/comments/comment91.xml" ContentType="application/vnd.openxmlformats-officedocument.spreadsheetml.comments+xml"/>
  <Override PartName="/xl/worksheets/sheet92.xml" ContentType="application/vnd.openxmlformats-officedocument.spreadsheetml.worksheet+xml"/>
  <Override PartName="/xl/comments/comment92.xml" ContentType="application/vnd.openxmlformats-officedocument.spreadsheetml.comments+xml"/>
  <Override PartName="/xl/worksheets/sheet93.xml" ContentType="application/vnd.openxmlformats-officedocument.spreadsheetml.worksheet+xml"/>
  <Override PartName="/xl/comments/comment93.xml" ContentType="application/vnd.openxmlformats-officedocument.spreadsheetml.comments+xml"/>
  <Override PartName="/xl/worksheets/sheet94.xml" ContentType="application/vnd.openxmlformats-officedocument.spreadsheetml.worksheet+xml"/>
  <Override PartName="/xl/comments/comment94.xml" ContentType="application/vnd.openxmlformats-officedocument.spreadsheetml.comments+xml"/>
  <Override PartName="/xl/worksheets/sheet95.xml" ContentType="application/vnd.openxmlformats-officedocument.spreadsheetml.worksheet+xml"/>
  <Override PartName="/xl/comments/comment95.xml" ContentType="application/vnd.openxmlformats-officedocument.spreadsheetml.comments+xml"/>
  <Override PartName="/xl/worksheets/sheet96.xml" ContentType="application/vnd.openxmlformats-officedocument.spreadsheetml.worksheet+xml"/>
  <Override PartName="/xl/comments/comment96.xml" ContentType="application/vnd.openxmlformats-officedocument.spreadsheetml.comments+xml"/>
  <Override PartName="/xl/worksheets/sheet97.xml" ContentType="application/vnd.openxmlformats-officedocument.spreadsheetml.worksheet+xml"/>
  <Override PartName="/xl/comments/comment97.xml" ContentType="application/vnd.openxmlformats-officedocument.spreadsheetml.comments+xml"/>
  <Override PartName="/xl/worksheets/sheet98.xml" ContentType="application/vnd.openxmlformats-officedocument.spreadsheetml.worksheet+xml"/>
  <Override PartName="/xl/comments/comment98.xml" ContentType="application/vnd.openxmlformats-officedocument.spreadsheetml.comments+xml"/>
  <Override PartName="/xl/worksheets/sheet99.xml" ContentType="application/vnd.openxmlformats-officedocument.spreadsheetml.worksheet+xml"/>
  <Override PartName="/xl/comments/comment99.xml" ContentType="application/vnd.openxmlformats-officedocument.spreadsheetml.comments+xml"/>
  <Override PartName="/xl/worksheets/sheet100.xml" ContentType="application/vnd.openxmlformats-officedocument.spreadsheetml.worksheet+xml"/>
  <Override PartName="/xl/comments/comment100.xml" ContentType="application/vnd.openxmlformats-officedocument.spreadsheetml.comments+xml"/>
  <Override PartName="/xl/worksheets/sheet101.xml" ContentType="application/vnd.openxmlformats-officedocument.spreadsheetml.worksheet+xml"/>
  <Override PartName="/xl/comments/comment101.xml" ContentType="application/vnd.openxmlformats-officedocument.spreadsheetml.comments+xml"/>
  <Override PartName="/xl/worksheets/sheet102.xml" ContentType="application/vnd.openxmlformats-officedocument.spreadsheetml.worksheet+xml"/>
  <Override PartName="/xl/comments/comment102.xml" ContentType="application/vnd.openxmlformats-officedocument.spreadsheetml.comments+xml"/>
  <Override PartName="/xl/worksheets/sheet103.xml" ContentType="application/vnd.openxmlformats-officedocument.spreadsheetml.worksheet+xml"/>
  <Override PartName="/xl/comments/comment103.xml" ContentType="application/vnd.openxmlformats-officedocument.spreadsheetml.comments+xml"/>
  <Override PartName="/xl/worksheets/sheet104.xml" ContentType="application/vnd.openxmlformats-officedocument.spreadsheetml.worksheet+xml"/>
  <Override PartName="/xl/comments/comment104.xml" ContentType="application/vnd.openxmlformats-officedocument.spreadsheetml.comments+xml"/>
  <Override PartName="/xl/worksheets/sheet105.xml" ContentType="application/vnd.openxmlformats-officedocument.spreadsheetml.worksheet+xml"/>
  <Override PartName="/xl/comments/comment105.xml" ContentType="application/vnd.openxmlformats-officedocument.spreadsheetml.comments+xml"/>
  <Override PartName="/xl/worksheets/sheet106.xml" ContentType="application/vnd.openxmlformats-officedocument.spreadsheetml.worksheet+xml"/>
  <Override PartName="/xl/comments/comment106.xml" ContentType="application/vnd.openxmlformats-officedocument.spreadsheetml.comments+xml"/>
  <Override PartName="/xl/worksheets/sheet107.xml" ContentType="application/vnd.openxmlformats-officedocument.spreadsheetml.worksheet+xml"/>
  <Override PartName="/xl/comments/comment107.xml" ContentType="application/vnd.openxmlformats-officedocument.spreadsheetml.comments+xml"/>
  <Override PartName="/xl/worksheets/sheet108.xml" ContentType="application/vnd.openxmlformats-officedocument.spreadsheetml.worksheet+xml"/>
  <Override PartName="/xl/comments/comment108.xml" ContentType="application/vnd.openxmlformats-officedocument.spreadsheetml.comments+xml"/>
  <Override PartName="/xl/worksheets/sheet109.xml" ContentType="application/vnd.openxmlformats-officedocument.spreadsheetml.worksheet+xml"/>
  <Override PartName="/xl/comments/comment109.xml" ContentType="application/vnd.openxmlformats-officedocument.spreadsheetml.comments+xml"/>
  <Override PartName="/xl/worksheets/sheet110.xml" ContentType="application/vnd.openxmlformats-officedocument.spreadsheetml.worksheet+xml"/>
  <Override PartName="/xl/comments/comment110.xml" ContentType="application/vnd.openxmlformats-officedocument.spreadsheetml.comments+xml"/>
  <Override PartName="/xl/worksheets/sheet111.xml" ContentType="application/vnd.openxmlformats-officedocument.spreadsheetml.worksheet+xml"/>
  <Override PartName="/xl/comments/comment111.xml" ContentType="application/vnd.openxmlformats-officedocument.spreadsheetml.comments+xml"/>
  <Override PartName="/xl/worksheets/sheet112.xml" ContentType="application/vnd.openxmlformats-officedocument.spreadsheetml.worksheet+xml"/>
  <Override PartName="/xl/comments/comment112.xml" ContentType="application/vnd.openxmlformats-officedocument.spreadsheetml.comments+xml"/>
  <Override PartName="/xl/worksheets/sheet113.xml" ContentType="application/vnd.openxmlformats-officedocument.spreadsheetml.worksheet+xml"/>
  <Override PartName="/xl/comments/comment113.xml" ContentType="application/vnd.openxmlformats-officedocument.spreadsheetml.comments+xml"/>
  <Override PartName="/xl/worksheets/sheet114.xml" ContentType="application/vnd.openxmlformats-officedocument.spreadsheetml.worksheet+xml"/>
  <Override PartName="/xl/comments/comment114.xml" ContentType="application/vnd.openxmlformats-officedocument.spreadsheetml.comments+xml"/>
  <Override PartName="/xl/worksheets/sheet115.xml" ContentType="application/vnd.openxmlformats-officedocument.spreadsheetml.worksheet+xml"/>
  <Override PartName="/xl/comments/comment115.xml" ContentType="application/vnd.openxmlformats-officedocument.spreadsheetml.comments+xml"/>
  <Override PartName="/xl/worksheets/sheet116.xml" ContentType="application/vnd.openxmlformats-officedocument.spreadsheetml.worksheet+xml"/>
  <Override PartName="/xl/comments/comment116.xml" ContentType="application/vnd.openxmlformats-officedocument.spreadsheetml.comments+xml"/>
  <Override PartName="/xl/worksheets/sheet117.xml" ContentType="application/vnd.openxmlformats-officedocument.spreadsheetml.worksheet+xml"/>
  <Override PartName="/xl/comments/comment117.xml" ContentType="application/vnd.openxmlformats-officedocument.spreadsheetml.comments+xml"/>
  <Override PartName="/xl/worksheets/sheet118.xml" ContentType="application/vnd.openxmlformats-officedocument.spreadsheetml.worksheet+xml"/>
  <Override PartName="/xl/comments/comment118.xml" ContentType="application/vnd.openxmlformats-officedocument.spreadsheetml.comments+xml"/>
  <Override PartName="/xl/worksheets/sheet119.xml" ContentType="application/vnd.openxmlformats-officedocument.spreadsheetml.worksheet+xml"/>
  <Override PartName="/xl/comments/comment119.xml" ContentType="application/vnd.openxmlformats-officedocument.spreadsheetml.comments+xml"/>
  <Override PartName="/xl/worksheets/sheet120.xml" ContentType="application/vnd.openxmlformats-officedocument.spreadsheetml.worksheet+xml"/>
  <Override PartName="/xl/comments/comment120.xml" ContentType="application/vnd.openxmlformats-officedocument.spreadsheetml.comments+xml"/>
  <Override PartName="/xl/worksheets/sheet121.xml" ContentType="application/vnd.openxmlformats-officedocument.spreadsheetml.worksheet+xml"/>
  <Override PartName="/xl/comments/comment121.xml" ContentType="application/vnd.openxmlformats-officedocument.spreadsheetml.comments+xml"/>
  <Override PartName="/xl/worksheets/sheet122.xml" ContentType="application/vnd.openxmlformats-officedocument.spreadsheetml.worksheet+xml"/>
  <Override PartName="/xl/comments/comment122.xml" ContentType="application/vnd.openxmlformats-officedocument.spreadsheetml.comments+xml"/>
  <Override PartName="/xl/worksheets/sheet123.xml" ContentType="application/vnd.openxmlformats-officedocument.spreadsheetml.worksheet+xml"/>
  <Override PartName="/xl/comments/comment123.xml" ContentType="application/vnd.openxmlformats-officedocument.spreadsheetml.comments+xml"/>
  <Override PartName="/xl/worksheets/sheet124.xml" ContentType="application/vnd.openxmlformats-officedocument.spreadsheetml.worksheet+xml"/>
  <Override PartName="/xl/comments/comment124.xml" ContentType="application/vnd.openxmlformats-officedocument.spreadsheetml.comments+xml"/>
  <Override PartName="/xl/worksheets/sheet125.xml" ContentType="application/vnd.openxmlformats-officedocument.spreadsheetml.worksheet+xml"/>
  <Override PartName="/xl/comments/comment125.xml" ContentType="application/vnd.openxmlformats-officedocument.spreadsheetml.comments+xml"/>
  <Override PartName="/xl/worksheets/sheet126.xml" ContentType="application/vnd.openxmlformats-officedocument.spreadsheetml.worksheet+xml"/>
  <Override PartName="/xl/comments/comment126.xml" ContentType="application/vnd.openxmlformats-officedocument.spreadsheetml.comments+xml"/>
  <Override PartName="/xl/worksheets/sheet127.xml" ContentType="application/vnd.openxmlformats-officedocument.spreadsheetml.worksheet+xml"/>
  <Override PartName="/xl/comments/comment127.xml" ContentType="application/vnd.openxmlformats-officedocument.spreadsheetml.comments+xml"/>
  <Override PartName="/xl/worksheets/sheet128.xml" ContentType="application/vnd.openxmlformats-officedocument.spreadsheetml.worksheet+xml"/>
  <Override PartName="/xl/comments/comment128.xml" ContentType="application/vnd.openxmlformats-officedocument.spreadsheetml.comments+xml"/>
  <Override PartName="/xl/worksheets/sheet129.xml" ContentType="application/vnd.openxmlformats-officedocument.spreadsheetml.worksheet+xml"/>
  <Override PartName="/xl/comments/comment129.xml" ContentType="application/vnd.openxmlformats-officedocument.spreadsheetml.comments+xml"/>
  <Override PartName="/xl/worksheets/sheet130.xml" ContentType="application/vnd.openxmlformats-officedocument.spreadsheetml.worksheet+xml"/>
  <Override PartName="/xl/comments/comment130.xml" ContentType="application/vnd.openxmlformats-officedocument.spreadsheetml.comments+xml"/>
  <Override PartName="/xl/worksheets/sheet131.xml" ContentType="application/vnd.openxmlformats-officedocument.spreadsheetml.worksheet+xml"/>
  <Override PartName="/xl/comments/comment131.xml" ContentType="application/vnd.openxmlformats-officedocument.spreadsheetml.comments+xml"/>
  <Override PartName="/xl/worksheets/sheet132.xml" ContentType="application/vnd.openxmlformats-officedocument.spreadsheetml.worksheet+xml"/>
  <Override PartName="/xl/comments/comment132.xml" ContentType="application/vnd.openxmlformats-officedocument.spreadsheetml.comments+xml"/>
  <Override PartName="/xl/worksheets/sheet133.xml" ContentType="application/vnd.openxmlformats-officedocument.spreadsheetml.worksheet+xml"/>
  <Override PartName="/xl/comments/comment133.xml" ContentType="application/vnd.openxmlformats-officedocument.spreadsheetml.comments+xml"/>
  <Override PartName="/xl/worksheets/sheet134.xml" ContentType="application/vnd.openxmlformats-officedocument.spreadsheetml.worksheet+xml"/>
  <Override PartName="/xl/comments/comment134.xml" ContentType="application/vnd.openxmlformats-officedocument.spreadsheetml.comments+xml"/>
  <Override PartName="/xl/worksheets/sheet135.xml" ContentType="application/vnd.openxmlformats-officedocument.spreadsheetml.worksheet+xml"/>
  <Override PartName="/xl/comments/comment135.xml" ContentType="application/vnd.openxmlformats-officedocument.spreadsheetml.comments+xml"/>
  <Override PartName="/xl/worksheets/sheet136.xml" ContentType="application/vnd.openxmlformats-officedocument.spreadsheetml.worksheet+xml"/>
  <Override PartName="/xl/comments/comment136.xml" ContentType="application/vnd.openxmlformats-officedocument.spreadsheetml.comments+xml"/>
  <Override PartName="/xl/worksheets/sheet137.xml" ContentType="application/vnd.openxmlformats-officedocument.spreadsheetml.worksheet+xml"/>
  <Override PartName="/xl/comments/comment137.xml" ContentType="application/vnd.openxmlformats-officedocument.spreadsheetml.comments+xml"/>
  <Override PartName="/xl/worksheets/sheet138.xml" ContentType="application/vnd.openxmlformats-officedocument.spreadsheetml.worksheet+xml"/>
  <Override PartName="/xl/comments/comment138.xml" ContentType="application/vnd.openxmlformats-officedocument.spreadsheetml.comments+xml"/>
  <Override PartName="/xl/worksheets/sheet139.xml" ContentType="application/vnd.openxmlformats-officedocument.spreadsheetml.worksheet+xml"/>
  <Override PartName="/xl/comments/comment139.xml" ContentType="application/vnd.openxmlformats-officedocument.spreadsheetml.comments+xml"/>
  <Override PartName="/xl/worksheets/sheet140.xml" ContentType="application/vnd.openxmlformats-officedocument.spreadsheetml.worksheet+xml"/>
  <Override PartName="/xl/comments/comment140.xml" ContentType="application/vnd.openxmlformats-officedocument.spreadsheetml.comments+xml"/>
  <Override PartName="/xl/worksheets/sheet141.xml" ContentType="application/vnd.openxmlformats-officedocument.spreadsheetml.worksheet+xml"/>
  <Override PartName="/xl/comments/comment141.xml" ContentType="application/vnd.openxmlformats-officedocument.spreadsheetml.comments+xml"/>
  <Override PartName="/xl/worksheets/sheet142.xml" ContentType="application/vnd.openxmlformats-officedocument.spreadsheetml.worksheet+xml"/>
  <Override PartName="/xl/comments/comment142.xml" ContentType="application/vnd.openxmlformats-officedocument.spreadsheetml.comments+xml"/>
  <Override PartName="/xl/worksheets/sheet143.xml" ContentType="application/vnd.openxmlformats-officedocument.spreadsheetml.worksheet+xml"/>
  <Override PartName="/xl/comments/comment143.xml" ContentType="application/vnd.openxmlformats-officedocument.spreadsheetml.comments+xml"/>
  <Override PartName="/xl/worksheets/sheet144.xml" ContentType="application/vnd.openxmlformats-officedocument.spreadsheetml.worksheet+xml"/>
  <Override PartName="/xl/comments/comment144.xml" ContentType="application/vnd.openxmlformats-officedocument.spreadsheetml.comments+xml"/>
  <Override PartName="/xl/worksheets/sheet145.xml" ContentType="application/vnd.openxmlformats-officedocument.spreadsheetml.worksheet+xml"/>
  <Override PartName="/xl/comments/comment145.xml" ContentType="application/vnd.openxmlformats-officedocument.spreadsheetml.comments+xml"/>
  <Override PartName="/xl/worksheets/sheet146.xml" ContentType="application/vnd.openxmlformats-officedocument.spreadsheetml.worksheet+xml"/>
  <Override PartName="/xl/comments/comment146.xml" ContentType="application/vnd.openxmlformats-officedocument.spreadsheetml.comments+xml"/>
  <Override PartName="/xl/worksheets/sheet147.xml" ContentType="application/vnd.openxmlformats-officedocument.spreadsheetml.worksheet+xml"/>
  <Override PartName="/xl/comments/comment147.xml" ContentType="application/vnd.openxmlformats-officedocument.spreadsheetml.comments+xml"/>
  <Override PartName="/xl/worksheets/sheet148.xml" ContentType="application/vnd.openxmlformats-officedocument.spreadsheetml.worksheet+xml"/>
  <Override PartName="/xl/comments/comment148.xml" ContentType="application/vnd.openxmlformats-officedocument.spreadsheetml.comments+xml"/>
  <Override PartName="/xl/worksheets/sheet149.xml" ContentType="application/vnd.openxmlformats-officedocument.spreadsheetml.worksheet+xml"/>
  <Override PartName="/xl/comments/comment149.xml" ContentType="application/vnd.openxmlformats-officedocument.spreadsheetml.comments+xml"/>
  <Override PartName="/xl/worksheets/sheet150.xml" ContentType="application/vnd.openxmlformats-officedocument.spreadsheetml.worksheet+xml"/>
  <Override PartName="/xl/comments/comment150.xml" ContentType="application/vnd.openxmlformats-officedocument.spreadsheetml.comments+xml"/>
  <Override PartName="/xl/worksheets/sheet151.xml" ContentType="application/vnd.openxmlformats-officedocument.spreadsheetml.worksheet+xml"/>
  <Override PartName="/xl/comments/comment151.xml" ContentType="application/vnd.openxmlformats-officedocument.spreadsheetml.comments+xml"/>
  <Override PartName="/xl/worksheets/sheet152.xml" ContentType="application/vnd.openxmlformats-officedocument.spreadsheetml.worksheet+xml"/>
  <Override PartName="/xl/comments/comment152.xml" ContentType="application/vnd.openxmlformats-officedocument.spreadsheetml.comments+xml"/>
  <Override PartName="/xl/worksheets/sheet153.xml" ContentType="application/vnd.openxmlformats-officedocument.spreadsheetml.worksheet+xml"/>
  <Override PartName="/xl/comments/comment153.xml" ContentType="application/vnd.openxmlformats-officedocument.spreadsheetml.comments+xml"/>
  <Override PartName="/xl/worksheets/sheet154.xml" ContentType="application/vnd.openxmlformats-officedocument.spreadsheetml.worksheet+xml"/>
  <Override PartName="/xl/comments/comment154.xml" ContentType="application/vnd.openxmlformats-officedocument.spreadsheetml.comments+xml"/>
  <Override PartName="/xl/worksheets/sheet155.xml" ContentType="application/vnd.openxmlformats-officedocument.spreadsheetml.worksheet+xml"/>
  <Override PartName="/xl/comments/comment155.xml" ContentType="application/vnd.openxmlformats-officedocument.spreadsheetml.comments+xml"/>
  <Override PartName="/xl/worksheets/sheet156.xml" ContentType="application/vnd.openxmlformats-officedocument.spreadsheetml.worksheet+xml"/>
  <Override PartName="/xl/comments/comment156.xml" ContentType="application/vnd.openxmlformats-officedocument.spreadsheetml.comments+xml"/>
  <Override PartName="/xl/worksheets/sheet157.xml" ContentType="application/vnd.openxmlformats-officedocument.spreadsheetml.worksheet+xml"/>
  <Override PartName="/xl/comments/comment157.xml" ContentType="application/vnd.openxmlformats-officedocument.spreadsheetml.comments+xml"/>
  <Override PartName="/xl/worksheets/sheet158.xml" ContentType="application/vnd.openxmlformats-officedocument.spreadsheetml.worksheet+xml"/>
  <Override PartName="/xl/comments/comment158.xml" ContentType="application/vnd.openxmlformats-officedocument.spreadsheetml.comments+xml"/>
  <Override PartName="/xl/worksheets/sheet159.xml" ContentType="application/vnd.openxmlformats-officedocument.spreadsheetml.worksheet+xml"/>
  <Override PartName="/xl/comments/comment159.xml" ContentType="application/vnd.openxmlformats-officedocument.spreadsheetml.comments+xml"/>
  <Override PartName="/xl/worksheets/sheet160.xml" ContentType="application/vnd.openxmlformats-officedocument.spreadsheetml.worksheet+xml"/>
  <Override PartName="/xl/comments/comment160.xml" ContentType="application/vnd.openxmlformats-officedocument.spreadsheetml.comments+xml"/>
  <Override PartName="/xl/worksheets/sheet161.xml" ContentType="application/vnd.openxmlformats-officedocument.spreadsheetml.worksheet+xml"/>
  <Override PartName="/xl/comments/comment161.xml" ContentType="application/vnd.openxmlformats-officedocument.spreadsheetml.comments+xml"/>
  <Override PartName="/xl/worksheets/sheet162.xml" ContentType="application/vnd.openxmlformats-officedocument.spreadsheetml.worksheet+xml"/>
  <Override PartName="/xl/comments/comment162.xml" ContentType="application/vnd.openxmlformats-officedocument.spreadsheetml.comments+xml"/>
  <Override PartName="/xl/worksheets/sheet163.xml" ContentType="application/vnd.openxmlformats-officedocument.spreadsheetml.worksheet+xml"/>
  <Override PartName="/xl/comments/comment163.xml" ContentType="application/vnd.openxmlformats-officedocument.spreadsheetml.comments+xml"/>
  <Override PartName="/xl/worksheets/sheet164.xml" ContentType="application/vnd.openxmlformats-officedocument.spreadsheetml.worksheet+xml"/>
  <Override PartName="/xl/comments/comment164.xml" ContentType="application/vnd.openxmlformats-officedocument.spreadsheetml.comments+xml"/>
  <Override PartName="/xl/worksheets/sheet165.xml" ContentType="application/vnd.openxmlformats-officedocument.spreadsheetml.worksheet+xml"/>
  <Override PartName="/xl/comments/comment165.xml" ContentType="application/vnd.openxmlformats-officedocument.spreadsheetml.comments+xml"/>
  <Override PartName="/xl/worksheets/sheet166.xml" ContentType="application/vnd.openxmlformats-officedocument.spreadsheetml.worksheet+xml"/>
  <Override PartName="/xl/comments/comment166.xml" ContentType="application/vnd.openxmlformats-officedocument.spreadsheetml.comments+xml"/>
  <Override PartName="/xl/worksheets/sheet167.xml" ContentType="application/vnd.openxmlformats-officedocument.spreadsheetml.worksheet+xml"/>
  <Override PartName="/xl/comments/comment167.xml" ContentType="application/vnd.openxmlformats-officedocument.spreadsheetml.comments+xml"/>
  <Override PartName="/xl/worksheets/sheet168.xml" ContentType="application/vnd.openxmlformats-officedocument.spreadsheetml.worksheet+xml"/>
  <Override PartName="/xl/comments/comment168.xml" ContentType="application/vnd.openxmlformats-officedocument.spreadsheetml.comments+xml"/>
  <Override PartName="/xl/worksheets/sheet169.xml" ContentType="application/vnd.openxmlformats-officedocument.spreadsheetml.worksheet+xml"/>
  <Override PartName="/xl/comments/comment169.xml" ContentType="application/vnd.openxmlformats-officedocument.spreadsheetml.comments+xml"/>
  <Override PartName="/xl/worksheets/sheet170.xml" ContentType="application/vnd.openxmlformats-officedocument.spreadsheetml.worksheet+xml"/>
  <Override PartName="/xl/comments/comment170.xml" ContentType="application/vnd.openxmlformats-officedocument.spreadsheetml.comments+xml"/>
  <Override PartName="/xl/worksheets/sheet171.xml" ContentType="application/vnd.openxmlformats-officedocument.spreadsheetml.worksheet+xml"/>
  <Override PartName="/xl/comments/comment171.xml" ContentType="application/vnd.openxmlformats-officedocument.spreadsheetml.comments+xml"/>
  <Override PartName="/xl/worksheets/sheet172.xml" ContentType="application/vnd.openxmlformats-officedocument.spreadsheetml.worksheet+xml"/>
  <Override PartName="/xl/comments/comment172.xml" ContentType="application/vnd.openxmlformats-officedocument.spreadsheetml.comments+xml"/>
  <Override PartName="/xl/worksheets/sheet173.xml" ContentType="application/vnd.openxmlformats-officedocument.spreadsheetml.worksheet+xml"/>
  <Override PartName="/xl/comments/comment173.xml" ContentType="application/vnd.openxmlformats-officedocument.spreadsheetml.comments+xml"/>
  <Override PartName="/xl/worksheets/sheet174.xml" ContentType="application/vnd.openxmlformats-officedocument.spreadsheetml.worksheet+xml"/>
  <Override PartName="/xl/comments/comment174.xml" ContentType="application/vnd.openxmlformats-officedocument.spreadsheetml.comments+xml"/>
  <Override PartName="/xl/worksheets/sheet175.xml" ContentType="application/vnd.openxmlformats-officedocument.spreadsheetml.worksheet+xml"/>
  <Override PartName="/xl/comments/comment175.xml" ContentType="application/vnd.openxmlformats-officedocument.spreadsheetml.comments+xml"/>
  <Override PartName="/xl/worksheets/sheet176.xml" ContentType="application/vnd.openxmlformats-officedocument.spreadsheetml.worksheet+xml"/>
  <Override PartName="/xl/comments/comment176.xml" ContentType="application/vnd.openxmlformats-officedocument.spreadsheetml.comments+xml"/>
  <Override PartName="/xl/worksheets/sheet177.xml" ContentType="application/vnd.openxmlformats-officedocument.spreadsheetml.worksheet+xml"/>
  <Override PartName="/xl/comments/comment177.xml" ContentType="application/vnd.openxmlformats-officedocument.spreadsheetml.comments+xml"/>
  <Override PartName="/xl/worksheets/sheet178.xml" ContentType="application/vnd.openxmlformats-officedocument.spreadsheetml.worksheet+xml"/>
  <Override PartName="/xl/comments/comment178.xml" ContentType="application/vnd.openxmlformats-officedocument.spreadsheetml.comments+xml"/>
  <Override PartName="/xl/worksheets/sheet179.xml" ContentType="application/vnd.openxmlformats-officedocument.spreadsheetml.worksheet+xml"/>
  <Override PartName="/xl/comments/comment179.xml" ContentType="application/vnd.openxmlformats-officedocument.spreadsheetml.comments+xml"/>
  <Override PartName="/xl/worksheets/sheet180.xml" ContentType="application/vnd.openxmlformats-officedocument.spreadsheetml.worksheet+xml"/>
  <Override PartName="/xl/comments/comment180.xml" ContentType="application/vnd.openxmlformats-officedocument.spreadsheetml.comments+xml"/>
  <Override PartName="/xl/worksheets/sheet181.xml" ContentType="application/vnd.openxmlformats-officedocument.spreadsheetml.worksheet+xml"/>
  <Override PartName="/xl/comments/comment181.xml" ContentType="application/vnd.openxmlformats-officedocument.spreadsheetml.comments+xml"/>
  <Override PartName="/xl/worksheets/sheet182.xml" ContentType="application/vnd.openxmlformats-officedocument.spreadsheetml.worksheet+xml"/>
  <Override PartName="/xl/comments/comment182.xml" ContentType="application/vnd.openxmlformats-officedocument.spreadsheetml.comments+xml"/>
  <Override PartName="/xl/worksheets/sheet183.xml" ContentType="application/vnd.openxmlformats-officedocument.spreadsheetml.worksheet+xml"/>
  <Override PartName="/xl/comments/comment183.xml" ContentType="application/vnd.openxmlformats-officedocument.spreadsheetml.comments+xml"/>
  <Override PartName="/xl/worksheets/sheet184.xml" ContentType="application/vnd.openxmlformats-officedocument.spreadsheetml.worksheet+xml"/>
  <Override PartName="/xl/comments/comment184.xml" ContentType="application/vnd.openxmlformats-officedocument.spreadsheetml.comments+xml"/>
  <Override PartName="/xl/worksheets/sheet185.xml" ContentType="application/vnd.openxmlformats-officedocument.spreadsheetml.worksheet+xml"/>
  <Override PartName="/xl/comments/comment185.xml" ContentType="application/vnd.openxmlformats-officedocument.spreadsheetml.comments+xml"/>
  <Override PartName="/xl/worksheets/sheet186.xml" ContentType="application/vnd.openxmlformats-officedocument.spreadsheetml.worksheet+xml"/>
  <Override PartName="/xl/comments/comment186.xml" ContentType="application/vnd.openxmlformats-officedocument.spreadsheetml.comments+xml"/>
  <Override PartName="/xl/worksheets/sheet187.xml" ContentType="application/vnd.openxmlformats-officedocument.spreadsheetml.worksheet+xml"/>
  <Override PartName="/xl/comments/comment187.xml" ContentType="application/vnd.openxmlformats-officedocument.spreadsheetml.comments+xml"/>
  <Override PartName="/xl/worksheets/sheet188.xml" ContentType="application/vnd.openxmlformats-officedocument.spreadsheetml.worksheet+xml"/>
  <Override PartName="/xl/comments/comment188.xml" ContentType="application/vnd.openxmlformats-officedocument.spreadsheetml.comments+xml"/>
  <Override PartName="/xl/worksheets/sheet189.xml" ContentType="application/vnd.openxmlformats-officedocument.spreadsheetml.worksheet+xml"/>
  <Override PartName="/xl/comments/comment189.xml" ContentType="application/vnd.openxmlformats-officedocument.spreadsheetml.comments+xml"/>
  <Override PartName="/xl/worksheets/sheet190.xml" ContentType="application/vnd.openxmlformats-officedocument.spreadsheetml.worksheet+xml"/>
  <Override PartName="/xl/comments/comment190.xml" ContentType="application/vnd.openxmlformats-officedocument.spreadsheetml.comments+xml"/>
  <Override PartName="/xl/worksheets/sheet191.xml" ContentType="application/vnd.openxmlformats-officedocument.spreadsheetml.worksheet+xml"/>
  <Override PartName="/xl/comments/comment191.xml" ContentType="application/vnd.openxmlformats-officedocument.spreadsheetml.comments+xml"/>
  <Override PartName="/xl/worksheets/sheet192.xml" ContentType="application/vnd.openxmlformats-officedocument.spreadsheetml.worksheet+xml"/>
  <Override PartName="/xl/comments/comment192.xml" ContentType="application/vnd.openxmlformats-officedocument.spreadsheetml.comments+xml"/>
  <Override PartName="/xl/worksheets/sheet193.xml" ContentType="application/vnd.openxmlformats-officedocument.spreadsheetml.worksheet+xml"/>
  <Override PartName="/xl/comments/comment193.xml" ContentType="application/vnd.openxmlformats-officedocument.spreadsheetml.comments+xml"/>
  <Override PartName="/xl/worksheets/sheet194.xml" ContentType="application/vnd.openxmlformats-officedocument.spreadsheetml.worksheet+xml"/>
  <Override PartName="/xl/comments/comment194.xml" ContentType="application/vnd.openxmlformats-officedocument.spreadsheetml.comments+xml"/>
  <Override PartName="/xl/worksheets/sheet195.xml" ContentType="application/vnd.openxmlformats-officedocument.spreadsheetml.worksheet+xml"/>
  <Override PartName="/xl/comments/comment195.xml" ContentType="application/vnd.openxmlformats-officedocument.spreadsheetml.comments+xml"/>
  <Override PartName="/xl/worksheets/sheet196.xml" ContentType="application/vnd.openxmlformats-officedocument.spreadsheetml.worksheet+xml"/>
  <Override PartName="/xl/comments/comment196.xml" ContentType="application/vnd.openxmlformats-officedocument.spreadsheetml.comments+xml"/>
  <Override PartName="/xl/worksheets/sheet197.xml" ContentType="application/vnd.openxmlformats-officedocument.spreadsheetml.worksheet+xml"/>
  <Override PartName="/xl/comments/comment197.xml" ContentType="application/vnd.openxmlformats-officedocument.spreadsheetml.comments+xml"/>
  <Override PartName="/xl/worksheets/sheet198.xml" ContentType="application/vnd.openxmlformats-officedocument.spreadsheetml.worksheet+xml"/>
  <Override PartName="/xl/comments/comment198.xml" ContentType="application/vnd.openxmlformats-officedocument.spreadsheetml.comments+xml"/>
  <Override PartName="/xl/worksheets/sheet199.xml" ContentType="application/vnd.openxmlformats-officedocument.spreadsheetml.worksheet+xml"/>
  <Override PartName="/xl/comments/comment199.xml" ContentType="application/vnd.openxmlformats-officedocument.spreadsheetml.comments+xml"/>
  <Override PartName="/xl/worksheets/sheet200.xml" ContentType="application/vnd.openxmlformats-officedocument.spreadsheetml.worksheet+xml"/>
  <Override PartName="/xl/comments/comment200.xml" ContentType="application/vnd.openxmlformats-officedocument.spreadsheetml.comments+xml"/>
  <Override PartName="/xl/worksheets/sheet201.xml" ContentType="application/vnd.openxmlformats-officedocument.spreadsheetml.worksheet+xml"/>
  <Override PartName="/xl/comments/comment201.xml" ContentType="application/vnd.openxmlformats-officedocument.spreadsheetml.comments+xml"/>
  <Override PartName="/xl/worksheets/sheet202.xml" ContentType="application/vnd.openxmlformats-officedocument.spreadsheetml.worksheet+xml"/>
  <Override PartName="/xl/comments/comment202.xml" ContentType="application/vnd.openxmlformats-officedocument.spreadsheetml.comments+xml"/>
  <Override PartName="/xl/worksheets/sheet203.xml" ContentType="application/vnd.openxmlformats-officedocument.spreadsheetml.worksheet+xml"/>
  <Override PartName="/xl/comments/comment203.xml" ContentType="application/vnd.openxmlformats-officedocument.spreadsheetml.comments+xml"/>
  <Override PartName="/xl/worksheets/sheet204.xml" ContentType="application/vnd.openxmlformats-officedocument.spreadsheetml.worksheet+xml"/>
  <Override PartName="/xl/comments/comment204.xml" ContentType="application/vnd.openxmlformats-officedocument.spreadsheetml.comments+xml"/>
  <Override PartName="/xl/worksheets/sheet205.xml" ContentType="application/vnd.openxmlformats-officedocument.spreadsheetml.worksheet+xml"/>
  <Override PartName="/xl/comments/comment205.xml" ContentType="application/vnd.openxmlformats-officedocument.spreadsheetml.comments+xml"/>
  <Override PartName="/xl/worksheets/sheet206.xml" ContentType="application/vnd.openxmlformats-officedocument.spreadsheetml.worksheet+xml"/>
  <Override PartName="/xl/comments/comment206.xml" ContentType="application/vnd.openxmlformats-officedocument.spreadsheetml.comments+xml"/>
  <Override PartName="/xl/worksheets/sheet207.xml" ContentType="application/vnd.openxmlformats-officedocument.spreadsheetml.worksheet+xml"/>
  <Override PartName="/xl/comments/comment207.xml" ContentType="application/vnd.openxmlformats-officedocument.spreadsheetml.comments+xml"/>
  <Override PartName="/xl/worksheets/sheet208.xml" ContentType="application/vnd.openxmlformats-officedocument.spreadsheetml.worksheet+xml"/>
  <Override PartName="/xl/comments/comment208.xml" ContentType="application/vnd.openxmlformats-officedocument.spreadsheetml.comments+xml"/>
  <Override PartName="/xl/worksheets/sheet209.xml" ContentType="application/vnd.openxmlformats-officedocument.spreadsheetml.worksheet+xml"/>
  <Override PartName="/xl/comments/comment209.xml" ContentType="application/vnd.openxmlformats-officedocument.spreadsheetml.comments+xml"/>
  <Override PartName="/xl/worksheets/sheet210.xml" ContentType="application/vnd.openxmlformats-officedocument.spreadsheetml.worksheet+xml"/>
  <Override PartName="/xl/comments/comment210.xml" ContentType="application/vnd.openxmlformats-officedocument.spreadsheetml.comments+xml"/>
  <Override PartName="/xl/worksheets/sheet211.xml" ContentType="application/vnd.openxmlformats-officedocument.spreadsheetml.worksheet+xml"/>
  <Override PartName="/xl/comments/comment211.xml" ContentType="application/vnd.openxmlformats-officedocument.spreadsheetml.comments+xml"/>
  <Override PartName="/xl/worksheets/sheet212.xml" ContentType="application/vnd.openxmlformats-officedocument.spreadsheetml.worksheet+xml"/>
  <Override PartName="/xl/comments/comment212.xml" ContentType="application/vnd.openxmlformats-officedocument.spreadsheetml.comments+xml"/>
  <Override PartName="/xl/worksheets/sheet213.xml" ContentType="application/vnd.openxmlformats-officedocument.spreadsheetml.worksheet+xml"/>
  <Override PartName="/xl/comments/comment213.xml" ContentType="application/vnd.openxmlformats-officedocument.spreadsheetml.comments+xml"/>
  <Override PartName="/xl/worksheets/sheet214.xml" ContentType="application/vnd.openxmlformats-officedocument.spreadsheetml.worksheet+xml"/>
  <Override PartName="/xl/comments/comment214.xml" ContentType="application/vnd.openxmlformats-officedocument.spreadsheetml.comments+xml"/>
  <Override PartName="/xl/worksheets/sheet215.xml" ContentType="application/vnd.openxmlformats-officedocument.spreadsheetml.worksheet+xml"/>
  <Override PartName="/xl/comments/comment215.xml" ContentType="application/vnd.openxmlformats-officedocument.spreadsheetml.comments+xml"/>
  <Override PartName="/xl/worksheets/sheet216.xml" ContentType="application/vnd.openxmlformats-officedocument.spreadsheetml.worksheet+xml"/>
  <Override PartName="/xl/comments/comment216.xml" ContentType="application/vnd.openxmlformats-officedocument.spreadsheetml.comments+xml"/>
  <Override PartName="/xl/worksheets/sheet217.xml" ContentType="application/vnd.openxmlformats-officedocument.spreadsheetml.worksheet+xml"/>
  <Override PartName="/xl/comments/comment217.xml" ContentType="application/vnd.openxmlformats-officedocument.spreadsheetml.comments+xml"/>
  <Override PartName="/xl/worksheets/sheet218.xml" ContentType="application/vnd.openxmlformats-officedocument.spreadsheetml.worksheet+xml"/>
  <Override PartName="/xl/comments/comment218.xml" ContentType="application/vnd.openxmlformats-officedocument.spreadsheetml.comments+xml"/>
  <Override PartName="/xl/worksheets/sheet219.xml" ContentType="application/vnd.openxmlformats-officedocument.spreadsheetml.worksheet+xml"/>
  <Override PartName="/xl/comments/comment219.xml" ContentType="application/vnd.openxmlformats-officedocument.spreadsheetml.comments+xml"/>
  <Override PartName="/xl/worksheets/sheet220.xml" ContentType="application/vnd.openxmlformats-officedocument.spreadsheetml.worksheet+xml"/>
  <Override PartName="/xl/comments/comment220.xml" ContentType="application/vnd.openxmlformats-officedocument.spreadsheetml.comments+xml"/>
  <Override PartName="/xl/worksheets/sheet221.xml" ContentType="application/vnd.openxmlformats-officedocument.spreadsheetml.worksheet+xml"/>
  <Override PartName="/xl/comments/comment221.xml" ContentType="application/vnd.openxmlformats-officedocument.spreadsheetml.comments+xml"/>
  <Override PartName="/xl/worksheets/sheet222.xml" ContentType="application/vnd.openxmlformats-officedocument.spreadsheetml.worksheet+xml"/>
  <Override PartName="/xl/comments/comment222.xml" ContentType="application/vnd.openxmlformats-officedocument.spreadsheetml.comments+xml"/>
  <Override PartName="/xl/worksheets/sheet223.xml" ContentType="application/vnd.openxmlformats-officedocument.spreadsheetml.worksheet+xml"/>
  <Override PartName="/xl/comments/comment223.xml" ContentType="application/vnd.openxmlformats-officedocument.spreadsheetml.comments+xml"/>
  <Override PartName="/xl/worksheets/sheet224.xml" ContentType="application/vnd.openxmlformats-officedocument.spreadsheetml.worksheet+xml"/>
  <Override PartName="/xl/comments/comment224.xml" ContentType="application/vnd.openxmlformats-officedocument.spreadsheetml.comments+xml"/>
  <Override PartName="/xl/worksheets/sheet225.xml" ContentType="application/vnd.openxmlformats-officedocument.spreadsheetml.worksheet+xml"/>
  <Override PartName="/xl/comments/comment225.xml" ContentType="application/vnd.openxmlformats-officedocument.spreadsheetml.comments+xml"/>
  <Override PartName="/xl/worksheets/sheet226.xml" ContentType="application/vnd.openxmlformats-officedocument.spreadsheetml.worksheet+xml"/>
  <Override PartName="/xl/comments/comment226.xml" ContentType="application/vnd.openxmlformats-officedocument.spreadsheetml.comments+xml"/>
  <Override PartName="/xl/worksheets/sheet227.xml" ContentType="application/vnd.openxmlformats-officedocument.spreadsheetml.worksheet+xml"/>
  <Override PartName="/xl/comments/comment227.xml" ContentType="application/vnd.openxmlformats-officedocument.spreadsheetml.comments+xml"/>
  <Override PartName="/xl/worksheets/sheet228.xml" ContentType="application/vnd.openxmlformats-officedocument.spreadsheetml.worksheet+xml"/>
  <Override PartName="/xl/comments/comment228.xml" ContentType="application/vnd.openxmlformats-officedocument.spreadsheetml.comments+xml"/>
  <Override PartName="/xl/worksheets/sheet229.xml" ContentType="application/vnd.openxmlformats-officedocument.spreadsheetml.worksheet+xml"/>
  <Override PartName="/xl/comments/comment229.xml" ContentType="application/vnd.openxmlformats-officedocument.spreadsheetml.comments+xml"/>
  <Override PartName="/xl/worksheets/sheet230.xml" ContentType="application/vnd.openxmlformats-officedocument.spreadsheetml.worksheet+xml"/>
  <Override PartName="/xl/comments/comment230.xml" ContentType="application/vnd.openxmlformats-officedocument.spreadsheetml.comments+xml"/>
  <Override PartName="/xl/worksheets/sheet231.xml" ContentType="application/vnd.openxmlformats-officedocument.spreadsheetml.worksheet+xml"/>
  <Override PartName="/xl/comments/comment231.xml" ContentType="application/vnd.openxmlformats-officedocument.spreadsheetml.comments+xml"/>
  <Override PartName="/xl/worksheets/sheet232.xml" ContentType="application/vnd.openxmlformats-officedocument.spreadsheetml.worksheet+xml"/>
  <Override PartName="/xl/comments/comment232.xml" ContentType="application/vnd.openxmlformats-officedocument.spreadsheetml.comments+xml"/>
  <Override PartName="/xl/worksheets/sheet233.xml" ContentType="application/vnd.openxmlformats-officedocument.spreadsheetml.worksheet+xml"/>
  <Override PartName="/xl/comments/comment233.xml" ContentType="application/vnd.openxmlformats-officedocument.spreadsheetml.comments+xml"/>
  <Override PartName="/xl/worksheets/sheet234.xml" ContentType="application/vnd.openxmlformats-officedocument.spreadsheetml.worksheet+xml"/>
  <Override PartName="/xl/comments/comment234.xml" ContentType="application/vnd.openxmlformats-officedocument.spreadsheetml.comments+xml"/>
  <Override PartName="/xl/worksheets/sheet235.xml" ContentType="application/vnd.openxmlformats-officedocument.spreadsheetml.worksheet+xml"/>
  <Override PartName="/xl/comments/comment235.xml" ContentType="application/vnd.openxmlformats-officedocument.spreadsheetml.comments+xml"/>
  <Override PartName="/xl/worksheets/sheet236.xml" ContentType="application/vnd.openxmlformats-officedocument.spreadsheetml.worksheet+xml"/>
  <Override PartName="/xl/comments/comment236.xml" ContentType="application/vnd.openxmlformats-officedocument.spreadsheetml.comments+xml"/>
  <Override PartName="/xl/worksheets/sheet237.xml" ContentType="application/vnd.openxmlformats-officedocument.spreadsheetml.worksheet+xml"/>
  <Override PartName="/xl/comments/comment237.xml" ContentType="application/vnd.openxmlformats-officedocument.spreadsheetml.comments+xml"/>
  <Override PartName="/xl/worksheets/sheet238.xml" ContentType="application/vnd.openxmlformats-officedocument.spreadsheetml.worksheet+xml"/>
  <Override PartName="/xl/comments/comment238.xml" ContentType="application/vnd.openxmlformats-officedocument.spreadsheetml.comments+xml"/>
  <Override PartName="/xl/worksheets/sheet239.xml" ContentType="application/vnd.openxmlformats-officedocument.spreadsheetml.worksheet+xml"/>
  <Override PartName="/xl/comments/comment239.xml" ContentType="application/vnd.openxmlformats-officedocument.spreadsheetml.comments+xml"/>
  <Override PartName="/xl/worksheets/sheet240.xml" ContentType="application/vnd.openxmlformats-officedocument.spreadsheetml.worksheet+xml"/>
  <Override PartName="/xl/comments/comment240.xml" ContentType="application/vnd.openxmlformats-officedocument.spreadsheetml.comments+xml"/>
  <Override PartName="/xl/worksheets/sheet241.xml" ContentType="application/vnd.openxmlformats-officedocument.spreadsheetml.worksheet+xml"/>
  <Override PartName="/xl/comments/comment241.xml" ContentType="application/vnd.openxmlformats-officedocument.spreadsheetml.comments+xml"/>
  <Override PartName="/xl/worksheets/sheet242.xml" ContentType="application/vnd.openxmlformats-officedocument.spreadsheetml.worksheet+xml"/>
  <Override PartName="/xl/comments/comment242.xml" ContentType="application/vnd.openxmlformats-officedocument.spreadsheetml.comments+xml"/>
  <Override PartName="/xl/worksheets/sheet243.xml" ContentType="application/vnd.openxmlformats-officedocument.spreadsheetml.worksheet+xml"/>
  <Override PartName="/xl/comments/comment243.xml" ContentType="application/vnd.openxmlformats-officedocument.spreadsheetml.comments+xml"/>
  <Override PartName="/xl/worksheets/sheet244.xml" ContentType="application/vnd.openxmlformats-officedocument.spreadsheetml.worksheet+xml"/>
  <Override PartName="/xl/comments/comment244.xml" ContentType="application/vnd.openxmlformats-officedocument.spreadsheetml.comments+xml"/>
  <Override PartName="/xl/worksheets/sheet245.xml" ContentType="application/vnd.openxmlformats-officedocument.spreadsheetml.worksheet+xml"/>
  <Override PartName="/xl/comments/comment245.xml" ContentType="application/vnd.openxmlformats-officedocument.spreadsheetml.comments+xml"/>
  <Override PartName="/xl/worksheets/sheet246.xml" ContentType="application/vnd.openxmlformats-officedocument.spreadsheetml.worksheet+xml"/>
  <Override PartName="/xl/comments/comment246.xml" ContentType="application/vnd.openxmlformats-officedocument.spreadsheetml.comments+xml"/>
  <Override PartName="/xl/worksheets/sheet247.xml" ContentType="application/vnd.openxmlformats-officedocument.spreadsheetml.worksheet+xml"/>
  <Override PartName="/xl/comments/comment247.xml" ContentType="application/vnd.openxmlformats-officedocument.spreadsheetml.comments+xml"/>
  <Override PartName="/xl/worksheets/sheet248.xml" ContentType="application/vnd.openxmlformats-officedocument.spreadsheetml.worksheet+xml"/>
  <Override PartName="/xl/comments/comment248.xml" ContentType="application/vnd.openxmlformats-officedocument.spreadsheetml.comments+xml"/>
  <Override PartName="/xl/worksheets/sheet249.xml" ContentType="application/vnd.openxmlformats-officedocument.spreadsheetml.worksheet+xml"/>
  <Override PartName="/xl/comments/comment249.xml" ContentType="application/vnd.openxmlformats-officedocument.spreadsheetml.comments+xml"/>
  <Override PartName="/xl/worksheets/sheet250.xml" ContentType="application/vnd.openxmlformats-officedocument.spreadsheetml.worksheet+xml"/>
  <Override PartName="/xl/comments/comment250.xml" ContentType="application/vnd.openxmlformats-officedocument.spreadsheetml.comments+xml"/>
  <Override PartName="/xl/worksheets/sheet251.xml" ContentType="application/vnd.openxmlformats-officedocument.spreadsheetml.worksheet+xml"/>
  <Override PartName="/xl/comments/comment251.xml" ContentType="application/vnd.openxmlformats-officedocument.spreadsheetml.comments+xml"/>
  <Override PartName="/xl/worksheets/sheet252.xml" ContentType="application/vnd.openxmlformats-officedocument.spreadsheetml.worksheet+xml"/>
  <Override PartName="/xl/comments/comment252.xml" ContentType="application/vnd.openxmlformats-officedocument.spreadsheetml.comments+xml"/>
  <Override PartName="/xl/worksheets/sheet253.xml" ContentType="application/vnd.openxmlformats-officedocument.spreadsheetml.worksheet+xml"/>
  <Override PartName="/xl/comments/comment253.xml" ContentType="application/vnd.openxmlformats-officedocument.spreadsheetml.comments+xml"/>
  <Override PartName="/xl/worksheets/sheet254.xml" ContentType="application/vnd.openxmlformats-officedocument.spreadsheetml.worksheet+xml"/>
  <Override PartName="/xl/comments/comment254.xml" ContentType="application/vnd.openxmlformats-officedocument.spreadsheetml.comments+xml"/>
  <Override PartName="/xl/worksheets/sheet255.xml" ContentType="application/vnd.openxmlformats-officedocument.spreadsheetml.worksheet+xml"/>
  <Override PartName="/xl/comments/comment255.xml" ContentType="application/vnd.openxmlformats-officedocument.spreadsheetml.comments+xml"/>
  <Override PartName="/xl/worksheets/sheet256.xml" ContentType="application/vnd.openxmlformats-officedocument.spreadsheetml.worksheet+xml"/>
  <Override PartName="/xl/comments/comment256.xml" ContentType="application/vnd.openxmlformats-officedocument.spreadsheetml.comments+xml"/>
  <Override PartName="/xl/worksheets/sheet257.xml" ContentType="application/vnd.openxmlformats-officedocument.spreadsheetml.worksheet+xml"/>
  <Override PartName="/xl/comments/comment257.xml" ContentType="application/vnd.openxmlformats-officedocument.spreadsheetml.comments+xml"/>
  <Override PartName="/xl/worksheets/sheet258.xml" ContentType="application/vnd.openxmlformats-officedocument.spreadsheetml.worksheet+xml"/>
  <Override PartName="/xl/comments/comment258.xml" ContentType="application/vnd.openxmlformats-officedocument.spreadsheetml.comments+xml"/>
  <Override PartName="/xl/worksheets/sheet259.xml" ContentType="application/vnd.openxmlformats-officedocument.spreadsheetml.worksheet+xml"/>
  <Override PartName="/xl/comments/comment259.xml" ContentType="application/vnd.openxmlformats-officedocument.spreadsheetml.comments+xml"/>
  <Override PartName="/xl/worksheets/sheet260.xml" ContentType="application/vnd.openxmlformats-officedocument.spreadsheetml.worksheet+xml"/>
  <Override PartName="/xl/comments/comment260.xml" ContentType="application/vnd.openxmlformats-officedocument.spreadsheetml.comments+xml"/>
  <Override PartName="/xl/worksheets/sheet261.xml" ContentType="application/vnd.openxmlformats-officedocument.spreadsheetml.worksheet+xml"/>
  <Override PartName="/xl/comments/comment261.xml" ContentType="application/vnd.openxmlformats-officedocument.spreadsheetml.comments+xml"/>
  <Override PartName="/xl/worksheets/sheet262.xml" ContentType="application/vnd.openxmlformats-officedocument.spreadsheetml.worksheet+xml"/>
  <Override PartName="/xl/comments/comment262.xml" ContentType="application/vnd.openxmlformats-officedocument.spreadsheetml.comments+xml"/>
  <Override PartName="/xl/worksheets/sheet263.xml" ContentType="application/vnd.openxmlformats-officedocument.spreadsheetml.worksheet+xml"/>
  <Override PartName="/xl/comments/comment263.xml" ContentType="application/vnd.openxmlformats-officedocument.spreadsheetml.comments+xml"/>
  <Override PartName="/xl/worksheets/sheet264.xml" ContentType="application/vnd.openxmlformats-officedocument.spreadsheetml.worksheet+xml"/>
  <Override PartName="/xl/comments/comment264.xml" ContentType="application/vnd.openxmlformats-officedocument.spreadsheetml.comments+xml"/>
  <Override PartName="/xl/worksheets/sheet265.xml" ContentType="application/vnd.openxmlformats-officedocument.spreadsheetml.worksheet+xml"/>
  <Override PartName="/xl/comments/comment265.xml" ContentType="application/vnd.openxmlformats-officedocument.spreadsheetml.comments+xml"/>
  <Override PartName="/xl/worksheets/sheet266.xml" ContentType="application/vnd.openxmlformats-officedocument.spreadsheetml.worksheet+xml"/>
  <Override PartName="/xl/comments/comment266.xml" ContentType="application/vnd.openxmlformats-officedocument.spreadsheetml.comments+xml"/>
  <Override PartName="/xl/worksheets/sheet267.xml" ContentType="application/vnd.openxmlformats-officedocument.spreadsheetml.worksheet+xml"/>
  <Override PartName="/xl/comments/comment267.xml" ContentType="application/vnd.openxmlformats-officedocument.spreadsheetml.comments+xml"/>
  <Override PartName="/xl/worksheets/sheet268.xml" ContentType="application/vnd.openxmlformats-officedocument.spreadsheetml.worksheet+xml"/>
  <Override PartName="/xl/comments/comment268.xml" ContentType="application/vnd.openxmlformats-officedocument.spreadsheetml.comments+xml"/>
  <Override PartName="/xl/worksheets/sheet269.xml" ContentType="application/vnd.openxmlformats-officedocument.spreadsheetml.worksheet+xml"/>
  <Override PartName="/xl/comments/comment269.xml" ContentType="application/vnd.openxmlformats-officedocument.spreadsheetml.comments+xml"/>
  <Override PartName="/xl/worksheets/sheet270.xml" ContentType="application/vnd.openxmlformats-officedocument.spreadsheetml.worksheet+xml"/>
  <Override PartName="/xl/comments/comment270.xml" ContentType="application/vnd.openxmlformats-officedocument.spreadsheetml.comments+xml"/>
  <Override PartName="/xl/worksheets/sheet271.xml" ContentType="application/vnd.openxmlformats-officedocument.spreadsheetml.worksheet+xml"/>
  <Override PartName="/xl/comments/comment271.xml" ContentType="application/vnd.openxmlformats-officedocument.spreadsheetml.comments+xml"/>
  <Override PartName="/xl/worksheets/sheet272.xml" ContentType="application/vnd.openxmlformats-officedocument.spreadsheetml.worksheet+xml"/>
  <Override PartName="/xl/comments/comment272.xml" ContentType="application/vnd.openxmlformats-officedocument.spreadsheetml.comments+xml"/>
  <Override PartName="/xl/worksheets/sheet273.xml" ContentType="application/vnd.openxmlformats-officedocument.spreadsheetml.worksheet+xml"/>
  <Override PartName="/xl/comments/comment273.xml" ContentType="application/vnd.openxmlformats-officedocument.spreadsheetml.comments+xml"/>
  <Override PartName="/xl/worksheets/sheet274.xml" ContentType="application/vnd.openxmlformats-officedocument.spreadsheetml.worksheet+xml"/>
  <Override PartName="/xl/comments/comment274.xml" ContentType="application/vnd.openxmlformats-officedocument.spreadsheetml.comments+xml"/>
  <Override PartName="/xl/worksheets/sheet275.xml" ContentType="application/vnd.openxmlformats-officedocument.spreadsheetml.worksheet+xml"/>
  <Override PartName="/xl/comments/comment275.xml" ContentType="application/vnd.openxmlformats-officedocument.spreadsheetml.comments+xml"/>
  <Override PartName="/xl/worksheets/sheet276.xml" ContentType="application/vnd.openxmlformats-officedocument.spreadsheetml.worksheet+xml"/>
  <Override PartName="/xl/comments/comment276.xml" ContentType="application/vnd.openxmlformats-officedocument.spreadsheetml.comments+xml"/>
  <Override PartName="/xl/worksheets/sheet277.xml" ContentType="application/vnd.openxmlformats-officedocument.spreadsheetml.worksheet+xml"/>
  <Override PartName="/xl/comments/comment277.xml" ContentType="application/vnd.openxmlformats-officedocument.spreadsheetml.comments+xml"/>
  <Override PartName="/xl/worksheets/sheet278.xml" ContentType="application/vnd.openxmlformats-officedocument.spreadsheetml.worksheet+xml"/>
  <Override PartName="/xl/comments/comment278.xml" ContentType="application/vnd.openxmlformats-officedocument.spreadsheetml.comments+xml"/>
  <Override PartName="/xl/worksheets/sheet279.xml" ContentType="application/vnd.openxmlformats-officedocument.spreadsheetml.worksheet+xml"/>
  <Override PartName="/xl/comments/comment279.xml" ContentType="application/vnd.openxmlformats-officedocument.spreadsheetml.comments+xml"/>
  <Override PartName="/xl/worksheets/sheet280.xml" ContentType="application/vnd.openxmlformats-officedocument.spreadsheetml.worksheet+xml"/>
  <Override PartName="/xl/comments/comment280.xml" ContentType="application/vnd.openxmlformats-officedocument.spreadsheetml.comments+xml"/>
  <Override PartName="/xl/worksheets/sheet281.xml" ContentType="application/vnd.openxmlformats-officedocument.spreadsheetml.worksheet+xml"/>
  <Override PartName="/xl/comments/comment281.xml" ContentType="application/vnd.openxmlformats-officedocument.spreadsheetml.comments+xml"/>
  <Override PartName="/xl/worksheets/sheet282.xml" ContentType="application/vnd.openxmlformats-officedocument.spreadsheetml.worksheet+xml"/>
  <Override PartName="/xl/comments/comment282.xml" ContentType="application/vnd.openxmlformats-officedocument.spreadsheetml.comments+xml"/>
  <Override PartName="/xl/worksheets/sheet283.xml" ContentType="application/vnd.openxmlformats-officedocument.spreadsheetml.worksheet+xml"/>
  <Override PartName="/xl/comments/comment283.xml" ContentType="application/vnd.openxmlformats-officedocument.spreadsheetml.comments+xml"/>
  <Override PartName="/xl/worksheets/sheet284.xml" ContentType="application/vnd.openxmlformats-officedocument.spreadsheetml.worksheet+xml"/>
  <Override PartName="/xl/comments/comment284.xml" ContentType="application/vnd.openxmlformats-officedocument.spreadsheetml.comments+xml"/>
  <Override PartName="/xl/worksheets/sheet285.xml" ContentType="application/vnd.openxmlformats-officedocument.spreadsheetml.worksheet+xml"/>
  <Override PartName="/xl/comments/comment285.xml" ContentType="application/vnd.openxmlformats-officedocument.spreadsheetml.comments+xml"/>
  <Override PartName="/xl/worksheets/sheet286.xml" ContentType="application/vnd.openxmlformats-officedocument.spreadsheetml.worksheet+xml"/>
  <Override PartName="/xl/comments/comment286.xml" ContentType="application/vnd.openxmlformats-officedocument.spreadsheetml.comments+xml"/>
  <Override PartName="/xl/worksheets/sheet287.xml" ContentType="application/vnd.openxmlformats-officedocument.spreadsheetml.worksheet+xml"/>
  <Override PartName="/xl/comments/comment287.xml" ContentType="application/vnd.openxmlformats-officedocument.spreadsheetml.comments+xml"/>
  <Override PartName="/xl/worksheets/sheet288.xml" ContentType="application/vnd.openxmlformats-officedocument.spreadsheetml.worksheet+xml"/>
  <Override PartName="/xl/comments/comment288.xml" ContentType="application/vnd.openxmlformats-officedocument.spreadsheetml.comments+xml"/>
  <Override PartName="/xl/worksheets/sheet289.xml" ContentType="application/vnd.openxmlformats-officedocument.spreadsheetml.worksheet+xml"/>
  <Override PartName="/xl/comments/comment289.xml" ContentType="application/vnd.openxmlformats-officedocument.spreadsheetml.comments+xml"/>
  <Override PartName="/xl/worksheets/sheet290.xml" ContentType="application/vnd.openxmlformats-officedocument.spreadsheetml.worksheet+xml"/>
  <Override PartName="/xl/comments/comment290.xml" ContentType="application/vnd.openxmlformats-officedocument.spreadsheetml.comments+xml"/>
  <Override PartName="/xl/worksheets/sheet291.xml" ContentType="application/vnd.openxmlformats-officedocument.spreadsheetml.worksheet+xml"/>
  <Override PartName="/xl/comments/comment291.xml" ContentType="application/vnd.openxmlformats-officedocument.spreadsheetml.comments+xml"/>
  <Override PartName="/xl/worksheets/sheet292.xml" ContentType="application/vnd.openxmlformats-officedocument.spreadsheetml.worksheet+xml"/>
  <Override PartName="/xl/comments/comment292.xml" ContentType="application/vnd.openxmlformats-officedocument.spreadsheetml.comments+xml"/>
  <Override PartName="/xl/worksheets/sheet293.xml" ContentType="application/vnd.openxmlformats-officedocument.spreadsheetml.worksheet+xml"/>
  <Override PartName="/xl/comments/comment293.xml" ContentType="application/vnd.openxmlformats-officedocument.spreadsheetml.comments+xml"/>
  <Override PartName="/xl/worksheets/sheet294.xml" ContentType="application/vnd.openxmlformats-officedocument.spreadsheetml.worksheet+xml"/>
  <Override PartName="/xl/comments/comment294.xml" ContentType="application/vnd.openxmlformats-officedocument.spreadsheetml.comments+xml"/>
  <Override PartName="/xl/worksheets/sheet295.xml" ContentType="application/vnd.openxmlformats-officedocument.spreadsheetml.worksheet+xml"/>
  <Override PartName="/xl/comments/comment295.xml" ContentType="application/vnd.openxmlformats-officedocument.spreadsheetml.comments+xml"/>
  <Override PartName="/xl/worksheets/sheet296.xml" ContentType="application/vnd.openxmlformats-officedocument.spreadsheetml.worksheet+xml"/>
  <Override PartName="/xl/comments/comment296.xml" ContentType="application/vnd.openxmlformats-officedocument.spreadsheetml.comments+xml"/>
  <Override PartName="/xl/worksheets/sheet297.xml" ContentType="application/vnd.openxmlformats-officedocument.spreadsheetml.worksheet+xml"/>
  <Override PartName="/xl/comments/comment297.xml" ContentType="application/vnd.openxmlformats-officedocument.spreadsheetml.comments+xml"/>
  <Override PartName="/xl/worksheets/sheet298.xml" ContentType="application/vnd.openxmlformats-officedocument.spreadsheetml.worksheet+xml"/>
  <Override PartName="/xl/comments/comment298.xml" ContentType="application/vnd.openxmlformats-officedocument.spreadsheetml.comments+xml"/>
  <Override PartName="/xl/worksheets/sheet299.xml" ContentType="application/vnd.openxmlformats-officedocument.spreadsheetml.worksheet+xml"/>
  <Override PartName="/xl/comments/comment299.xml" ContentType="application/vnd.openxmlformats-officedocument.spreadsheetml.comments+xml"/>
  <Override PartName="/xl/worksheets/sheet300.xml" ContentType="application/vnd.openxmlformats-officedocument.spreadsheetml.worksheet+xml"/>
  <Override PartName="/xl/comments/comment300.xml" ContentType="application/vnd.openxmlformats-officedocument.spreadsheetml.comments+xml"/>
  <Override PartName="/xl/worksheets/sheet301.xml" ContentType="application/vnd.openxmlformats-officedocument.spreadsheetml.worksheet+xml"/>
  <Override PartName="/xl/comments/comment301.xml" ContentType="application/vnd.openxmlformats-officedocument.spreadsheetml.comments+xml"/>
  <Override PartName="/xl/worksheets/sheet302.xml" ContentType="application/vnd.openxmlformats-officedocument.spreadsheetml.worksheet+xml"/>
  <Override PartName="/xl/comments/comment302.xml" ContentType="application/vnd.openxmlformats-officedocument.spreadsheetml.comments+xml"/>
  <Override PartName="/xl/worksheets/sheet303.xml" ContentType="application/vnd.openxmlformats-officedocument.spreadsheetml.worksheet+xml"/>
  <Override PartName="/xl/comments/comment303.xml" ContentType="application/vnd.openxmlformats-officedocument.spreadsheetml.comments+xml"/>
  <Override PartName="/xl/worksheets/sheet304.xml" ContentType="application/vnd.openxmlformats-officedocument.spreadsheetml.worksheet+xml"/>
  <Override PartName="/xl/comments/comment304.xml" ContentType="application/vnd.openxmlformats-officedocument.spreadsheetml.comments+xml"/>
  <Override PartName="/xl/worksheets/sheet305.xml" ContentType="application/vnd.openxmlformats-officedocument.spreadsheetml.worksheet+xml"/>
  <Override PartName="/xl/comments/comment305.xml" ContentType="application/vnd.openxmlformats-officedocument.spreadsheetml.comments+xml"/>
  <Override PartName="/xl/worksheets/sheet306.xml" ContentType="application/vnd.openxmlformats-officedocument.spreadsheetml.worksheet+xml"/>
  <Override PartName="/xl/comments/comment306.xml" ContentType="application/vnd.openxmlformats-officedocument.spreadsheetml.comments+xml"/>
  <Override PartName="/xl/worksheets/sheet307.xml" ContentType="application/vnd.openxmlformats-officedocument.spreadsheetml.worksheet+xml"/>
  <Override PartName="/xl/comments/comment307.xml" ContentType="application/vnd.openxmlformats-officedocument.spreadsheetml.comments+xml"/>
  <Override PartName="/xl/worksheets/sheet308.xml" ContentType="application/vnd.openxmlformats-officedocument.spreadsheetml.worksheet+xml"/>
  <Override PartName="/xl/comments/comment308.xml" ContentType="application/vnd.openxmlformats-officedocument.spreadsheetml.comments+xml"/>
  <Override PartName="/xl/worksheets/sheet309.xml" ContentType="application/vnd.openxmlformats-officedocument.spreadsheetml.worksheet+xml"/>
  <Override PartName="/xl/comments/comment309.xml" ContentType="application/vnd.openxmlformats-officedocument.spreadsheetml.comments+xml"/>
  <Override PartName="/xl/worksheets/sheet310.xml" ContentType="application/vnd.openxmlformats-officedocument.spreadsheetml.worksheet+xml"/>
  <Override PartName="/xl/comments/comment310.xml" ContentType="application/vnd.openxmlformats-officedocument.spreadsheetml.comments+xml"/>
  <Override PartName="/xl/worksheets/sheet311.xml" ContentType="application/vnd.openxmlformats-officedocument.spreadsheetml.worksheet+xml"/>
  <Override PartName="/xl/comments/comment311.xml" ContentType="application/vnd.openxmlformats-officedocument.spreadsheetml.comments+xml"/>
  <Override PartName="/xl/worksheets/sheet312.xml" ContentType="application/vnd.openxmlformats-officedocument.spreadsheetml.worksheet+xml"/>
  <Override PartName="/xl/comments/comment312.xml" ContentType="application/vnd.openxmlformats-officedocument.spreadsheetml.comments+xml"/>
  <Override PartName="/xl/worksheets/sheet313.xml" ContentType="application/vnd.openxmlformats-officedocument.spreadsheetml.worksheet+xml"/>
  <Override PartName="/xl/comments/comment313.xml" ContentType="application/vnd.openxmlformats-officedocument.spreadsheetml.comments+xml"/>
  <Override PartName="/xl/worksheets/sheet314.xml" ContentType="application/vnd.openxmlformats-officedocument.spreadsheetml.worksheet+xml"/>
  <Override PartName="/xl/comments/comment314.xml" ContentType="application/vnd.openxmlformats-officedocument.spreadsheetml.comments+xml"/>
  <Override PartName="/xl/worksheets/sheet315.xml" ContentType="application/vnd.openxmlformats-officedocument.spreadsheetml.worksheet+xml"/>
  <Override PartName="/xl/comments/comment315.xml" ContentType="application/vnd.openxmlformats-officedocument.spreadsheetml.comments+xml"/>
  <Override PartName="/xl/worksheets/sheet316.xml" ContentType="application/vnd.openxmlformats-officedocument.spreadsheetml.worksheet+xml"/>
  <Override PartName="/xl/comments/comment316.xml" ContentType="application/vnd.openxmlformats-officedocument.spreadsheetml.comments+xml"/>
  <Override PartName="/xl/worksheets/sheet317.xml" ContentType="application/vnd.openxmlformats-officedocument.spreadsheetml.worksheet+xml"/>
  <Override PartName="/xl/comments/comment317.xml" ContentType="application/vnd.openxmlformats-officedocument.spreadsheetml.comments+xml"/>
  <Override PartName="/xl/worksheets/sheet318.xml" ContentType="application/vnd.openxmlformats-officedocument.spreadsheetml.worksheet+xml"/>
  <Override PartName="/xl/comments/comment318.xml" ContentType="application/vnd.openxmlformats-officedocument.spreadsheetml.comments+xml"/>
  <Override PartName="/xl/worksheets/sheet319.xml" ContentType="application/vnd.openxmlformats-officedocument.spreadsheetml.worksheet+xml"/>
  <Override PartName="/xl/comments/comment319.xml" ContentType="application/vnd.openxmlformats-officedocument.spreadsheetml.comments+xml"/>
  <Override PartName="/xl/worksheets/sheet320.xml" ContentType="application/vnd.openxmlformats-officedocument.spreadsheetml.worksheet+xml"/>
  <Override PartName="/xl/comments/comment320.xml" ContentType="application/vnd.openxmlformats-officedocument.spreadsheetml.comments+xml"/>
  <Override PartName="/xl/worksheets/sheet321.xml" ContentType="application/vnd.openxmlformats-officedocument.spreadsheetml.worksheet+xml"/>
  <Override PartName="/xl/comments/comment321.xml" ContentType="application/vnd.openxmlformats-officedocument.spreadsheetml.comments+xml"/>
  <Override PartName="/xl/worksheets/sheet322.xml" ContentType="application/vnd.openxmlformats-officedocument.spreadsheetml.worksheet+xml"/>
  <Override PartName="/xl/comments/comment322.xml" ContentType="application/vnd.openxmlformats-officedocument.spreadsheetml.comments+xml"/>
  <Override PartName="/xl/worksheets/sheet323.xml" ContentType="application/vnd.openxmlformats-officedocument.spreadsheetml.worksheet+xml"/>
  <Override PartName="/xl/comments/comment323.xml" ContentType="application/vnd.openxmlformats-officedocument.spreadsheetml.comments+xml"/>
  <Override PartName="/xl/worksheets/sheet324.xml" ContentType="application/vnd.openxmlformats-officedocument.spreadsheetml.worksheet+xml"/>
  <Override PartName="/xl/comments/comment324.xml" ContentType="application/vnd.openxmlformats-officedocument.spreadsheetml.comments+xml"/>
  <Override PartName="/xl/worksheets/sheet325.xml" ContentType="application/vnd.openxmlformats-officedocument.spreadsheetml.worksheet+xml"/>
  <Override PartName="/xl/comments/comment325.xml" ContentType="application/vnd.openxmlformats-officedocument.spreadsheetml.comments+xml"/>
  <Override PartName="/xl/worksheets/sheet326.xml" ContentType="application/vnd.openxmlformats-officedocument.spreadsheetml.worksheet+xml"/>
  <Override PartName="/xl/comments/comment326.xml" ContentType="application/vnd.openxmlformats-officedocument.spreadsheetml.comments+xml"/>
  <Override PartName="/xl/worksheets/sheet327.xml" ContentType="application/vnd.openxmlformats-officedocument.spreadsheetml.worksheet+xml"/>
  <Override PartName="/xl/comments/comment327.xml" ContentType="application/vnd.openxmlformats-officedocument.spreadsheetml.comments+xml"/>
  <Override PartName="/xl/worksheets/sheet328.xml" ContentType="application/vnd.openxmlformats-officedocument.spreadsheetml.worksheet+xml"/>
  <Override PartName="/xl/comments/comment328.xml" ContentType="application/vnd.openxmlformats-officedocument.spreadsheetml.comments+xml"/>
  <Override PartName="/xl/worksheets/sheet329.xml" ContentType="application/vnd.openxmlformats-officedocument.spreadsheetml.worksheet+xml"/>
  <Override PartName="/xl/comments/comment329.xml" ContentType="application/vnd.openxmlformats-officedocument.spreadsheetml.comments+xml"/>
  <Override PartName="/xl/worksheets/sheet330.xml" ContentType="application/vnd.openxmlformats-officedocument.spreadsheetml.worksheet+xml"/>
  <Override PartName="/xl/comments/comment330.xml" ContentType="application/vnd.openxmlformats-officedocument.spreadsheetml.comments+xml"/>
  <Override PartName="/xl/worksheets/sheet331.xml" ContentType="application/vnd.openxmlformats-officedocument.spreadsheetml.worksheet+xml"/>
  <Override PartName="/xl/comments/comment331.xml" ContentType="application/vnd.openxmlformats-officedocument.spreadsheetml.comments+xml"/>
  <Override PartName="/xl/worksheets/sheet332.xml" ContentType="application/vnd.openxmlformats-officedocument.spreadsheetml.worksheet+xml"/>
  <Override PartName="/xl/comments/comment332.xml" ContentType="application/vnd.openxmlformats-officedocument.spreadsheetml.comments+xml"/>
  <Override PartName="/xl/worksheets/sheet333.xml" ContentType="application/vnd.openxmlformats-officedocument.spreadsheetml.worksheet+xml"/>
  <Override PartName="/xl/comments/comment333.xml" ContentType="application/vnd.openxmlformats-officedocument.spreadsheetml.comments+xml"/>
  <Override PartName="/xl/worksheets/sheet334.xml" ContentType="application/vnd.openxmlformats-officedocument.spreadsheetml.worksheet+xml"/>
  <Override PartName="/xl/comments/comment334.xml" ContentType="application/vnd.openxmlformats-officedocument.spreadsheetml.comments+xml"/>
  <Override PartName="/xl/worksheets/sheet335.xml" ContentType="application/vnd.openxmlformats-officedocument.spreadsheetml.worksheet+xml"/>
  <Override PartName="/xl/comments/comment335.xml" ContentType="application/vnd.openxmlformats-officedocument.spreadsheetml.comments+xml"/>
  <Override PartName="/xl/worksheets/sheet336.xml" ContentType="application/vnd.openxmlformats-officedocument.spreadsheetml.worksheet+xml"/>
  <Override PartName="/xl/comments/comment336.xml" ContentType="application/vnd.openxmlformats-officedocument.spreadsheetml.comments+xml"/>
  <Override PartName="/xl/worksheets/sheet337.xml" ContentType="application/vnd.openxmlformats-officedocument.spreadsheetml.worksheet+xml"/>
  <Override PartName="/xl/comments/comment337.xml" ContentType="application/vnd.openxmlformats-officedocument.spreadsheetml.comments+xml"/>
  <Override PartName="/xl/worksheets/sheet338.xml" ContentType="application/vnd.openxmlformats-officedocument.spreadsheetml.worksheet+xml"/>
  <Override PartName="/xl/comments/comment338.xml" ContentType="application/vnd.openxmlformats-officedocument.spreadsheetml.comments+xml"/>
  <Override PartName="/xl/worksheets/sheet339.xml" ContentType="application/vnd.openxmlformats-officedocument.spreadsheetml.worksheet+xml"/>
  <Override PartName="/xl/comments/comment339.xml" ContentType="application/vnd.openxmlformats-officedocument.spreadsheetml.comments+xml"/>
  <Override PartName="/xl/worksheets/sheet340.xml" ContentType="application/vnd.openxmlformats-officedocument.spreadsheetml.worksheet+xml"/>
  <Override PartName="/xl/comments/comment340.xml" ContentType="application/vnd.openxmlformats-officedocument.spreadsheetml.comments+xml"/>
  <Override PartName="/xl/worksheets/sheet341.xml" ContentType="application/vnd.openxmlformats-officedocument.spreadsheetml.worksheet+xml"/>
  <Override PartName="/xl/comments/comment341.xml" ContentType="application/vnd.openxmlformats-officedocument.spreadsheetml.comments+xml"/>
  <Override PartName="/xl/worksheets/sheet342.xml" ContentType="application/vnd.openxmlformats-officedocument.spreadsheetml.worksheet+xml"/>
  <Override PartName="/xl/comments/comment342.xml" ContentType="application/vnd.openxmlformats-officedocument.spreadsheetml.comments+xml"/>
  <Override PartName="/xl/worksheets/sheet343.xml" ContentType="application/vnd.openxmlformats-officedocument.spreadsheetml.worksheet+xml"/>
  <Override PartName="/xl/comments/comment343.xml" ContentType="application/vnd.openxmlformats-officedocument.spreadsheetml.comments+xml"/>
  <Override PartName="/xl/worksheets/sheet344.xml" ContentType="application/vnd.openxmlformats-officedocument.spreadsheetml.worksheet+xml"/>
  <Override PartName="/xl/comments/comment344.xml" ContentType="application/vnd.openxmlformats-officedocument.spreadsheetml.comments+xml"/>
  <Override PartName="/xl/worksheets/sheet345.xml" ContentType="application/vnd.openxmlformats-officedocument.spreadsheetml.worksheet+xml"/>
  <Override PartName="/xl/comments/comment345.xml" ContentType="application/vnd.openxmlformats-officedocument.spreadsheetml.comments+xml"/>
  <Override PartName="/xl/worksheets/sheet346.xml" ContentType="application/vnd.openxmlformats-officedocument.spreadsheetml.worksheet+xml"/>
  <Override PartName="/xl/comments/comment346.xml" ContentType="application/vnd.openxmlformats-officedocument.spreadsheetml.comments+xml"/>
  <Override PartName="/xl/worksheets/sheet347.xml" ContentType="application/vnd.openxmlformats-officedocument.spreadsheetml.worksheet+xml"/>
  <Override PartName="/xl/comments/comment347.xml" ContentType="application/vnd.openxmlformats-officedocument.spreadsheetml.comments+xml"/>
  <Override PartName="/xl/worksheets/sheet348.xml" ContentType="application/vnd.openxmlformats-officedocument.spreadsheetml.worksheet+xml"/>
  <Override PartName="/xl/comments/comment348.xml" ContentType="application/vnd.openxmlformats-officedocument.spreadsheetml.comments+xml"/>
  <Override PartName="/xl/worksheets/sheet349.xml" ContentType="application/vnd.openxmlformats-officedocument.spreadsheetml.worksheet+xml"/>
  <Override PartName="/xl/comments/comment349.xml" ContentType="application/vnd.openxmlformats-officedocument.spreadsheetml.comments+xml"/>
  <Override PartName="/xl/worksheets/sheet350.xml" ContentType="application/vnd.openxmlformats-officedocument.spreadsheetml.worksheet+xml"/>
  <Override PartName="/xl/comments/comment350.xml" ContentType="application/vnd.openxmlformats-officedocument.spreadsheetml.comments+xml"/>
  <Override PartName="/xl/worksheets/sheet351.xml" ContentType="application/vnd.openxmlformats-officedocument.spreadsheetml.worksheet+xml"/>
  <Override PartName="/xl/comments/comment351.xml" ContentType="application/vnd.openxmlformats-officedocument.spreadsheetml.comments+xml"/>
  <Override PartName="/xl/worksheets/sheet352.xml" ContentType="application/vnd.openxmlformats-officedocument.spreadsheetml.worksheet+xml"/>
  <Override PartName="/xl/comments/comment352.xml" ContentType="application/vnd.openxmlformats-officedocument.spreadsheetml.comments+xml"/>
  <Override PartName="/xl/worksheets/sheet353.xml" ContentType="application/vnd.openxmlformats-officedocument.spreadsheetml.worksheet+xml"/>
  <Override PartName="/xl/comments/comment353.xml" ContentType="application/vnd.openxmlformats-officedocument.spreadsheetml.comments+xml"/>
  <Override PartName="/xl/worksheets/sheet354.xml" ContentType="application/vnd.openxmlformats-officedocument.spreadsheetml.worksheet+xml"/>
  <Override PartName="/xl/comments/comment354.xml" ContentType="application/vnd.openxmlformats-officedocument.spreadsheetml.comments+xml"/>
  <Override PartName="/xl/worksheets/sheet355.xml" ContentType="application/vnd.openxmlformats-officedocument.spreadsheetml.worksheet+xml"/>
  <Override PartName="/xl/comments/comment355.xml" ContentType="application/vnd.openxmlformats-officedocument.spreadsheetml.comments+xml"/>
  <Override PartName="/xl/worksheets/sheet356.xml" ContentType="application/vnd.openxmlformats-officedocument.spreadsheetml.worksheet+xml"/>
  <Override PartName="/xl/comments/comment356.xml" ContentType="application/vnd.openxmlformats-officedocument.spreadsheetml.comments+xml"/>
  <Override PartName="/xl/worksheets/sheet357.xml" ContentType="application/vnd.openxmlformats-officedocument.spreadsheetml.worksheet+xml"/>
  <Override PartName="/xl/comments/comment357.xml" ContentType="application/vnd.openxmlformats-officedocument.spreadsheetml.comments+xml"/>
  <Override PartName="/xl/worksheets/sheet358.xml" ContentType="application/vnd.openxmlformats-officedocument.spreadsheetml.worksheet+xml"/>
  <Override PartName="/xl/comments/comment358.xml" ContentType="application/vnd.openxmlformats-officedocument.spreadsheetml.comments+xml"/>
  <Override PartName="/xl/worksheets/sheet359.xml" ContentType="application/vnd.openxmlformats-officedocument.spreadsheetml.worksheet+xml"/>
  <Override PartName="/xl/comments/comment359.xml" ContentType="application/vnd.openxmlformats-officedocument.spreadsheetml.comments+xml"/>
  <Override PartName="/xl/worksheets/sheet360.xml" ContentType="application/vnd.openxmlformats-officedocument.spreadsheetml.worksheet+xml"/>
  <Override PartName="/xl/comments/comment360.xml" ContentType="application/vnd.openxmlformats-officedocument.spreadsheetml.comments+xml"/>
  <Override PartName="/xl/worksheets/sheet361.xml" ContentType="application/vnd.openxmlformats-officedocument.spreadsheetml.worksheet+xml"/>
  <Override PartName="/xl/comments/comment361.xml" ContentType="application/vnd.openxmlformats-officedocument.spreadsheetml.comments+xml"/>
  <Override PartName="/xl/worksheets/sheet362.xml" ContentType="application/vnd.openxmlformats-officedocument.spreadsheetml.worksheet+xml"/>
  <Override PartName="/xl/comments/comment362.xml" ContentType="application/vnd.openxmlformats-officedocument.spreadsheetml.comments+xml"/>
  <Override PartName="/xl/worksheets/sheet363.xml" ContentType="application/vnd.openxmlformats-officedocument.spreadsheetml.worksheet+xml"/>
  <Override PartName="/xl/comments/comment363.xml" ContentType="application/vnd.openxmlformats-officedocument.spreadsheetml.comments+xml"/>
  <Override PartName="/xl/worksheets/sheet364.xml" ContentType="application/vnd.openxmlformats-officedocument.spreadsheetml.worksheet+xml"/>
  <Override PartName="/xl/comments/comment364.xml" ContentType="application/vnd.openxmlformats-officedocument.spreadsheetml.comments+xml"/>
  <Override PartName="/xl/worksheets/sheet365.xml" ContentType="application/vnd.openxmlformats-officedocument.spreadsheetml.worksheet+xml"/>
  <Override PartName="/xl/comments/comment365.xml" ContentType="application/vnd.openxmlformats-officedocument.spreadsheetml.comments+xml"/>
  <Override PartName="/xl/worksheets/sheet366.xml" ContentType="application/vnd.openxmlformats-officedocument.spreadsheetml.worksheet+xml"/>
  <Override PartName="/xl/comments/comment366.xml" ContentType="application/vnd.openxmlformats-officedocument.spreadsheetml.comments+xml"/>
  <Override PartName="/xl/worksheets/sheet367.xml" ContentType="application/vnd.openxmlformats-officedocument.spreadsheetml.worksheet+xml"/>
  <Override PartName="/xl/comments/comment367.xml" ContentType="application/vnd.openxmlformats-officedocument.spreadsheetml.comments+xml"/>
  <Override PartName="/xl/worksheets/sheet368.xml" ContentType="application/vnd.openxmlformats-officedocument.spreadsheetml.worksheet+xml"/>
  <Override PartName="/xl/comments/comment368.xml" ContentType="application/vnd.openxmlformats-officedocument.spreadsheetml.comments+xml"/>
  <Override PartName="/xl/worksheets/sheet369.xml" ContentType="application/vnd.openxmlformats-officedocument.spreadsheetml.worksheet+xml"/>
  <Override PartName="/xl/comments/comment369.xml" ContentType="application/vnd.openxmlformats-officedocument.spreadsheetml.comments+xml"/>
  <Override PartName="/xl/worksheets/sheet370.xml" ContentType="application/vnd.openxmlformats-officedocument.spreadsheetml.worksheet+xml"/>
  <Override PartName="/xl/comments/comment370.xml" ContentType="application/vnd.openxmlformats-officedocument.spreadsheetml.comments+xml"/>
  <Override PartName="/xl/worksheets/sheet371.xml" ContentType="application/vnd.openxmlformats-officedocument.spreadsheetml.worksheet+xml"/>
  <Override PartName="/xl/comments/comment371.xml" ContentType="application/vnd.openxmlformats-officedocument.spreadsheetml.comments+xml"/>
  <Override PartName="/xl/worksheets/sheet372.xml" ContentType="application/vnd.openxmlformats-officedocument.spreadsheetml.worksheet+xml"/>
  <Override PartName="/xl/comments/comment372.xml" ContentType="application/vnd.openxmlformats-officedocument.spreadsheetml.comments+xml"/>
  <Override PartName="/xl/worksheets/sheet373.xml" ContentType="application/vnd.openxmlformats-officedocument.spreadsheetml.worksheet+xml"/>
  <Override PartName="/xl/comments/comment373.xml" ContentType="application/vnd.openxmlformats-officedocument.spreadsheetml.comments+xml"/>
  <Override PartName="/xl/worksheets/sheet374.xml" ContentType="application/vnd.openxmlformats-officedocument.spreadsheetml.worksheet+xml"/>
  <Override PartName="/xl/comments/comment374.xml" ContentType="application/vnd.openxmlformats-officedocument.spreadsheetml.comments+xml"/>
  <Override PartName="/xl/worksheets/sheet375.xml" ContentType="application/vnd.openxmlformats-officedocument.spreadsheetml.worksheet+xml"/>
  <Override PartName="/xl/comments/comment375.xml" ContentType="application/vnd.openxmlformats-officedocument.spreadsheetml.comments+xml"/>
  <Override PartName="/xl/worksheets/sheet376.xml" ContentType="application/vnd.openxmlformats-officedocument.spreadsheetml.worksheet+xml"/>
  <Override PartName="/xl/comments/comment376.xml" ContentType="application/vnd.openxmlformats-officedocument.spreadsheetml.comments+xml"/>
  <Override PartName="/xl/worksheets/sheet377.xml" ContentType="application/vnd.openxmlformats-officedocument.spreadsheetml.worksheet+xml"/>
  <Override PartName="/xl/comments/comment377.xml" ContentType="application/vnd.openxmlformats-officedocument.spreadsheetml.comments+xml"/>
  <Override PartName="/xl/worksheets/sheet378.xml" ContentType="application/vnd.openxmlformats-officedocument.spreadsheetml.worksheet+xml"/>
  <Override PartName="/xl/comments/comment378.xml" ContentType="application/vnd.openxmlformats-officedocument.spreadsheetml.comments+xml"/>
  <Override PartName="/xl/worksheets/sheet379.xml" ContentType="application/vnd.openxmlformats-officedocument.spreadsheetml.worksheet+xml"/>
  <Override PartName="/xl/comments/comment379.xml" ContentType="application/vnd.openxmlformats-officedocument.spreadsheetml.comments+xml"/>
  <Override PartName="/xl/worksheets/sheet380.xml" ContentType="application/vnd.openxmlformats-officedocument.spreadsheetml.worksheet+xml"/>
  <Override PartName="/xl/comments/comment380.xml" ContentType="application/vnd.openxmlformats-officedocument.spreadsheetml.comments+xml"/>
  <Override PartName="/xl/worksheets/sheet381.xml" ContentType="application/vnd.openxmlformats-officedocument.spreadsheetml.worksheet+xml"/>
  <Override PartName="/xl/comments/comment381.xml" ContentType="application/vnd.openxmlformats-officedocument.spreadsheetml.comments+xml"/>
  <Override PartName="/xl/worksheets/sheet382.xml" ContentType="application/vnd.openxmlformats-officedocument.spreadsheetml.worksheet+xml"/>
  <Override PartName="/xl/comments/comment382.xml" ContentType="application/vnd.openxmlformats-officedocument.spreadsheetml.comments+xml"/>
  <Override PartName="/xl/worksheets/sheet383.xml" ContentType="application/vnd.openxmlformats-officedocument.spreadsheetml.worksheet+xml"/>
  <Override PartName="/xl/comments/comment383.xml" ContentType="application/vnd.openxmlformats-officedocument.spreadsheetml.comments+xml"/>
  <Override PartName="/xl/worksheets/sheet384.xml" ContentType="application/vnd.openxmlformats-officedocument.spreadsheetml.worksheet+xml"/>
  <Override PartName="/xl/comments/comment384.xml" ContentType="application/vnd.openxmlformats-officedocument.spreadsheetml.comments+xml"/>
  <Override PartName="/xl/worksheets/sheet385.xml" ContentType="application/vnd.openxmlformats-officedocument.spreadsheetml.worksheet+xml"/>
  <Override PartName="/xl/comments/comment385.xml" ContentType="application/vnd.openxmlformats-officedocument.spreadsheetml.comments+xml"/>
  <Override PartName="/xl/worksheets/sheet386.xml" ContentType="application/vnd.openxmlformats-officedocument.spreadsheetml.worksheet+xml"/>
  <Override PartName="/xl/comments/comment386.xml" ContentType="application/vnd.openxmlformats-officedocument.spreadsheetml.comments+xml"/>
  <Override PartName="/xl/worksheets/sheet387.xml" ContentType="application/vnd.openxmlformats-officedocument.spreadsheetml.worksheet+xml"/>
  <Override PartName="/xl/comments/comment387.xml" ContentType="application/vnd.openxmlformats-officedocument.spreadsheetml.comments+xml"/>
  <Override PartName="/xl/worksheets/sheet388.xml" ContentType="application/vnd.openxmlformats-officedocument.spreadsheetml.worksheet+xml"/>
  <Override PartName="/xl/comments/comment388.xml" ContentType="application/vnd.openxmlformats-officedocument.spreadsheetml.comments+xml"/>
  <Override PartName="/xl/worksheets/sheet389.xml" ContentType="application/vnd.openxmlformats-officedocument.spreadsheetml.worksheet+xml"/>
  <Override PartName="/xl/comments/comment389.xml" ContentType="application/vnd.openxmlformats-officedocument.spreadsheetml.comments+xml"/>
  <Override PartName="/xl/worksheets/sheet390.xml" ContentType="application/vnd.openxmlformats-officedocument.spreadsheetml.worksheet+xml"/>
  <Override PartName="/xl/comments/comment390.xml" ContentType="application/vnd.openxmlformats-officedocument.spreadsheetml.comments+xml"/>
  <Override PartName="/xl/worksheets/sheet391.xml" ContentType="application/vnd.openxmlformats-officedocument.spreadsheetml.worksheet+xml"/>
  <Override PartName="/xl/comments/comment391.xml" ContentType="application/vnd.openxmlformats-officedocument.spreadsheetml.comments+xml"/>
  <Override PartName="/xl/worksheets/sheet392.xml" ContentType="application/vnd.openxmlformats-officedocument.spreadsheetml.worksheet+xml"/>
  <Override PartName="/xl/comments/comment392.xml" ContentType="application/vnd.openxmlformats-officedocument.spreadsheetml.comments+xml"/>
  <Override PartName="/xl/worksheets/sheet393.xml" ContentType="application/vnd.openxmlformats-officedocument.spreadsheetml.worksheet+xml"/>
  <Override PartName="/xl/comments/comment393.xml" ContentType="application/vnd.openxmlformats-officedocument.spreadsheetml.comments+xml"/>
  <Override PartName="/xl/worksheets/sheet394.xml" ContentType="application/vnd.openxmlformats-officedocument.spreadsheetml.worksheet+xml"/>
  <Override PartName="/xl/comments/comment394.xml" ContentType="application/vnd.openxmlformats-officedocument.spreadsheetml.comments+xml"/>
  <Override PartName="/xl/worksheets/sheet395.xml" ContentType="application/vnd.openxmlformats-officedocument.spreadsheetml.worksheet+xml"/>
  <Override PartName="/xl/comments/comment395.xml" ContentType="application/vnd.openxmlformats-officedocument.spreadsheetml.comments+xml"/>
  <Override PartName="/xl/worksheets/sheet396.xml" ContentType="application/vnd.openxmlformats-officedocument.spreadsheetml.worksheet+xml"/>
  <Override PartName="/xl/comments/comment396.xml" ContentType="application/vnd.openxmlformats-officedocument.spreadsheetml.comments+xml"/>
  <Override PartName="/xl/worksheets/sheet397.xml" ContentType="application/vnd.openxmlformats-officedocument.spreadsheetml.worksheet+xml"/>
  <Override PartName="/xl/comments/comment397.xml" ContentType="application/vnd.openxmlformats-officedocument.spreadsheetml.comments+xml"/>
  <Override PartName="/xl/worksheets/sheet398.xml" ContentType="application/vnd.openxmlformats-officedocument.spreadsheetml.worksheet+xml"/>
  <Override PartName="/xl/comments/comment398.xml" ContentType="application/vnd.openxmlformats-officedocument.spreadsheetml.comments+xml"/>
  <Override PartName="/xl/worksheets/sheet399.xml" ContentType="application/vnd.openxmlformats-officedocument.spreadsheetml.worksheet+xml"/>
  <Override PartName="/xl/comments/comment399.xml" ContentType="application/vnd.openxmlformats-officedocument.spreadsheetml.comments+xml"/>
  <Override PartName="/xl/worksheets/sheet400.xml" ContentType="application/vnd.openxmlformats-officedocument.spreadsheetml.worksheet+xml"/>
  <Override PartName="/xl/comments/comment400.xml" ContentType="application/vnd.openxmlformats-officedocument.spreadsheetml.comments+xml"/>
  <Override PartName="/xl/worksheets/sheet401.xml" ContentType="application/vnd.openxmlformats-officedocument.spreadsheetml.worksheet+xml"/>
  <Override PartName="/xl/comments/comment401.xml" ContentType="application/vnd.openxmlformats-officedocument.spreadsheetml.comments+xml"/>
  <Override PartName="/xl/worksheets/sheet402.xml" ContentType="application/vnd.openxmlformats-officedocument.spreadsheetml.worksheet+xml"/>
  <Override PartName="/xl/comments/comment402.xml" ContentType="application/vnd.openxmlformats-officedocument.spreadsheetml.comments+xml"/>
  <Override PartName="/xl/worksheets/sheet403.xml" ContentType="application/vnd.openxmlformats-officedocument.spreadsheetml.worksheet+xml"/>
  <Override PartName="/xl/comments/comment403.xml" ContentType="application/vnd.openxmlformats-officedocument.spreadsheetml.comments+xml"/>
  <Override PartName="/xl/worksheets/sheet404.xml" ContentType="application/vnd.openxmlformats-officedocument.spreadsheetml.worksheet+xml"/>
  <Override PartName="/xl/comments/comment404.xml" ContentType="application/vnd.openxmlformats-officedocument.spreadsheetml.comments+xml"/>
  <Override PartName="/xl/worksheets/sheet405.xml" ContentType="application/vnd.openxmlformats-officedocument.spreadsheetml.worksheet+xml"/>
  <Override PartName="/xl/comments/comment405.xml" ContentType="application/vnd.openxmlformats-officedocument.spreadsheetml.comments+xml"/>
  <Override PartName="/xl/worksheets/sheet406.xml" ContentType="application/vnd.openxmlformats-officedocument.spreadsheetml.worksheet+xml"/>
  <Override PartName="/xl/comments/comment406.xml" ContentType="application/vnd.openxmlformats-officedocument.spreadsheetml.comments+xml"/>
  <Override PartName="/xl/worksheets/sheet407.xml" ContentType="application/vnd.openxmlformats-officedocument.spreadsheetml.worksheet+xml"/>
  <Override PartName="/xl/comments/comment407.xml" ContentType="application/vnd.openxmlformats-officedocument.spreadsheetml.comments+xml"/>
  <Override PartName="/xl/worksheets/sheet408.xml" ContentType="application/vnd.openxmlformats-officedocument.spreadsheetml.worksheet+xml"/>
  <Override PartName="/xl/comments/comment408.xml" ContentType="application/vnd.openxmlformats-officedocument.spreadsheetml.comments+xml"/>
  <Override PartName="/xl/worksheets/sheet409.xml" ContentType="application/vnd.openxmlformats-officedocument.spreadsheetml.worksheet+xml"/>
  <Override PartName="/xl/comments/comment409.xml" ContentType="application/vnd.openxmlformats-officedocument.spreadsheetml.comments+xml"/>
  <Override PartName="/xl/worksheets/sheet410.xml" ContentType="application/vnd.openxmlformats-officedocument.spreadsheetml.worksheet+xml"/>
  <Override PartName="/xl/comments/comment410.xml" ContentType="application/vnd.openxmlformats-officedocument.spreadsheetml.comments+xml"/>
  <Override PartName="/xl/worksheets/sheet411.xml" ContentType="application/vnd.openxmlformats-officedocument.spreadsheetml.worksheet+xml"/>
  <Override PartName="/xl/comments/comment411.xml" ContentType="application/vnd.openxmlformats-officedocument.spreadsheetml.comments+xml"/>
  <Override PartName="/xl/worksheets/sheet412.xml" ContentType="application/vnd.openxmlformats-officedocument.spreadsheetml.worksheet+xml"/>
  <Override PartName="/xl/comments/comment412.xml" ContentType="application/vnd.openxmlformats-officedocument.spreadsheetml.comments+xml"/>
  <Override PartName="/xl/worksheets/sheet413.xml" ContentType="application/vnd.openxmlformats-officedocument.spreadsheetml.worksheet+xml"/>
  <Override PartName="/xl/comments/comment413.xml" ContentType="application/vnd.openxmlformats-officedocument.spreadsheetml.comments+xml"/>
  <Override PartName="/xl/worksheets/sheet414.xml" ContentType="application/vnd.openxmlformats-officedocument.spreadsheetml.worksheet+xml"/>
  <Override PartName="/xl/comments/comment414.xml" ContentType="application/vnd.openxmlformats-officedocument.spreadsheetml.comments+xml"/>
  <Override PartName="/xl/worksheets/sheet415.xml" ContentType="application/vnd.openxmlformats-officedocument.spreadsheetml.worksheet+xml"/>
  <Override PartName="/xl/comments/comment415.xml" ContentType="application/vnd.openxmlformats-officedocument.spreadsheetml.comments+xml"/>
  <Override PartName="/xl/worksheets/sheet416.xml" ContentType="application/vnd.openxmlformats-officedocument.spreadsheetml.worksheet+xml"/>
  <Override PartName="/xl/comments/comment416.xml" ContentType="application/vnd.openxmlformats-officedocument.spreadsheetml.comments+xml"/>
  <Override PartName="/xl/worksheets/sheet417.xml" ContentType="application/vnd.openxmlformats-officedocument.spreadsheetml.worksheet+xml"/>
  <Override PartName="/xl/comments/comment417.xml" ContentType="application/vnd.openxmlformats-officedocument.spreadsheetml.comments+xml"/>
  <Override PartName="/xl/worksheets/sheet418.xml" ContentType="application/vnd.openxmlformats-officedocument.spreadsheetml.worksheet+xml"/>
  <Override PartName="/xl/comments/comment418.xml" ContentType="application/vnd.openxmlformats-officedocument.spreadsheetml.comments+xml"/>
  <Override PartName="/xl/worksheets/sheet419.xml" ContentType="application/vnd.openxmlformats-officedocument.spreadsheetml.worksheet+xml"/>
  <Override PartName="/xl/comments/comment419.xml" ContentType="application/vnd.openxmlformats-officedocument.spreadsheetml.comments+xml"/>
  <Override PartName="/xl/worksheets/sheet420.xml" ContentType="application/vnd.openxmlformats-officedocument.spreadsheetml.worksheet+xml"/>
  <Override PartName="/xl/comments/comment420.xml" ContentType="application/vnd.openxmlformats-officedocument.spreadsheetml.comments+xml"/>
  <Override PartName="/xl/worksheets/sheet421.xml" ContentType="application/vnd.openxmlformats-officedocument.spreadsheetml.worksheet+xml"/>
  <Override PartName="/xl/comments/comment421.xml" ContentType="application/vnd.openxmlformats-officedocument.spreadsheetml.comments+xml"/>
  <Override PartName="/xl/worksheets/sheet422.xml" ContentType="application/vnd.openxmlformats-officedocument.spreadsheetml.worksheet+xml"/>
  <Override PartName="/xl/comments/comment422.xml" ContentType="application/vnd.openxmlformats-officedocument.spreadsheetml.comments+xml"/>
  <Override PartName="/xl/worksheets/sheet423.xml" ContentType="application/vnd.openxmlformats-officedocument.spreadsheetml.worksheet+xml"/>
  <Override PartName="/xl/comments/comment423.xml" ContentType="application/vnd.openxmlformats-officedocument.spreadsheetml.comments+xml"/>
  <Override PartName="/xl/worksheets/sheet424.xml" ContentType="application/vnd.openxmlformats-officedocument.spreadsheetml.worksheet+xml"/>
  <Override PartName="/xl/comments/comment424.xml" ContentType="application/vnd.openxmlformats-officedocument.spreadsheetml.comments+xml"/>
  <Override PartName="/xl/worksheets/sheet425.xml" ContentType="application/vnd.openxmlformats-officedocument.spreadsheetml.worksheet+xml"/>
  <Override PartName="/xl/comments/comment425.xml" ContentType="application/vnd.openxmlformats-officedocument.spreadsheetml.comments+xml"/>
  <Override PartName="/xl/worksheets/sheet426.xml" ContentType="application/vnd.openxmlformats-officedocument.spreadsheetml.worksheet+xml"/>
  <Override PartName="/xl/comments/comment426.xml" ContentType="application/vnd.openxmlformats-officedocument.spreadsheetml.comments+xml"/>
  <Override PartName="/xl/worksheets/sheet427.xml" ContentType="application/vnd.openxmlformats-officedocument.spreadsheetml.worksheet+xml"/>
  <Override PartName="/xl/comments/comment427.xml" ContentType="application/vnd.openxmlformats-officedocument.spreadsheetml.comments+xml"/>
  <Override PartName="/xl/worksheets/sheet428.xml" ContentType="application/vnd.openxmlformats-officedocument.spreadsheetml.worksheet+xml"/>
  <Override PartName="/xl/comments/comment428.xml" ContentType="application/vnd.openxmlformats-officedocument.spreadsheetml.comments+xml"/>
  <Override PartName="/xl/worksheets/sheet429.xml" ContentType="application/vnd.openxmlformats-officedocument.spreadsheetml.worksheet+xml"/>
  <Override PartName="/xl/comments/comment429.xml" ContentType="application/vnd.openxmlformats-officedocument.spreadsheetml.comments+xml"/>
  <Override PartName="/xl/worksheets/sheet430.xml" ContentType="application/vnd.openxmlformats-officedocument.spreadsheetml.worksheet+xml"/>
  <Override PartName="/xl/comments/comment430.xml" ContentType="application/vnd.openxmlformats-officedocument.spreadsheetml.comments+xml"/>
  <Override PartName="/xl/worksheets/sheet431.xml" ContentType="application/vnd.openxmlformats-officedocument.spreadsheetml.worksheet+xml"/>
  <Override PartName="/xl/comments/comment431.xml" ContentType="application/vnd.openxmlformats-officedocument.spreadsheetml.comments+xml"/>
  <Override PartName="/xl/worksheets/sheet432.xml" ContentType="application/vnd.openxmlformats-officedocument.spreadsheetml.worksheet+xml"/>
  <Override PartName="/xl/comments/comment432.xml" ContentType="application/vnd.openxmlformats-officedocument.spreadsheetml.comments+xml"/>
  <Override PartName="/xl/worksheets/sheet433.xml" ContentType="application/vnd.openxmlformats-officedocument.spreadsheetml.worksheet+xml"/>
  <Override PartName="/xl/comments/comment433.xml" ContentType="application/vnd.openxmlformats-officedocument.spreadsheetml.comments+xml"/>
  <Override PartName="/xl/worksheets/sheet434.xml" ContentType="application/vnd.openxmlformats-officedocument.spreadsheetml.worksheet+xml"/>
  <Override PartName="/xl/comments/comment434.xml" ContentType="application/vnd.openxmlformats-officedocument.spreadsheetml.comments+xml"/>
  <Override PartName="/xl/worksheets/sheet435.xml" ContentType="application/vnd.openxmlformats-officedocument.spreadsheetml.worksheet+xml"/>
  <Override PartName="/xl/comments/comment435.xml" ContentType="application/vnd.openxmlformats-officedocument.spreadsheetml.comments+xml"/>
  <Override PartName="/xl/worksheets/sheet436.xml" ContentType="application/vnd.openxmlformats-officedocument.spreadsheetml.worksheet+xml"/>
  <Override PartName="/xl/comments/comment436.xml" ContentType="application/vnd.openxmlformats-officedocument.spreadsheetml.comments+xml"/>
  <Override PartName="/xl/worksheets/sheet437.xml" ContentType="application/vnd.openxmlformats-officedocument.spreadsheetml.worksheet+xml"/>
  <Override PartName="/xl/comments/comment437.xml" ContentType="application/vnd.openxmlformats-officedocument.spreadsheetml.comments+xml"/>
  <Override PartName="/xl/worksheets/sheet438.xml" ContentType="application/vnd.openxmlformats-officedocument.spreadsheetml.worksheet+xml"/>
  <Override PartName="/xl/comments/comment438.xml" ContentType="application/vnd.openxmlformats-officedocument.spreadsheetml.comments+xml"/>
  <Override PartName="/xl/worksheets/sheet439.xml" ContentType="application/vnd.openxmlformats-officedocument.spreadsheetml.worksheet+xml"/>
  <Override PartName="/xl/comments/comment439.xml" ContentType="application/vnd.openxmlformats-officedocument.spreadsheetml.comments+xml"/>
  <Override PartName="/xl/worksheets/sheet440.xml" ContentType="application/vnd.openxmlformats-officedocument.spreadsheetml.worksheet+xml"/>
  <Override PartName="/xl/comments/comment440.xml" ContentType="application/vnd.openxmlformats-officedocument.spreadsheetml.comments+xml"/>
  <Override PartName="/xl/worksheets/sheet441.xml" ContentType="application/vnd.openxmlformats-officedocument.spreadsheetml.worksheet+xml"/>
  <Override PartName="/xl/comments/comment441.xml" ContentType="application/vnd.openxmlformats-officedocument.spreadsheetml.comments+xml"/>
  <Override PartName="/xl/worksheets/sheet442.xml" ContentType="application/vnd.openxmlformats-officedocument.spreadsheetml.worksheet+xml"/>
  <Override PartName="/xl/comments/comment442.xml" ContentType="application/vnd.openxmlformats-officedocument.spreadsheetml.comments+xml"/>
  <Override PartName="/xl/worksheets/sheet443.xml" ContentType="application/vnd.openxmlformats-officedocument.spreadsheetml.worksheet+xml"/>
  <Override PartName="/xl/comments/comment443.xml" ContentType="application/vnd.openxmlformats-officedocument.spreadsheetml.comments+xml"/>
  <Override PartName="/xl/worksheets/sheet444.xml" ContentType="application/vnd.openxmlformats-officedocument.spreadsheetml.worksheet+xml"/>
  <Override PartName="/xl/comments/comment444.xml" ContentType="application/vnd.openxmlformats-officedocument.spreadsheetml.comments+xml"/>
  <Override PartName="/xl/worksheets/sheet445.xml" ContentType="application/vnd.openxmlformats-officedocument.spreadsheetml.worksheet+xml"/>
  <Override PartName="/xl/comments/comment445.xml" ContentType="application/vnd.openxmlformats-officedocument.spreadsheetml.comments+xml"/>
  <Override PartName="/xl/worksheets/sheet446.xml" ContentType="application/vnd.openxmlformats-officedocument.spreadsheetml.worksheet+xml"/>
  <Override PartName="/xl/comments/comment446.xml" ContentType="application/vnd.openxmlformats-officedocument.spreadsheetml.comments+xml"/>
  <Override PartName="/xl/worksheets/sheet447.xml" ContentType="application/vnd.openxmlformats-officedocument.spreadsheetml.worksheet+xml"/>
  <Override PartName="/xl/comments/comment447.xml" ContentType="application/vnd.openxmlformats-officedocument.spreadsheetml.comments+xml"/>
  <Override PartName="/xl/worksheets/sheet448.xml" ContentType="application/vnd.openxmlformats-officedocument.spreadsheetml.worksheet+xml"/>
  <Override PartName="/xl/comments/comment448.xml" ContentType="application/vnd.openxmlformats-officedocument.spreadsheetml.comments+xml"/>
  <Override PartName="/xl/worksheets/sheet449.xml" ContentType="application/vnd.openxmlformats-officedocument.spreadsheetml.worksheet+xml"/>
  <Override PartName="/xl/comments/comment449.xml" ContentType="application/vnd.openxmlformats-officedocument.spreadsheetml.comments+xml"/>
  <Override PartName="/xl/worksheets/sheet450.xml" ContentType="application/vnd.openxmlformats-officedocument.spreadsheetml.worksheet+xml"/>
  <Override PartName="/xl/comments/comment450.xml" ContentType="application/vnd.openxmlformats-officedocument.spreadsheetml.comments+xml"/>
  <Override PartName="/xl/worksheets/sheet451.xml" ContentType="application/vnd.openxmlformats-officedocument.spreadsheetml.worksheet+xml"/>
  <Override PartName="/xl/comments/comment451.xml" ContentType="application/vnd.openxmlformats-officedocument.spreadsheetml.comments+xml"/>
  <Override PartName="/xl/worksheets/sheet452.xml" ContentType="application/vnd.openxmlformats-officedocument.spreadsheetml.worksheet+xml"/>
  <Override PartName="/xl/comments/comment452.xml" ContentType="application/vnd.openxmlformats-officedocument.spreadsheetml.comments+xml"/>
  <Override PartName="/xl/worksheets/sheet453.xml" ContentType="application/vnd.openxmlformats-officedocument.spreadsheetml.worksheet+xml"/>
  <Override PartName="/xl/comments/comment453.xml" ContentType="application/vnd.openxmlformats-officedocument.spreadsheetml.comments+xml"/>
  <Override PartName="/xl/worksheets/sheet454.xml" ContentType="application/vnd.openxmlformats-officedocument.spreadsheetml.worksheet+xml"/>
  <Override PartName="/xl/comments/comment454.xml" ContentType="application/vnd.openxmlformats-officedocument.spreadsheetml.comments+xml"/>
  <Override PartName="/xl/worksheets/sheet455.xml" ContentType="application/vnd.openxmlformats-officedocument.spreadsheetml.worksheet+xml"/>
  <Override PartName="/xl/comments/comment455.xml" ContentType="application/vnd.openxmlformats-officedocument.spreadsheetml.comments+xml"/>
  <Override PartName="/xl/worksheets/sheet456.xml" ContentType="application/vnd.openxmlformats-officedocument.spreadsheetml.worksheet+xml"/>
  <Override PartName="/xl/comments/comment456.xml" ContentType="application/vnd.openxmlformats-officedocument.spreadsheetml.comments+xml"/>
  <Override PartName="/xl/worksheets/sheet457.xml" ContentType="application/vnd.openxmlformats-officedocument.spreadsheetml.worksheet+xml"/>
  <Override PartName="/xl/comments/comment457.xml" ContentType="application/vnd.openxmlformats-officedocument.spreadsheetml.comments+xml"/>
  <Override PartName="/xl/worksheets/sheet458.xml" ContentType="application/vnd.openxmlformats-officedocument.spreadsheetml.worksheet+xml"/>
  <Override PartName="/xl/comments/comment458.xml" ContentType="application/vnd.openxmlformats-officedocument.spreadsheetml.comments+xml"/>
  <Override PartName="/xl/worksheets/sheet459.xml" ContentType="application/vnd.openxmlformats-officedocument.spreadsheetml.worksheet+xml"/>
  <Override PartName="/xl/comments/comment459.xml" ContentType="application/vnd.openxmlformats-officedocument.spreadsheetml.comments+xml"/>
  <Override PartName="/xl/worksheets/sheet460.xml" ContentType="application/vnd.openxmlformats-officedocument.spreadsheetml.worksheet+xml"/>
  <Override PartName="/xl/comments/comment460.xml" ContentType="application/vnd.openxmlformats-officedocument.spreadsheetml.comments+xml"/>
  <Override PartName="/xl/worksheets/sheet461.xml" ContentType="application/vnd.openxmlformats-officedocument.spreadsheetml.worksheet+xml"/>
  <Override PartName="/xl/comments/comment461.xml" ContentType="application/vnd.openxmlformats-officedocument.spreadsheetml.comments+xml"/>
  <Override PartName="/xl/worksheets/sheet462.xml" ContentType="application/vnd.openxmlformats-officedocument.spreadsheetml.worksheet+xml"/>
  <Override PartName="/xl/comments/comment462.xml" ContentType="application/vnd.openxmlformats-officedocument.spreadsheetml.comments+xml"/>
  <Override PartName="/xl/worksheets/sheet463.xml" ContentType="application/vnd.openxmlformats-officedocument.spreadsheetml.worksheet+xml"/>
  <Override PartName="/xl/comments/comment463.xml" ContentType="application/vnd.openxmlformats-officedocument.spreadsheetml.comments+xml"/>
  <Override PartName="/xl/worksheets/sheet464.xml" ContentType="application/vnd.openxmlformats-officedocument.spreadsheetml.worksheet+xml"/>
  <Override PartName="/xl/comments/comment464.xml" ContentType="application/vnd.openxmlformats-officedocument.spreadsheetml.comments+xml"/>
  <Override PartName="/xl/worksheets/sheet465.xml" ContentType="application/vnd.openxmlformats-officedocument.spreadsheetml.worksheet+xml"/>
  <Override PartName="/xl/comments/comment465.xml" ContentType="application/vnd.openxmlformats-officedocument.spreadsheetml.comments+xml"/>
  <Override PartName="/xl/worksheets/sheet466.xml" ContentType="application/vnd.openxmlformats-officedocument.spreadsheetml.worksheet+xml"/>
  <Override PartName="/xl/comments/comment466.xml" ContentType="application/vnd.openxmlformats-officedocument.spreadsheetml.comments+xml"/>
  <Override PartName="/xl/worksheets/sheet467.xml" ContentType="application/vnd.openxmlformats-officedocument.spreadsheetml.worksheet+xml"/>
  <Override PartName="/xl/comments/comment467.xml" ContentType="application/vnd.openxmlformats-officedocument.spreadsheetml.comments+xml"/>
  <Override PartName="/xl/worksheets/sheet468.xml" ContentType="application/vnd.openxmlformats-officedocument.spreadsheetml.worksheet+xml"/>
  <Override PartName="/xl/comments/comment468.xml" ContentType="application/vnd.openxmlformats-officedocument.spreadsheetml.comments+xml"/>
  <Override PartName="/xl/worksheets/sheet469.xml" ContentType="application/vnd.openxmlformats-officedocument.spreadsheetml.worksheet+xml"/>
  <Override PartName="/xl/comments/comment469.xml" ContentType="application/vnd.openxmlformats-officedocument.spreadsheetml.comments+xml"/>
  <Override PartName="/xl/worksheets/sheet470.xml" ContentType="application/vnd.openxmlformats-officedocument.spreadsheetml.worksheet+xml"/>
  <Override PartName="/xl/comments/comment470.xml" ContentType="application/vnd.openxmlformats-officedocument.spreadsheetml.comments+xml"/>
  <Override PartName="/xl/worksheets/sheet471.xml" ContentType="application/vnd.openxmlformats-officedocument.spreadsheetml.worksheet+xml"/>
  <Override PartName="/xl/comments/comment471.xml" ContentType="application/vnd.openxmlformats-officedocument.spreadsheetml.comments+xml"/>
  <Override PartName="/xl/worksheets/sheet472.xml" ContentType="application/vnd.openxmlformats-officedocument.spreadsheetml.worksheet+xml"/>
  <Override PartName="/xl/comments/comment472.xml" ContentType="application/vnd.openxmlformats-officedocument.spreadsheetml.comments+xml"/>
  <Override PartName="/xl/worksheets/sheet473.xml" ContentType="application/vnd.openxmlformats-officedocument.spreadsheetml.worksheet+xml"/>
  <Override PartName="/xl/comments/comment473.xml" ContentType="application/vnd.openxmlformats-officedocument.spreadsheetml.comments+xml"/>
  <Override PartName="/xl/worksheets/sheet474.xml" ContentType="application/vnd.openxmlformats-officedocument.spreadsheetml.worksheet+xml"/>
  <Override PartName="/xl/comments/comment474.xml" ContentType="application/vnd.openxmlformats-officedocument.spreadsheetml.comments+xml"/>
  <Override PartName="/xl/worksheets/sheet475.xml" ContentType="application/vnd.openxmlformats-officedocument.spreadsheetml.worksheet+xml"/>
  <Override PartName="/xl/comments/comment475.xml" ContentType="application/vnd.openxmlformats-officedocument.spreadsheetml.comments+xml"/>
  <Override PartName="/xl/worksheets/sheet476.xml" ContentType="application/vnd.openxmlformats-officedocument.spreadsheetml.worksheet+xml"/>
  <Override PartName="/xl/comments/comment476.xml" ContentType="application/vnd.openxmlformats-officedocument.spreadsheetml.comments+xml"/>
  <Override PartName="/xl/worksheets/sheet477.xml" ContentType="application/vnd.openxmlformats-officedocument.spreadsheetml.worksheet+xml"/>
  <Override PartName="/xl/comments/comment477.xml" ContentType="application/vnd.openxmlformats-officedocument.spreadsheetml.comments+xml"/>
  <Override PartName="/xl/worksheets/sheet478.xml" ContentType="application/vnd.openxmlformats-officedocument.spreadsheetml.worksheet+xml"/>
  <Override PartName="/xl/comments/comment478.xml" ContentType="application/vnd.openxmlformats-officedocument.spreadsheetml.comments+xml"/>
  <Override PartName="/xl/worksheets/sheet479.xml" ContentType="application/vnd.openxmlformats-officedocument.spreadsheetml.worksheet+xml"/>
  <Override PartName="/xl/comments/comment479.xml" ContentType="application/vnd.openxmlformats-officedocument.spreadsheetml.comments+xml"/>
  <Override PartName="/xl/worksheets/sheet480.xml" ContentType="application/vnd.openxmlformats-officedocument.spreadsheetml.worksheet+xml"/>
  <Override PartName="/xl/comments/comment480.xml" ContentType="application/vnd.openxmlformats-officedocument.spreadsheetml.comments+xml"/>
  <Override PartName="/xl/worksheets/sheet481.xml" ContentType="application/vnd.openxmlformats-officedocument.spreadsheetml.worksheet+xml"/>
  <Override PartName="/xl/comments/comment481.xml" ContentType="application/vnd.openxmlformats-officedocument.spreadsheetml.comments+xml"/>
  <Override PartName="/xl/worksheets/sheet482.xml" ContentType="application/vnd.openxmlformats-officedocument.spreadsheetml.worksheet+xml"/>
  <Override PartName="/xl/comments/comment482.xml" ContentType="application/vnd.openxmlformats-officedocument.spreadsheetml.comments+xml"/>
  <Override PartName="/xl/worksheets/sheet483.xml" ContentType="application/vnd.openxmlformats-officedocument.spreadsheetml.worksheet+xml"/>
  <Override PartName="/xl/comments/comment483.xml" ContentType="application/vnd.openxmlformats-officedocument.spreadsheetml.comments+xml"/>
  <Override PartName="/xl/worksheets/sheet484.xml" ContentType="application/vnd.openxmlformats-officedocument.spreadsheetml.worksheet+xml"/>
  <Override PartName="/xl/comments/comment484.xml" ContentType="application/vnd.openxmlformats-officedocument.spreadsheetml.comments+xml"/>
  <Override PartName="/xl/worksheets/sheet485.xml" ContentType="application/vnd.openxmlformats-officedocument.spreadsheetml.worksheet+xml"/>
  <Override PartName="/xl/comments/comment485.xml" ContentType="application/vnd.openxmlformats-officedocument.spreadsheetml.comments+xml"/>
  <Override PartName="/xl/worksheets/sheet486.xml" ContentType="application/vnd.openxmlformats-officedocument.spreadsheetml.worksheet+xml"/>
  <Override PartName="/xl/comments/comment486.xml" ContentType="application/vnd.openxmlformats-officedocument.spreadsheetml.comments+xml"/>
  <Override PartName="/xl/worksheets/sheet487.xml" ContentType="application/vnd.openxmlformats-officedocument.spreadsheetml.worksheet+xml"/>
  <Override PartName="/xl/comments/comment487.xml" ContentType="application/vnd.openxmlformats-officedocument.spreadsheetml.comments+xml"/>
  <Override PartName="/xl/worksheets/sheet488.xml" ContentType="application/vnd.openxmlformats-officedocument.spreadsheetml.worksheet+xml"/>
  <Override PartName="/xl/comments/comment488.xml" ContentType="application/vnd.openxmlformats-officedocument.spreadsheetml.comments+xml"/>
  <Override PartName="/xl/worksheets/sheet489.xml" ContentType="application/vnd.openxmlformats-officedocument.spreadsheetml.worksheet+xml"/>
  <Override PartName="/xl/comments/comment489.xml" ContentType="application/vnd.openxmlformats-officedocument.spreadsheetml.comments+xml"/>
  <Override PartName="/xl/worksheets/sheet490.xml" ContentType="application/vnd.openxmlformats-officedocument.spreadsheetml.worksheet+xml"/>
  <Override PartName="/xl/comments/comment490.xml" ContentType="application/vnd.openxmlformats-officedocument.spreadsheetml.comments+xml"/>
  <Override PartName="/xl/worksheets/sheet491.xml" ContentType="application/vnd.openxmlformats-officedocument.spreadsheetml.worksheet+xml"/>
  <Override PartName="/xl/comments/comment491.xml" ContentType="application/vnd.openxmlformats-officedocument.spreadsheetml.comments+xml"/>
  <Override PartName="/xl/worksheets/sheet492.xml" ContentType="application/vnd.openxmlformats-officedocument.spreadsheetml.worksheet+xml"/>
  <Override PartName="/xl/comments/comment492.xml" ContentType="application/vnd.openxmlformats-officedocument.spreadsheetml.comments+xml"/>
  <Override PartName="/xl/worksheets/sheet493.xml" ContentType="application/vnd.openxmlformats-officedocument.spreadsheetml.worksheet+xml"/>
  <Override PartName="/xl/comments/comment493.xml" ContentType="application/vnd.openxmlformats-officedocument.spreadsheetml.comments+xml"/>
  <Override PartName="/xl/worksheets/sheet494.xml" ContentType="application/vnd.openxmlformats-officedocument.spreadsheetml.worksheet+xml"/>
  <Override PartName="/xl/comments/comment494.xml" ContentType="application/vnd.openxmlformats-officedocument.spreadsheetml.comments+xml"/>
  <Override PartName="/xl/worksheets/sheet495.xml" ContentType="application/vnd.openxmlformats-officedocument.spreadsheetml.worksheet+xml"/>
  <Override PartName="/xl/comments/comment495.xml" ContentType="application/vnd.openxmlformats-officedocument.spreadsheetml.comments+xml"/>
  <Override PartName="/xl/worksheets/sheet496.xml" ContentType="application/vnd.openxmlformats-officedocument.spreadsheetml.worksheet+xml"/>
  <Override PartName="/xl/comments/comment496.xml" ContentType="application/vnd.openxmlformats-officedocument.spreadsheetml.comments+xml"/>
  <Override PartName="/xl/worksheets/sheet497.xml" ContentType="application/vnd.openxmlformats-officedocument.spreadsheetml.worksheet+xml"/>
  <Override PartName="/xl/comments/comment497.xml" ContentType="application/vnd.openxmlformats-officedocument.spreadsheetml.comments+xml"/>
  <Override PartName="/xl/worksheets/sheet498.xml" ContentType="application/vnd.openxmlformats-officedocument.spreadsheetml.worksheet+xml"/>
  <Override PartName="/xl/comments/comment498.xml" ContentType="application/vnd.openxmlformats-officedocument.spreadsheetml.comments+xml"/>
  <Override PartName="/xl/worksheets/sheet499.xml" ContentType="application/vnd.openxmlformats-officedocument.spreadsheetml.worksheet+xml"/>
  <Override PartName="/xl/comments/comment499.xml" ContentType="application/vnd.openxmlformats-officedocument.spreadsheetml.comments+xml"/>
  <Override PartName="/xl/worksheets/sheet500.xml" ContentType="application/vnd.openxmlformats-officedocument.spreadsheetml.worksheet+xml"/>
  <Override PartName="/xl/comments/comment500.xml" ContentType="application/vnd.openxmlformats-officedocument.spreadsheetml.comments+xml"/>
  <Override PartName="/xl/worksheets/sheet501.xml" ContentType="application/vnd.openxmlformats-officedocument.spreadsheetml.worksheet+xml"/>
  <Override PartName="/xl/comments/comment501.xml" ContentType="application/vnd.openxmlformats-officedocument.spreadsheetml.comments+xml"/>
  <Override PartName="/xl/worksheets/sheet502.xml" ContentType="application/vnd.openxmlformats-officedocument.spreadsheetml.worksheet+xml"/>
  <Override PartName="/xl/comments/comment502.xml" ContentType="application/vnd.openxmlformats-officedocument.spreadsheetml.comments+xml"/>
  <Override PartName="/xl/worksheets/sheet503.xml" ContentType="application/vnd.openxmlformats-officedocument.spreadsheetml.worksheet+xml"/>
  <Override PartName="/xl/comments/comment503.xml" ContentType="application/vnd.openxmlformats-officedocument.spreadsheetml.comments+xml"/>
  <Override PartName="/xl/worksheets/sheet504.xml" ContentType="application/vnd.openxmlformats-officedocument.spreadsheetml.worksheet+xml"/>
  <Override PartName="/xl/comments/comment504.xml" ContentType="application/vnd.openxmlformats-officedocument.spreadsheetml.comments+xml"/>
  <Override PartName="/xl/worksheets/sheet505.xml" ContentType="application/vnd.openxmlformats-officedocument.spreadsheetml.worksheet+xml"/>
  <Override PartName="/xl/comments/comment505.xml" ContentType="application/vnd.openxmlformats-officedocument.spreadsheetml.comments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6320" windowWidth="29040" windowHeight="15840" tabRatio="744" firstSheet="495" activeTab="503" autoFilterDateGrouping="1"/>
  </bookViews>
  <sheets>
    <sheet name="6.1" sheetId="1" state="hidden" r:id="rId1"/>
    <sheet name="6.2" sheetId="2" state="hidden" r:id="rId2"/>
    <sheet name="6.3" sheetId="3" state="hidden" r:id="rId3"/>
    <sheet name="6.4" sheetId="4" state="hidden" r:id="rId4"/>
    <sheet name="6.5" sheetId="5" state="hidden" r:id="rId5"/>
    <sheet name="6.8" sheetId="6" state="hidden" r:id="rId6"/>
    <sheet name="6.9" sheetId="7" state="hidden" r:id="rId7"/>
    <sheet name="6.11" sheetId="8" state="hidden" r:id="rId8"/>
    <sheet name="6.12" sheetId="9" state="hidden" r:id="rId9"/>
    <sheet name="6.13" sheetId="10" state="hidden" r:id="rId10"/>
    <sheet name="6.14" sheetId="11" state="hidden" r:id="rId11"/>
    <sheet name="6.15" sheetId="12" state="hidden" r:id="rId12"/>
    <sheet name="6.16" sheetId="13" state="hidden" r:id="rId13"/>
    <sheet name="6.17" sheetId="14" state="hidden" r:id="rId14"/>
    <sheet name="6.18" sheetId="15" state="hidden" r:id="rId15"/>
    <sheet name="6.19" sheetId="16" state="hidden" r:id="rId16"/>
    <sheet name="6.20" sheetId="17" state="hidden" r:id="rId17"/>
    <sheet name="6.21" sheetId="18" state="hidden" r:id="rId18"/>
    <sheet name="6.22" sheetId="19" state="hidden" r:id="rId19"/>
    <sheet name="6.23" sheetId="20" state="hidden" r:id="rId20"/>
    <sheet name="6.24" sheetId="21" state="hidden" r:id="rId21"/>
    <sheet name="6.25" sheetId="22" state="hidden" r:id="rId22"/>
    <sheet name="6.26" sheetId="23" state="hidden" r:id="rId23"/>
    <sheet name="6.27" sheetId="24" state="hidden" r:id="rId24"/>
    <sheet name="6.28" sheetId="25" state="hidden" r:id="rId25"/>
    <sheet name="6.29" sheetId="26" state="hidden" r:id="rId26"/>
    <sheet name="6.30" sheetId="27" state="hidden" r:id="rId27"/>
    <sheet name="7.01" sheetId="28" state="hidden" r:id="rId28"/>
    <sheet name="7.02" sheetId="29" state="hidden" r:id="rId29"/>
    <sheet name="7.03" sheetId="30" state="hidden" r:id="rId30"/>
    <sheet name="7.04" sheetId="31" state="hidden" r:id="rId31"/>
    <sheet name="7.05" sheetId="32" state="hidden" r:id="rId32"/>
    <sheet name="7.06" sheetId="33" state="hidden" r:id="rId33"/>
    <sheet name="7.07" sheetId="34" state="hidden" r:id="rId34"/>
    <sheet name="7.08" sheetId="35" state="hidden" r:id="rId35"/>
    <sheet name="7.09" sheetId="36" state="hidden" r:id="rId36"/>
    <sheet name="7.10" sheetId="37" state="hidden" r:id="rId37"/>
    <sheet name="7.11" sheetId="38" state="hidden" r:id="rId38"/>
    <sheet name="7.12" sheetId="39" state="hidden" r:id="rId39"/>
    <sheet name="7.13" sheetId="40" state="hidden" r:id="rId40"/>
    <sheet name="7.14" sheetId="41" state="hidden" r:id="rId41"/>
    <sheet name="7.15" sheetId="42" state="hidden" r:id="rId42"/>
    <sheet name="7.16" sheetId="43" state="hidden" r:id="rId43"/>
    <sheet name="7.17" sheetId="44" state="hidden" r:id="rId44"/>
    <sheet name="7.18" sheetId="45" state="hidden" r:id="rId45"/>
    <sheet name="7.19" sheetId="46" state="hidden" r:id="rId46"/>
    <sheet name="7.20" sheetId="47" state="hidden" r:id="rId47"/>
    <sheet name="7.21" sheetId="48" state="hidden" r:id="rId48"/>
    <sheet name="7.22" sheetId="49" state="hidden" r:id="rId49"/>
    <sheet name="7.23" sheetId="50" state="hidden" r:id="rId50"/>
    <sheet name="7.24" sheetId="51" state="hidden" r:id="rId51"/>
    <sheet name="7.25" sheetId="52" state="hidden" r:id="rId52"/>
    <sheet name="7.26" sheetId="53" state="hidden" r:id="rId53"/>
    <sheet name="7.27" sheetId="54" state="hidden" r:id="rId54"/>
    <sheet name="7.28" sheetId="55" state="hidden" r:id="rId55"/>
    <sheet name="7.29" sheetId="56" state="hidden" r:id="rId56"/>
    <sheet name="7.30" sheetId="57" state="hidden" r:id="rId57"/>
    <sheet name="7.31" sheetId="58" state="hidden" r:id="rId58"/>
    <sheet name="8.1" sheetId="59" state="hidden" r:id="rId59"/>
    <sheet name="8.2" sheetId="60" state="hidden" r:id="rId60"/>
    <sheet name="8.3" sheetId="61" state="hidden" r:id="rId61"/>
    <sheet name="8.4" sheetId="62" state="hidden" r:id="rId62"/>
    <sheet name="8.5" sheetId="63" state="hidden" r:id="rId63"/>
    <sheet name="8.6" sheetId="64" state="hidden" r:id="rId64"/>
    <sheet name="8.7" sheetId="65" state="hidden" r:id="rId65"/>
    <sheet name="8.8" sheetId="66" state="hidden" r:id="rId66"/>
    <sheet name="8.9" sheetId="67" state="hidden" r:id="rId67"/>
    <sheet name="8.10" sheetId="68" state="hidden" r:id="rId68"/>
    <sheet name="8.11" sheetId="69" state="hidden" r:id="rId69"/>
    <sheet name="8.12" sheetId="70" state="hidden" r:id="rId70"/>
    <sheet name="8.13" sheetId="71" state="hidden" r:id="rId71"/>
    <sheet name="8.14" sheetId="72" state="hidden" r:id="rId72"/>
    <sheet name="8.15" sheetId="73" state="hidden" r:id="rId73"/>
    <sheet name="8.16" sheetId="74" state="hidden" r:id="rId74"/>
    <sheet name="8.17" sheetId="75" state="hidden" r:id="rId75"/>
    <sheet name="8.18" sheetId="76" state="hidden" r:id="rId76"/>
    <sheet name="8.19" sheetId="77" state="hidden" r:id="rId77"/>
    <sheet name="8.20" sheetId="78" state="hidden" r:id="rId78"/>
    <sheet name="8.21" sheetId="79" state="hidden" r:id="rId79"/>
    <sheet name="8.22" sheetId="80" state="hidden" r:id="rId80"/>
    <sheet name="8.23" sheetId="81" state="hidden" r:id="rId81"/>
    <sheet name="8.24" sheetId="82" state="hidden" r:id="rId82"/>
    <sheet name="8.25" sheetId="83" state="hidden" r:id="rId83"/>
    <sheet name="8.26" sheetId="84" state="hidden" r:id="rId84"/>
    <sheet name="8.27" sheetId="85" state="hidden" r:id="rId85"/>
    <sheet name="8.28" sheetId="86" state="hidden" r:id="rId86"/>
    <sheet name="8.29" sheetId="87" state="hidden" r:id="rId87"/>
    <sheet name="8.30" sheetId="88" state="hidden" r:id="rId88"/>
    <sheet name="8.31" sheetId="89" state="hidden" r:id="rId89"/>
    <sheet name="9.01" sheetId="90" state="hidden" r:id="rId90"/>
    <sheet name="9.02" sheetId="91" state="hidden" r:id="rId91"/>
    <sheet name="9.03" sheetId="92" state="hidden" r:id="rId92"/>
    <sheet name="9.04" sheetId="93" state="hidden" r:id="rId93"/>
    <sheet name="9.05" sheetId="94" state="hidden" r:id="rId94"/>
    <sheet name="9.06" sheetId="95" state="hidden" r:id="rId95"/>
    <sheet name="9.07" sheetId="96" state="hidden" r:id="rId96"/>
    <sheet name="9.08" sheetId="97" state="hidden" r:id="rId97"/>
    <sheet name="9.09" sheetId="98" state="hidden" r:id="rId98"/>
    <sheet name="9.10" sheetId="99" state="hidden" r:id="rId99"/>
    <sheet name="9.11" sheetId="100" state="hidden" r:id="rId100"/>
    <sheet name="9.12" sheetId="101" state="hidden" r:id="rId101"/>
    <sheet name="9.13" sheetId="102" state="hidden" r:id="rId102"/>
    <sheet name="9.14" sheetId="103" state="hidden" r:id="rId103"/>
    <sheet name="9.15" sheetId="104" state="hidden" r:id="rId104"/>
    <sheet name="9.16" sheetId="105" state="hidden" r:id="rId105"/>
    <sheet name="9.17" sheetId="106" state="hidden" r:id="rId106"/>
    <sheet name="9.18" sheetId="107" state="hidden" r:id="rId107"/>
    <sheet name="9.19" sheetId="108" state="hidden" r:id="rId108"/>
    <sheet name="9.20" sheetId="109" state="hidden" r:id="rId109"/>
    <sheet name="9.21" sheetId="110" state="hidden" r:id="rId110"/>
    <sheet name="9.22" sheetId="111" state="hidden" r:id="rId111"/>
    <sheet name="9.23" sheetId="112" state="hidden" r:id="rId112"/>
    <sheet name="9.24" sheetId="113" state="hidden" r:id="rId113"/>
    <sheet name="9.25" sheetId="114" state="hidden" r:id="rId114"/>
    <sheet name="9.27" sheetId="115" state="hidden" r:id="rId115"/>
    <sheet name="9.26" sheetId="116" state="hidden" r:id="rId116"/>
    <sheet name="9.28" sheetId="117" state="hidden" r:id="rId117"/>
    <sheet name="9.29" sheetId="118" state="hidden" r:id="rId118"/>
    <sheet name="9.30" sheetId="119" state="hidden" r:id="rId119"/>
    <sheet name="10.01" sheetId="120" state="hidden" r:id="rId120"/>
    <sheet name="10.02" sheetId="121" state="hidden" r:id="rId121"/>
    <sheet name="10.03" sheetId="122" state="hidden" r:id="rId122"/>
    <sheet name="10.04" sheetId="123" state="hidden" r:id="rId123"/>
    <sheet name="10.05" sheetId="124" state="hidden" r:id="rId124"/>
    <sheet name="10.06" sheetId="125" state="hidden" r:id="rId125"/>
    <sheet name="10.07" sheetId="126" state="hidden" r:id="rId126"/>
    <sheet name="10.08" sheetId="127" state="hidden" r:id="rId127"/>
    <sheet name="10.09" sheetId="128" state="hidden" r:id="rId128"/>
    <sheet name="10.10" sheetId="129" state="hidden" r:id="rId129"/>
    <sheet name="10.11" sheetId="130" state="hidden" r:id="rId130"/>
    <sheet name="10.12" sheetId="131" state="hidden" r:id="rId131"/>
    <sheet name="10.13" sheetId="132" state="hidden" r:id="rId132"/>
    <sheet name="10.14" sheetId="133" state="hidden" r:id="rId133"/>
    <sheet name="10.15" sheetId="134" state="hidden" r:id="rId134"/>
    <sheet name="10.16" sheetId="135" state="hidden" r:id="rId135"/>
    <sheet name="10.17" sheetId="136" state="hidden" r:id="rId136"/>
    <sheet name="10.18" sheetId="137" state="hidden" r:id="rId137"/>
    <sheet name="10.19" sheetId="138" state="hidden" r:id="rId138"/>
    <sheet name="10.20" sheetId="139" state="hidden" r:id="rId139"/>
    <sheet name="10.21" sheetId="140" state="hidden" r:id="rId140"/>
    <sheet name="10.22" sheetId="141" state="hidden" r:id="rId141"/>
    <sheet name="10.23" sheetId="142" state="hidden" r:id="rId142"/>
    <sheet name="10.24" sheetId="143" state="hidden" r:id="rId143"/>
    <sheet name="10.25" sheetId="144" state="hidden" r:id="rId144"/>
    <sheet name="10.26" sheetId="145" state="hidden" r:id="rId145"/>
    <sheet name="10.27" sheetId="146" state="hidden" r:id="rId146"/>
    <sheet name="10.28" sheetId="147" state="hidden" r:id="rId147"/>
    <sheet name="10.29" sheetId="148" state="hidden" r:id="rId148"/>
    <sheet name="10.30" sheetId="149" state="hidden" r:id="rId149"/>
    <sheet name="10.31" sheetId="150" state="hidden" r:id="rId150"/>
    <sheet name="11.1" sheetId="151" state="hidden" r:id="rId151"/>
    <sheet name="11.2" sheetId="152" state="hidden" r:id="rId152"/>
    <sheet name="11.3" sheetId="153" state="hidden" r:id="rId153"/>
    <sheet name="11.4" sheetId="154" state="hidden" r:id="rId154"/>
    <sheet name="11.5" sheetId="155" state="hidden" r:id="rId155"/>
    <sheet name="11.6" sheetId="156" state="hidden" r:id="rId156"/>
    <sheet name="11.7" sheetId="157" state="hidden" r:id="rId157"/>
    <sheet name="11.8" sheetId="158" state="hidden" r:id="rId158"/>
    <sheet name="11.9" sheetId="159" state="hidden" r:id="rId159"/>
    <sheet name="11.10" sheetId="160" state="hidden" r:id="rId160"/>
    <sheet name="11.11" sheetId="161" state="hidden" r:id="rId161"/>
    <sheet name="11.12" sheetId="162" state="hidden" r:id="rId162"/>
    <sheet name="11.13" sheetId="163" state="hidden" r:id="rId163"/>
    <sheet name="11.14" sheetId="164" state="hidden" r:id="rId164"/>
    <sheet name="11.15" sheetId="165" state="hidden" r:id="rId165"/>
    <sheet name="11.16" sheetId="166" state="hidden" r:id="rId166"/>
    <sheet name="11.17" sheetId="167" state="hidden" r:id="rId167"/>
    <sheet name="11.18" sheetId="168" state="hidden" r:id="rId168"/>
    <sheet name="11.19" sheetId="169" state="hidden" r:id="rId169"/>
    <sheet name="11.20" sheetId="170" state="hidden" r:id="rId170"/>
    <sheet name="11.21" sheetId="171" state="hidden" r:id="rId171"/>
    <sheet name="11.22" sheetId="172" state="hidden" r:id="rId172"/>
    <sheet name="11.23" sheetId="173" state="hidden" r:id="rId173"/>
    <sheet name="11.24" sheetId="174" state="hidden" r:id="rId174"/>
    <sheet name="11.26" sheetId="175" state="hidden" r:id="rId175"/>
    <sheet name="11.27" sheetId="176" state="hidden" r:id="rId176"/>
    <sheet name="11.28" sheetId="177" state="hidden" r:id="rId177"/>
    <sheet name="11.29" sheetId="178" state="hidden" r:id="rId178"/>
    <sheet name="11.30" sheetId="179" state="hidden" r:id="rId179"/>
    <sheet name="12.1" sheetId="180" state="hidden" r:id="rId180"/>
    <sheet name="12.2" sheetId="181" state="hidden" r:id="rId181"/>
    <sheet name="12.3" sheetId="182" state="hidden" r:id="rId182"/>
    <sheet name="12.4" sheetId="183" state="hidden" r:id="rId183"/>
    <sheet name="12.5" sheetId="184" state="hidden" r:id="rId184"/>
    <sheet name="12.6" sheetId="185" state="hidden" r:id="rId185"/>
    <sheet name="12.7" sheetId="186" state="hidden" r:id="rId186"/>
    <sheet name="12.8" sheetId="187" state="hidden" r:id="rId187"/>
    <sheet name="12.9" sheetId="188" state="hidden" r:id="rId188"/>
    <sheet name="12.10" sheetId="189" state="hidden" r:id="rId189"/>
    <sheet name="12.11" sheetId="190" state="hidden" r:id="rId190"/>
    <sheet name="12.12" sheetId="191" state="hidden" r:id="rId191"/>
    <sheet name="12.13" sheetId="192" state="hidden" r:id="rId192"/>
    <sheet name="12.14" sheetId="193" state="hidden" r:id="rId193"/>
    <sheet name="12.15" sheetId="194" state="hidden" r:id="rId194"/>
    <sheet name="12.16" sheetId="195" state="hidden" r:id="rId195"/>
    <sheet name="12.17" sheetId="196" state="hidden" r:id="rId196"/>
    <sheet name="12.18" sheetId="197" state="hidden" r:id="rId197"/>
    <sheet name="12.19" sheetId="198" state="hidden" r:id="rId198"/>
    <sheet name="12.20" sheetId="199" state="hidden" r:id="rId199"/>
    <sheet name="12.21" sheetId="200" state="hidden" r:id="rId200"/>
    <sheet name="12.22" sheetId="201" state="hidden" r:id="rId201"/>
    <sheet name="12.23" sheetId="202" state="hidden" r:id="rId202"/>
    <sheet name="12.24" sheetId="203" state="hidden" r:id="rId203"/>
    <sheet name="12.26" sheetId="204" state="hidden" r:id="rId204"/>
    <sheet name="12.27" sheetId="205" state="hidden" r:id="rId205"/>
    <sheet name="12.28" sheetId="206" state="hidden" r:id="rId206"/>
    <sheet name="12.29" sheetId="207" state="hidden" r:id="rId207"/>
    <sheet name="12.30" sheetId="208" state="hidden" r:id="rId208"/>
    <sheet name="12.31" sheetId="209" state="hidden" r:id="rId209"/>
    <sheet name="1.1.22" sheetId="210" state="hidden" r:id="rId210"/>
    <sheet name="1.2.22" sheetId="211" state="hidden" r:id="rId211"/>
    <sheet name="1.3.22" sheetId="212" state="hidden" r:id="rId212"/>
    <sheet name="1.4.22" sheetId="213" state="hidden" r:id="rId213"/>
    <sheet name="1.5" sheetId="214" state="hidden" r:id="rId214"/>
    <sheet name="1.6" sheetId="215" state="hidden" r:id="rId215"/>
    <sheet name="1.7" sheetId="216" state="hidden" r:id="rId216"/>
    <sheet name="1.8" sheetId="217" state="hidden" r:id="rId217"/>
    <sheet name="1.9" sheetId="218" state="hidden" r:id="rId218"/>
    <sheet name="1.10" sheetId="219" state="hidden" r:id="rId219"/>
    <sheet name="1.11" sheetId="220" state="hidden" r:id="rId220"/>
    <sheet name="1.12" sheetId="221" state="hidden" r:id="rId221"/>
    <sheet name="1.13" sheetId="222" state="hidden" r:id="rId222"/>
    <sheet name="1.14" sheetId="223" state="hidden" r:id="rId223"/>
    <sheet name="1.15" sheetId="224" state="hidden" r:id="rId224"/>
    <sheet name="1.16" sheetId="225" state="hidden" r:id="rId225"/>
    <sheet name="1.17" sheetId="226" state="hidden" r:id="rId226"/>
    <sheet name="1.18" sheetId="227" state="hidden" r:id="rId227"/>
    <sheet name="1.19" sheetId="228" state="hidden" r:id="rId228"/>
    <sheet name="1.20" sheetId="229" state="hidden" r:id="rId229"/>
    <sheet name="1.21" sheetId="230" state="hidden" r:id="rId230"/>
    <sheet name="1.22" sheetId="231" state="hidden" r:id="rId231"/>
    <sheet name="1.23" sheetId="232" state="hidden" r:id="rId232"/>
    <sheet name="1.24" sheetId="233" state="hidden" r:id="rId233"/>
    <sheet name="1.25" sheetId="234" state="hidden" r:id="rId234"/>
    <sheet name="1.26" sheetId="235" state="hidden" r:id="rId235"/>
    <sheet name="1.27" sheetId="236" state="hidden" r:id="rId236"/>
    <sheet name="1.28" sheetId="237" state="hidden" r:id="rId237"/>
    <sheet name="1.29" sheetId="238" state="hidden" r:id="rId238"/>
    <sheet name="1.30" sheetId="239" state="hidden" r:id="rId239"/>
    <sheet name="1.31" sheetId="240" state="hidden" r:id="rId240"/>
    <sheet name="2.1" sheetId="241" state="hidden" r:id="rId241"/>
    <sheet name="2.2" sheetId="242" state="hidden" r:id="rId242"/>
    <sheet name="2.3" sheetId="243" state="hidden" r:id="rId243"/>
    <sheet name="2.4" sheetId="244" state="hidden" r:id="rId244"/>
    <sheet name="2.5" sheetId="245" state="hidden" r:id="rId245"/>
    <sheet name="2.6" sheetId="246" state="hidden" r:id="rId246"/>
    <sheet name="2.7" sheetId="247" state="hidden" r:id="rId247"/>
    <sheet name="2.8" sheetId="248" state="hidden" r:id="rId248"/>
    <sheet name="2.9" sheetId="249" state="hidden" r:id="rId249"/>
    <sheet name="2.10" sheetId="250" state="hidden" r:id="rId250"/>
    <sheet name="2.11" sheetId="251" state="hidden" r:id="rId251"/>
    <sheet name="2.12" sheetId="252" state="hidden" r:id="rId252"/>
    <sheet name="2.13" sheetId="253" state="hidden" r:id="rId253"/>
    <sheet name="2.14" sheetId="254" state="hidden" r:id="rId254"/>
    <sheet name="2.15" sheetId="255" state="hidden" r:id="rId255"/>
    <sheet name="2.16" sheetId="256" state="hidden" r:id="rId256"/>
    <sheet name="2.17" sheetId="257" state="hidden" r:id="rId257"/>
    <sheet name="2.18" sheetId="258" state="hidden" r:id="rId258"/>
    <sheet name="2.19" sheetId="259" state="hidden" r:id="rId259"/>
    <sheet name="2.20" sheetId="260" state="hidden" r:id="rId260"/>
    <sheet name="2.21" sheetId="261" state="hidden" r:id="rId261"/>
    <sheet name="2.22" sheetId="262" state="hidden" r:id="rId262"/>
    <sheet name="2.23" sheetId="263" state="hidden" r:id="rId263"/>
    <sheet name="2.24" sheetId="264" state="hidden" r:id="rId264"/>
    <sheet name="2.25" sheetId="265" state="hidden" r:id="rId265"/>
    <sheet name="2.26" sheetId="266" state="hidden" r:id="rId266"/>
    <sheet name="2.27" sheetId="267" state="hidden" r:id="rId267"/>
    <sheet name="2.28" sheetId="268" state="hidden" r:id="rId268"/>
    <sheet name="3.01" sheetId="269" state="hidden" r:id="rId269"/>
    <sheet name="3.02" sheetId="270" state="hidden" r:id="rId270"/>
    <sheet name="3.03" sheetId="271" state="hidden" r:id="rId271"/>
    <sheet name="3.04" sheetId="272" state="hidden" r:id="rId272"/>
    <sheet name="3.5" sheetId="273" state="hidden" r:id="rId273"/>
    <sheet name="3.6" sheetId="274" state="hidden" r:id="rId274"/>
    <sheet name="3.7" sheetId="275" state="hidden" r:id="rId275"/>
    <sheet name="3.8" sheetId="276" state="hidden" r:id="rId276"/>
    <sheet name="3.9" sheetId="277" state="hidden" r:id="rId277"/>
    <sheet name="3.10" sheetId="278" state="hidden" r:id="rId278"/>
    <sheet name="3.11" sheetId="279" state="hidden" r:id="rId279"/>
    <sheet name="3.12" sheetId="280" state="hidden" r:id="rId280"/>
    <sheet name="3.13" sheetId="281" state="hidden" r:id="rId281"/>
    <sheet name="3.14" sheetId="282" state="hidden" r:id="rId282"/>
    <sheet name="3.15" sheetId="283" state="hidden" r:id="rId283"/>
    <sheet name="3.16" sheetId="284" state="hidden" r:id="rId284"/>
    <sheet name="3.17" sheetId="285" state="hidden" r:id="rId285"/>
    <sheet name="3.18" sheetId="286" state="hidden" r:id="rId286"/>
    <sheet name="3.19" sheetId="287" state="hidden" r:id="rId287"/>
    <sheet name="3.20" sheetId="288" state="hidden" r:id="rId288"/>
    <sheet name="3.21" sheetId="289" state="hidden" r:id="rId289"/>
    <sheet name="3.22" sheetId="290" state="hidden" r:id="rId290"/>
    <sheet name="3.23" sheetId="291" state="hidden" r:id="rId291"/>
    <sheet name="3.24" sheetId="292" state="hidden" r:id="rId292"/>
    <sheet name="3.25" sheetId="293" state="hidden" r:id="rId293"/>
    <sheet name="3.26" sheetId="294" state="hidden" r:id="rId294"/>
    <sheet name="3.27" sheetId="295" state="hidden" r:id="rId295"/>
    <sheet name="3.28" sheetId="296" state="hidden" r:id="rId296"/>
    <sheet name="3.29" sheetId="297" state="hidden" r:id="rId297"/>
    <sheet name="3.30" sheetId="298" state="hidden" r:id="rId298"/>
    <sheet name="3.31" sheetId="299" state="hidden" r:id="rId299"/>
    <sheet name="4.1" sheetId="300" state="hidden" r:id="rId300"/>
    <sheet name="4.2" sheetId="301" state="hidden" r:id="rId301"/>
    <sheet name="4.3" sheetId="302" state="hidden" r:id="rId302"/>
    <sheet name="4.4" sheetId="303" state="hidden" r:id="rId303"/>
    <sheet name="4.5" sheetId="304" state="hidden" r:id="rId304"/>
    <sheet name="4.6" sheetId="305" state="hidden" r:id="rId305"/>
    <sheet name="4.7" sheetId="306" state="hidden" r:id="rId306"/>
    <sheet name="4.8" sheetId="307" state="hidden" r:id="rId307"/>
    <sheet name="4.9" sheetId="308" state="hidden" r:id="rId308"/>
    <sheet name="4.10" sheetId="309" state="hidden" r:id="rId309"/>
    <sheet name="4.11" sheetId="310" state="hidden" r:id="rId310"/>
    <sheet name="4.12" sheetId="311" state="hidden" r:id="rId311"/>
    <sheet name="4.13" sheetId="312" state="hidden" r:id="rId312"/>
    <sheet name="4.14" sheetId="313" state="hidden" r:id="rId313"/>
    <sheet name="4.15" sheetId="314" state="hidden" r:id="rId314"/>
    <sheet name="4.16" sheetId="315" state="hidden" r:id="rId315"/>
    <sheet name="4.17" sheetId="316" state="hidden" r:id="rId316"/>
    <sheet name="4.18" sheetId="317" state="hidden" r:id="rId317"/>
    <sheet name="4.19" sheetId="318" state="hidden" r:id="rId318"/>
    <sheet name="4.20" sheetId="319" state="hidden" r:id="rId319"/>
    <sheet name="4.21" sheetId="320" state="hidden" r:id="rId320"/>
    <sheet name="4.22" sheetId="321" state="hidden" r:id="rId321"/>
    <sheet name="4.23" sheetId="322" state="hidden" r:id="rId322"/>
    <sheet name="4.24" sheetId="323" state="hidden" r:id="rId323"/>
    <sheet name="4.25" sheetId="324" state="hidden" r:id="rId324"/>
    <sheet name="4.26" sheetId="325" state="hidden" r:id="rId325"/>
    <sheet name="4.27" sheetId="326" state="hidden" r:id="rId326"/>
    <sheet name="4.28" sheetId="327" state="hidden" r:id="rId327"/>
    <sheet name="4.29" sheetId="328" state="hidden" r:id="rId328"/>
    <sheet name="4.30" sheetId="329" state="hidden" r:id="rId329"/>
    <sheet name="5.1" sheetId="330" state="hidden" r:id="rId330"/>
    <sheet name="5.2" sheetId="331" state="hidden" r:id="rId331"/>
    <sheet name="5.3" sheetId="332" state="hidden" r:id="rId332"/>
    <sheet name="5.4" sheetId="333" state="hidden" r:id="rId333"/>
    <sheet name="5.5" sheetId="334" state="hidden" r:id="rId334"/>
    <sheet name="5.6" sheetId="335" state="hidden" r:id="rId335"/>
    <sheet name="5.7" sheetId="336" state="hidden" r:id="rId336"/>
    <sheet name="5.8" sheetId="337" state="hidden" r:id="rId337"/>
    <sheet name="5.9" sheetId="338" state="hidden" r:id="rId338"/>
    <sheet name="5.10" sheetId="339" state="hidden" r:id="rId339"/>
    <sheet name="5.11" sheetId="340" state="hidden" r:id="rId340"/>
    <sheet name="5.12" sheetId="341" state="hidden" r:id="rId341"/>
    <sheet name="5.13" sheetId="342" state="hidden" r:id="rId342"/>
    <sheet name="5.14" sheetId="343" state="hidden" r:id="rId343"/>
    <sheet name="5.15" sheetId="344" state="hidden" r:id="rId344"/>
    <sheet name="5.16" sheetId="345" state="hidden" r:id="rId345"/>
    <sheet name="5.17" sheetId="346" state="hidden" r:id="rId346"/>
    <sheet name="5.18" sheetId="347" state="hidden" r:id="rId347"/>
    <sheet name="5.19" sheetId="348" state="hidden" r:id="rId348"/>
    <sheet name="5.20" sheetId="349" state="hidden" r:id="rId349"/>
    <sheet name="5.21" sheetId="350" state="hidden" r:id="rId350"/>
    <sheet name="5.22" sheetId="351" state="hidden" r:id="rId351"/>
    <sheet name="5.23" sheetId="352" state="hidden" r:id="rId352"/>
    <sheet name="5.24" sheetId="353" state="hidden" r:id="rId353"/>
    <sheet name="5.25" sheetId="354" state="hidden" r:id="rId354"/>
    <sheet name="5.26" sheetId="355" state="hidden" r:id="rId355"/>
    <sheet name="5.27" sheetId="356" state="hidden" r:id="rId356"/>
    <sheet name="5.28" sheetId="357" state="hidden" r:id="rId357"/>
    <sheet name="5.29" sheetId="358" state="hidden" r:id="rId358"/>
    <sheet name="5.30" sheetId="359" state="hidden" r:id="rId359"/>
    <sheet name="5.31" sheetId="360" state="hidden" r:id="rId360"/>
    <sheet name="6.1.22" sheetId="361" state="visible" r:id="rId361"/>
    <sheet name="6.2.22" sheetId="362" state="visible" r:id="rId362"/>
    <sheet name="6.3.22" sheetId="363" state="visible" r:id="rId363"/>
    <sheet name="6.4.22" sheetId="364" state="visible" r:id="rId364"/>
    <sheet name="6.5.22" sheetId="365" state="visible" r:id="rId365"/>
    <sheet name="6.6.22" sheetId="366" state="visible" r:id="rId366"/>
    <sheet name="6.7.22" sheetId="367" state="visible" r:id="rId367"/>
    <sheet name="6.8.22" sheetId="368" state="visible" r:id="rId368"/>
    <sheet name="6.9.22" sheetId="369" state="visible" r:id="rId369"/>
    <sheet name="6.10.22" sheetId="370" state="visible" r:id="rId370"/>
    <sheet name="6.11.22" sheetId="371" state="visible" r:id="rId371"/>
    <sheet name="6.12.22" sheetId="372" state="visible" r:id="rId372"/>
    <sheet name="6.13.22" sheetId="373" state="visible" r:id="rId373"/>
    <sheet name="6.14.22" sheetId="374" state="visible" r:id="rId374"/>
    <sheet name="6.15.22" sheetId="375" state="visible" r:id="rId375"/>
    <sheet name="6.16.22" sheetId="376" state="visible" r:id="rId376"/>
    <sheet name="6.17.22" sheetId="377" state="visible" r:id="rId377"/>
    <sheet name="6.18.22" sheetId="378" state="visible" r:id="rId378"/>
    <sheet name="6.19.22" sheetId="379" state="visible" r:id="rId379"/>
    <sheet name="6.20.22" sheetId="380" state="visible" r:id="rId380"/>
    <sheet name="6.21.22" sheetId="381" state="visible" r:id="rId381"/>
    <sheet name="6.22.22" sheetId="382" state="visible" r:id="rId382"/>
    <sheet name="6.23.22" sheetId="383" state="visible" r:id="rId383"/>
    <sheet name="6.24.22" sheetId="384" state="visible" r:id="rId384"/>
    <sheet name="6.25.22" sheetId="385" state="visible" r:id="rId385"/>
    <sheet name="6.26.22" sheetId="386" state="visible" r:id="rId386"/>
    <sheet name="6.27.22" sheetId="387" state="visible" r:id="rId387"/>
    <sheet name="6.28.22" sheetId="388" state="visible" r:id="rId388"/>
    <sheet name="6.29.22" sheetId="389" state="visible" r:id="rId389"/>
    <sheet name="6.30.22" sheetId="390" state="visible" r:id="rId390"/>
    <sheet name="7.1.22" sheetId="391" state="visible" r:id="rId391"/>
    <sheet name="7.2.22" sheetId="392" state="visible" r:id="rId392"/>
    <sheet name="7.3.22" sheetId="393" state="visible" r:id="rId393"/>
    <sheet name="7.4.22" sheetId="394" state="visible" r:id="rId394"/>
    <sheet name="7.5.22" sheetId="395" state="visible" r:id="rId395"/>
    <sheet name="7.6.22" sheetId="396" state="visible" r:id="rId396"/>
    <sheet name="7.7.22" sheetId="397" state="visible" r:id="rId397"/>
    <sheet name="7.8.22" sheetId="398" state="visible" r:id="rId398"/>
    <sheet name="7.9.22" sheetId="399" state="visible" r:id="rId399"/>
    <sheet name="7.10.22" sheetId="400" state="visible" r:id="rId400"/>
    <sheet name="7.11.22" sheetId="401" state="visible" r:id="rId401"/>
    <sheet name="7.12.22" sheetId="402" state="visible" r:id="rId402"/>
    <sheet name="7.13.22" sheetId="403" state="visible" r:id="rId403"/>
    <sheet name="7.14.22" sheetId="404" state="visible" r:id="rId404"/>
    <sheet name="7.15.22" sheetId="405" state="visible" r:id="rId405"/>
    <sheet name="7.16.22" sheetId="406" state="visible" r:id="rId406"/>
    <sheet name="7.17.22" sheetId="407" state="visible" r:id="rId407"/>
    <sheet name="7.18.22" sheetId="408" state="visible" r:id="rId408"/>
    <sheet name="7.19.22" sheetId="409" state="visible" r:id="rId409"/>
    <sheet name="7.20.22" sheetId="410" state="visible" r:id="rId410"/>
    <sheet name="7.21.22" sheetId="411" state="visible" r:id="rId411"/>
    <sheet name="7.22.22" sheetId="412" state="visible" r:id="rId412"/>
    <sheet name="7.23.22" sheetId="413" state="visible" r:id="rId413"/>
    <sheet name="7.24.22" sheetId="414" state="visible" r:id="rId414"/>
    <sheet name="7.25.22" sheetId="415" state="visible" r:id="rId415"/>
    <sheet name="7.26.22" sheetId="416" state="visible" r:id="rId416"/>
    <sheet name="7.27.22" sheetId="417" state="visible" r:id="rId417"/>
    <sheet name="7.28.22" sheetId="418" state="visible" r:id="rId418"/>
    <sheet name="7.29.22" sheetId="419" state="visible" r:id="rId419"/>
    <sheet name="7.30.22" sheetId="420" state="visible" r:id="rId420"/>
    <sheet name="7.31.22" sheetId="421" state="visible" r:id="rId421"/>
    <sheet name="8.1.22" sheetId="422" state="visible" r:id="rId422"/>
    <sheet name="8.2.22" sheetId="423" state="visible" r:id="rId423"/>
    <sheet name="8.3.22" sheetId="424" state="visible" r:id="rId424"/>
    <sheet name="8.4.22" sheetId="425" state="visible" r:id="rId425"/>
    <sheet name="8.5.22" sheetId="426" state="visible" r:id="rId426"/>
    <sheet name="8.6.22" sheetId="427" state="visible" r:id="rId427"/>
    <sheet name="8.7.22" sheetId="428" state="visible" r:id="rId428"/>
    <sheet name="8.8.22" sheetId="429" state="visible" r:id="rId429"/>
    <sheet name="8.9.22" sheetId="430" state="visible" r:id="rId430"/>
    <sheet name="8.10.22" sheetId="431" state="visible" r:id="rId431"/>
    <sheet name="8.11.22" sheetId="432" state="visible" r:id="rId432"/>
    <sheet name="8.12.22" sheetId="433" state="visible" r:id="rId433"/>
    <sheet name="8.13.22" sheetId="434" state="visible" r:id="rId434"/>
    <sheet name="8.14.22" sheetId="435" state="visible" r:id="rId435"/>
    <sheet name="8.15.22" sheetId="436" state="visible" r:id="rId436"/>
    <sheet name="8.16.22" sheetId="437" state="visible" r:id="rId437"/>
    <sheet name="8.17.22 " sheetId="438" state="visible" r:id="rId438"/>
    <sheet name="8.18.22" sheetId="439" state="visible" r:id="rId439"/>
    <sheet name="8.19.22" sheetId="440" state="visible" r:id="rId440"/>
    <sheet name="8.20.22" sheetId="441" state="visible" r:id="rId441"/>
    <sheet name="8.21.22" sheetId="442" state="visible" r:id="rId442"/>
    <sheet name="8.22.22" sheetId="443" state="visible" r:id="rId443"/>
    <sheet name="8.23.22" sheetId="444" state="visible" r:id="rId444"/>
    <sheet name="8.24.22" sheetId="445" state="visible" r:id="rId445"/>
    <sheet name="8.25.22" sheetId="446" state="visible" r:id="rId446"/>
    <sheet name="8.26.22" sheetId="447" state="visible" r:id="rId447"/>
    <sheet name="8.27.22" sheetId="448" state="visible" r:id="rId448"/>
    <sheet name="8.28.22" sheetId="449" state="visible" r:id="rId449"/>
    <sheet name="8.29.22" sheetId="450" state="visible" r:id="rId450"/>
    <sheet name="8.30.22" sheetId="451" state="visible" r:id="rId451"/>
    <sheet name="8.31.22" sheetId="452" state="visible" r:id="rId452"/>
    <sheet name="9.1.22" sheetId="453" state="visible" r:id="rId453"/>
    <sheet name="9.2.22" sheetId="454" state="visible" r:id="rId454"/>
    <sheet name="9.3.22" sheetId="455" state="visible" r:id="rId455"/>
    <sheet name="9.4.22" sheetId="456" state="visible" r:id="rId456"/>
    <sheet name="9.5.22" sheetId="457" state="visible" r:id="rId457"/>
    <sheet name="9.6.22" sheetId="458" state="visible" r:id="rId458"/>
    <sheet name="9.7.22" sheetId="459" state="visible" r:id="rId459"/>
    <sheet name="9.8.22" sheetId="460" state="visible" r:id="rId460"/>
    <sheet name="9.9.22" sheetId="461" state="visible" r:id="rId461"/>
    <sheet name="9.10.22" sheetId="462" state="visible" r:id="rId462"/>
    <sheet name="9.11.22" sheetId="463" state="visible" r:id="rId463"/>
    <sheet name="9.12.22" sheetId="464" state="visible" r:id="rId464"/>
    <sheet name="9.13.22" sheetId="465" state="visible" r:id="rId465"/>
    <sheet name="9.14.2022" sheetId="466" state="visible" r:id="rId466"/>
    <sheet name="9.15.2022 " sheetId="467" state="visible" r:id="rId467"/>
    <sheet name="9.16.2022" sheetId="468" state="visible" r:id="rId468"/>
    <sheet name="9.17.2022" sheetId="469" state="visible" r:id="rId469"/>
    <sheet name="9.18.2022" sheetId="470" state="visible" r:id="rId470"/>
    <sheet name="9.19.2022" sheetId="471" state="visible" r:id="rId471"/>
    <sheet name="9.20.2022" sheetId="472" state="visible" r:id="rId472"/>
    <sheet name="9.21.2022" sheetId="473" state="visible" r:id="rId473"/>
    <sheet name="9.22.2022" sheetId="474" state="visible" r:id="rId474"/>
    <sheet name="9.23.2022" sheetId="475" state="visible" r:id="rId475"/>
    <sheet name="9.26.2022" sheetId="476" state="visible" r:id="rId476"/>
    <sheet name="9.27.2022" sheetId="477" state="visible" r:id="rId477"/>
    <sheet name="9.28.2022" sheetId="478" state="visible" r:id="rId478"/>
    <sheet name="9.29.2022" sheetId="479" state="visible" r:id="rId479"/>
    <sheet name="9.30.2022" sheetId="480" state="visible" r:id="rId480"/>
    <sheet name="10.1.2022" sheetId="481" state="visible" r:id="rId481"/>
    <sheet name="10.2.2022" sheetId="482" state="visible" r:id="rId482"/>
    <sheet name="10.3.2022" sheetId="483" state="visible" r:id="rId483"/>
    <sheet name="10.4.2022" sheetId="484" state="visible" r:id="rId484"/>
    <sheet name="10.5.2022" sheetId="485" state="visible" r:id="rId485"/>
    <sheet name="10.6.2022" sheetId="486" state="visible" r:id="rId486"/>
    <sheet name="10.7.2022" sheetId="487" state="visible" r:id="rId487"/>
    <sheet name="10.8.2022" sheetId="488" state="visible" r:id="rId488"/>
    <sheet name="10.9.2022" sheetId="489" state="visible" r:id="rId489"/>
    <sheet name="10.10.2022" sheetId="490" state="visible" r:id="rId490"/>
    <sheet name="10.11.2022" sheetId="491" state="visible" r:id="rId491"/>
    <sheet name="10.12.2022" sheetId="492" state="visible" r:id="rId492"/>
    <sheet name="10.13.2022" sheetId="493" state="visible" r:id="rId493"/>
    <sheet name="10.14.2022" sheetId="494" state="visible" r:id="rId494"/>
    <sheet name="10.15.2022" sheetId="495" state="visible" r:id="rId495"/>
    <sheet name="10.16.2022" sheetId="496" state="visible" r:id="rId496"/>
    <sheet name="10.17.2022" sheetId="497" state="visible" r:id="rId497"/>
    <sheet name="10.18.2022" sheetId="498" state="visible" r:id="rId498"/>
    <sheet name="10.19.2022" sheetId="499" state="visible" r:id="rId499"/>
    <sheet name="10.20.2022" sheetId="500" state="visible" r:id="rId500"/>
    <sheet name="10.21.2022" sheetId="501" state="visible" r:id="rId501"/>
    <sheet name="10.22.2022" sheetId="502" state="visible" r:id="rId502"/>
    <sheet name="10.23.2022" sheetId="503" state="visible" r:id="rId503"/>
    <sheet name="10.24.2022" sheetId="504" state="visible" r:id="rId504"/>
    <sheet name="10.24.2022 Copy" sheetId="505" state="visible" r:id="rId505"/>
  </sheets>
  <externalReferences>
    <externalReference r:id="rId506"/>
  </externalReferences>
  <definedNames>
    <definedName name="lotcode">MID(TEXT('[1]orders by location'!$I1-DATE(YEAR('[1]orders by location'!$I1),1,0),"000"),1,1)&amp;MID(YEAR('[1]orders by location'!$I1),3,1)&amp;MID(TEXT('[1]orders by location'!$I1-DATE(YEAR('[1]orders by location'!$I1),1,0),"000"),2,1)&amp;MID(YEAR('[1]orders by location'!$I1),4,1)&amp;MID(TEXT('[1]orders by location'!$I1-DATE(YEAR('[1]orders by location'!$I1),1,0),"000"),3,1)</definedName>
    <definedName name="production_date">TODAY()</definedName>
    <definedName name="_xlnm.Print_Area" localSheetId="0">'6.1'!$B$1:$AE$65</definedName>
    <definedName name="_xlnm.Print_Area" localSheetId="1">'6.2'!$B$1:$AE$65</definedName>
    <definedName name="_xlnm.Print_Area" localSheetId="2">'6.3'!$B$1:$AE$65</definedName>
    <definedName name="_xlnm.Print_Area" localSheetId="3">'6.4'!$B$1:$AE$65</definedName>
    <definedName name="_xlnm.Print_Area" localSheetId="4">'6.5'!$B$1:$AE$65</definedName>
    <definedName name="_xlnm.Print_Area" localSheetId="5">'6.8'!$B$1:$AE$65</definedName>
    <definedName name="_xlnm.Print_Area" localSheetId="6">'6.9'!$B$1:$AE$65</definedName>
    <definedName name="_xlnm.Print_Area" localSheetId="7">'6.11'!$B$1:$AE$65</definedName>
    <definedName name="_xlnm.Print_Area" localSheetId="8">'6.12'!$B$1:$AE$65</definedName>
    <definedName name="_xlnm.Print_Area" localSheetId="9">'6.13'!$B$1:$AE$65</definedName>
    <definedName name="_xlnm.Print_Area" localSheetId="10">'6.14'!$B$1:$AE$65</definedName>
    <definedName name="_xlnm.Print_Area" localSheetId="11">'6.15'!$B$1:$AE$65</definedName>
    <definedName name="_xlnm.Print_Area" localSheetId="12">'6.16'!$B$1:$AE$65</definedName>
    <definedName name="_xlnm.Print_Area" localSheetId="13">'6.17'!$B$1:$AE$65</definedName>
    <definedName name="_xlnm.Print_Area" localSheetId="14">'6.18'!$B$1:$AE$65</definedName>
    <definedName name="_xlnm.Print_Area" localSheetId="15">'6.19'!$B$1:$AE$65</definedName>
    <definedName name="_xlnm.Print_Area" localSheetId="16">'6.20'!$B$1:$AE$65</definedName>
    <definedName name="_xlnm.Print_Area" localSheetId="17">'6.21'!$B$1:$AE$65</definedName>
    <definedName name="_xlnm.Print_Area" localSheetId="18">'6.22'!$B$1:$AE$65</definedName>
    <definedName name="_xlnm.Print_Area" localSheetId="19">'6.23'!$B$1:$AE$65</definedName>
    <definedName name="_xlnm.Print_Area" localSheetId="20">'6.24'!$B$1:$AE$65</definedName>
    <definedName name="_xlnm.Print_Area" localSheetId="21">'6.25'!$B$1:$AE$65</definedName>
    <definedName name="_xlnm.Print_Area" localSheetId="22">'6.26'!$B$1:$AE$65</definedName>
    <definedName name="_xlnm.Print_Area" localSheetId="23">'6.27'!$B$1:$AE$65</definedName>
    <definedName name="_xlnm.Print_Area" localSheetId="24">'6.28'!$B$1:$AE$65</definedName>
    <definedName name="_xlnm.Print_Area" localSheetId="25">'6.29'!$B$1:$AE$65</definedName>
    <definedName name="_xlnm.Print_Area" localSheetId="26">'6.30'!$B$1:$AE$65</definedName>
    <definedName name="_xlnm.Print_Area" localSheetId="27">'7.01'!$B$1:$AE$65</definedName>
    <definedName name="_xlnm.Print_Area" localSheetId="28">'7.02'!$B$1:$AE$65</definedName>
    <definedName name="_xlnm.Print_Area" localSheetId="29">'7.03'!$B$1:$AE$65</definedName>
    <definedName name="_xlnm.Print_Area" localSheetId="30">'7.04'!$B$1:$AE$65</definedName>
    <definedName name="_xlnm.Print_Area" localSheetId="31">'7.05'!$B$1:$AE$64</definedName>
    <definedName name="_xlnm.Print_Area" localSheetId="32">'7.06'!$B$1:$AE$64</definedName>
    <definedName name="_xlnm.Print_Area" localSheetId="33">'7.07'!$B$1:$AE$64</definedName>
    <definedName name="_xlnm.Print_Area" localSheetId="34">'7.08'!$B$1:$AE$64</definedName>
    <definedName name="_xlnm.Print_Area" localSheetId="35">'7.09'!$B$1:$AE$64</definedName>
    <definedName name="_xlnm.Print_Area" localSheetId="36">'7.10'!$B$1:$AE$64</definedName>
    <definedName name="_xlnm.Print_Area" localSheetId="37">'7.11'!$B$1:$AE$64</definedName>
    <definedName name="_xlnm.Print_Area" localSheetId="38">'7.12'!$B$1:$AE$64</definedName>
    <definedName name="_xlnm.Print_Area" localSheetId="39">'7.13'!$B$1:$AE$64</definedName>
    <definedName name="_xlnm.Print_Area" localSheetId="40">'7.14'!$B$1:$AE$64</definedName>
    <definedName name="_xlnm.Print_Area" localSheetId="41">'7.15'!$B$1:$AE$64</definedName>
    <definedName name="_xlnm.Print_Area" localSheetId="42">'7.16'!$B$1:$AE$64</definedName>
    <definedName name="_xlnm.Print_Area" localSheetId="43">'7.17'!$B$1:$AE$64</definedName>
    <definedName name="_xlnm.Print_Area" localSheetId="44">'7.18'!$B$1:$AE$64</definedName>
    <definedName name="_xlnm.Print_Area" localSheetId="45">'7.19'!$B$1:$AE$64</definedName>
    <definedName name="_xlnm.Print_Area" localSheetId="46">'7.20'!$B$1:$AE$64</definedName>
    <definedName name="_xlnm.Print_Area" localSheetId="47">'7.21'!$B$1:$AE$64</definedName>
    <definedName name="_xlnm.Print_Area" localSheetId="48">'7.22'!$B$1:$AE$64</definedName>
    <definedName name="_xlnm.Print_Area" localSheetId="49">'7.23'!$B$1:$AE$64</definedName>
    <definedName name="_xlnm.Print_Area" localSheetId="50">'7.24'!$B$1:$AE$64</definedName>
    <definedName name="_xlnm.Print_Area" localSheetId="51">'7.25'!$B$1:$AE$64</definedName>
    <definedName name="_xlnm.Print_Area" localSheetId="52">'7.26'!$B$1:$AE$64</definedName>
    <definedName name="_xlnm.Print_Area" localSheetId="53">'7.27'!$B$1:$AE$64</definedName>
    <definedName name="_xlnm.Print_Area" localSheetId="54">'7.28'!$B$1:$AE$64</definedName>
    <definedName name="_xlnm.Print_Area" localSheetId="55">'7.29'!$B$1:$AE$64</definedName>
    <definedName name="_xlnm.Print_Area" localSheetId="56">'7.30'!$B$1:$AE$64</definedName>
    <definedName name="_xlnm.Print_Area" localSheetId="57">'7.31'!$B$1:$AE$64</definedName>
    <definedName name="_xlnm.Print_Area" localSheetId="58">'8.1'!$B$1:$AE$64</definedName>
    <definedName name="_xlnm.Print_Area" localSheetId="59">'8.2'!$B$1:$AE$64</definedName>
    <definedName name="_xlnm.Print_Area" localSheetId="60">'8.3'!$B$1:$AE$64</definedName>
    <definedName name="_xlnm.Print_Area" localSheetId="61">'8.4'!$B$1:$AE$64</definedName>
    <definedName name="_xlnm.Print_Area" localSheetId="62">'8.5'!$B$1:$AE$64</definedName>
    <definedName name="_xlnm.Print_Area" localSheetId="63">'8.6'!$B$1:$AE$64</definedName>
    <definedName name="_xlnm.Print_Area" localSheetId="64">'8.7'!$B$1:$AE$64</definedName>
    <definedName name="_xlnm.Print_Area" localSheetId="65">'8.8'!$B$1:$AE$64</definedName>
    <definedName name="_xlnm.Print_Area" localSheetId="66">'8.9'!$B$1:$AE$64</definedName>
    <definedName name="_xlnm.Print_Area" localSheetId="67">'8.10'!$B$1:$AE$64</definedName>
    <definedName name="_xlnm.Print_Area" localSheetId="68">'8.11'!$B$1:$AE$64</definedName>
    <definedName name="_xlnm.Print_Area" localSheetId="69">'8.12'!$B$1:$AE$64</definedName>
    <definedName name="_xlnm.Print_Area" localSheetId="70">'8.13'!$B$1:$AE$64</definedName>
    <definedName name="_xlnm.Print_Area" localSheetId="71">'8.14'!$B$1:$AE$64</definedName>
    <definedName name="_xlnm.Print_Area" localSheetId="72">'8.15'!$B$1:$AE$64</definedName>
    <definedName name="_xlnm.Print_Area" localSheetId="73">'8.16'!$B$1:$AE$64</definedName>
    <definedName name="_xlnm.Print_Area" localSheetId="74">'8.17'!$B$1:$AE$64</definedName>
    <definedName name="_xlnm.Print_Area" localSheetId="75">'8.18'!$B$1:$AE$64</definedName>
    <definedName name="_xlnm.Print_Area" localSheetId="76">'8.19'!$B$1:$AE$64</definedName>
    <definedName name="_xlnm.Print_Area" localSheetId="77">'8.20'!$B$1:$AE$64</definedName>
    <definedName name="_xlnm.Print_Area" localSheetId="78">'8.21'!$B$1:$AE$64</definedName>
    <definedName name="_xlnm.Print_Area" localSheetId="79">'8.22'!$B$1:$AE$64</definedName>
    <definedName name="_xlnm.Print_Area" localSheetId="80">'8.23'!$B$1:$AE$64</definedName>
    <definedName name="_xlnm.Print_Area" localSheetId="81">'8.24'!$B$1:$AE$64</definedName>
    <definedName name="_xlnm.Print_Area" localSheetId="82">'8.25'!$B$1:$AE$64</definedName>
    <definedName name="_xlnm.Print_Area" localSheetId="83">'8.26'!$B$1:$AE$64</definedName>
    <definedName name="_xlnm.Print_Area" localSheetId="84">'8.27'!$B$1:$AE$64</definedName>
    <definedName name="_xlnm.Print_Area" localSheetId="85">'8.28'!$B$1:$AE$64</definedName>
    <definedName name="_xlnm.Print_Area" localSheetId="86">'8.29'!$B$1:$AE$64</definedName>
    <definedName name="_xlnm.Print_Area" localSheetId="87">'8.30'!$B$1:$AE$64</definedName>
    <definedName name="_xlnm.Print_Area" localSheetId="88">'8.31'!$B$1:$AE$64</definedName>
    <definedName name="_xlnm.Print_Area" localSheetId="89">'9.01'!$B$1:$AE$64</definedName>
    <definedName name="_xlnm.Print_Area" localSheetId="90">'9.02'!$B$1:$AE$64</definedName>
    <definedName name="_xlnm.Print_Area" localSheetId="91">'9.03'!$B$1:$AE$64</definedName>
    <definedName name="_xlnm.Print_Area" localSheetId="92">'9.04'!$B$1:$AE$64</definedName>
    <definedName name="_xlnm.Print_Area" localSheetId="93">'9.05'!$B$1:$AE$64</definedName>
    <definedName name="_xlnm.Print_Area" localSheetId="94">'9.06'!$B$1:$AE$64</definedName>
    <definedName name="_xlnm.Print_Area" localSheetId="95">'9.07'!$B$1:$AE$64</definedName>
    <definedName name="_xlnm.Print_Area" localSheetId="96">'9.08'!$B$1:$AE$64</definedName>
    <definedName name="_xlnm.Print_Area" localSheetId="97">'9.09'!$B$1:$AE$64</definedName>
    <definedName name="_xlnm.Print_Area" localSheetId="98">'9.10'!$B$1:$AE$64</definedName>
    <definedName name="_xlnm.Print_Area" localSheetId="99">'9.11'!$B$1:$AE$64</definedName>
    <definedName name="_xlnm.Print_Area" localSheetId="100">'9.12'!$B$1:$AE$64</definedName>
    <definedName name="_xlnm.Print_Area" localSheetId="101">'9.13'!$B$1:$AE$64</definedName>
    <definedName name="_xlnm.Print_Area" localSheetId="102">'9.14'!$B$1:$AE$64</definedName>
    <definedName name="_xlnm.Print_Area" localSheetId="103">'9.15'!$B$1:$AE$64</definedName>
    <definedName name="_xlnm.Print_Area" localSheetId="104">'9.16'!$B$1:$AE$64</definedName>
    <definedName name="_xlnm.Print_Area" localSheetId="105">'9.17'!$B$1:$AE$64</definedName>
    <definedName name="_xlnm.Print_Area" localSheetId="106">'9.18'!$B$1:$AE$64</definedName>
    <definedName name="_xlnm.Print_Area" localSheetId="107">'9.19'!$B$1:$AE$64</definedName>
    <definedName name="_xlnm.Print_Area" localSheetId="108">'9.20'!$B$1:$AE$64</definedName>
    <definedName name="_xlnm.Print_Area" localSheetId="109">'9.21'!$B$1:$AE$64</definedName>
    <definedName name="_xlnm.Print_Area" localSheetId="110">'9.22'!$B$1:$AE$64</definedName>
    <definedName name="_xlnm.Print_Area" localSheetId="111">'9.23'!$B$1:$AE$64</definedName>
    <definedName name="_xlnm.Print_Area" localSheetId="112">'9.24'!$B$1:$AE$64</definedName>
    <definedName name="_xlnm.Print_Area" localSheetId="113">'9.25'!$B$1:$AE$64</definedName>
    <definedName name="_xlnm.Print_Area" localSheetId="114">'9.27'!$B$1:$AE$64</definedName>
    <definedName name="_xlnm.Print_Area" localSheetId="115">'9.26'!$B$1:$AE$64</definedName>
    <definedName name="_xlnm.Print_Area" localSheetId="116">'9.28'!$B$1:$AE$64</definedName>
    <definedName name="_xlnm.Print_Area" localSheetId="117">'9.29'!$B$1:$AE$64</definedName>
    <definedName name="_xlnm.Print_Area" localSheetId="118">'9.30'!$B$1:$AE$64</definedName>
    <definedName name="_xlnm.Print_Area" localSheetId="119">'10.01'!$B$1:$AE$64</definedName>
    <definedName name="_xlnm.Print_Area" localSheetId="120">'10.02'!$B$1:$AE$64</definedName>
    <definedName name="_xlnm.Print_Area" localSheetId="121">'10.03'!$B$1:$AE$64</definedName>
    <definedName name="_xlnm.Print_Area" localSheetId="122">'10.04'!$B$1:$AE$64</definedName>
    <definedName name="_xlnm.Print_Area" localSheetId="123">'10.05'!$B$1:$AE$64</definedName>
    <definedName name="_xlnm.Print_Area" localSheetId="124">'10.06'!$B$1:$AE$64</definedName>
    <definedName name="_xlnm.Print_Area" localSheetId="125">'10.07'!$B$1:$AE$64</definedName>
    <definedName name="_xlnm.Print_Area" localSheetId="126">'10.08'!$B$1:$AE$64</definedName>
    <definedName name="_xlnm.Print_Area" localSheetId="127">'10.09'!$B$1:$AE$64</definedName>
    <definedName name="_xlnm.Print_Area" localSheetId="128">'10.10'!$B$1:$AE$64</definedName>
    <definedName name="_xlnm.Print_Area" localSheetId="129">'10.11'!$B$1:$AE$64</definedName>
    <definedName name="_xlnm.Print_Area" localSheetId="130">'10.12'!$B$1:$AE$64</definedName>
    <definedName name="_xlnm.Print_Area" localSheetId="131">'10.13'!$B$1:$AE$64</definedName>
    <definedName name="_xlnm.Print_Area" localSheetId="132">'10.14'!$B$1:$AE$64</definedName>
    <definedName name="_xlnm.Print_Area" localSheetId="133">'10.15'!$B$1:$AE$64</definedName>
    <definedName name="_xlnm.Print_Area" localSheetId="134">'10.16'!$B$1:$AE$64</definedName>
    <definedName name="_xlnm.Print_Area" localSheetId="135">'10.17'!$B$1:$AE$64</definedName>
    <definedName name="_xlnm.Print_Area" localSheetId="136">'10.18'!$B$1:$AF$64</definedName>
    <definedName name="_xlnm.Print_Area" localSheetId="137">'10.19'!$B$1:$AF$64</definedName>
    <definedName name="_xlnm.Print_Area" localSheetId="138">'10.20'!$B$1:$AF$64</definedName>
    <definedName name="_xlnm.Print_Area" localSheetId="139">'10.21'!$B$1:$AF$64</definedName>
    <definedName name="_xlnm.Print_Area" localSheetId="140">'10.22'!$B$1:$AF$64</definedName>
    <definedName name="_xlnm.Print_Area" localSheetId="141">'10.23'!$B$1:$AF$64</definedName>
    <definedName name="_xlnm.Print_Area" localSheetId="142">'10.24'!$B$1:$AF$64</definedName>
    <definedName name="_xlnm.Print_Area" localSheetId="143">'10.25'!$B$1:$AF$64</definedName>
    <definedName name="_xlnm.Print_Area" localSheetId="144">'10.26'!$B$1:$AF$64</definedName>
    <definedName name="_xlnm.Print_Area" localSheetId="145">'10.27'!$B$1:$AF$64</definedName>
    <definedName name="_xlnm.Print_Area" localSheetId="146">'10.28'!$B$1:$AF$64</definedName>
    <definedName name="_xlnm.Print_Area" localSheetId="147">'10.29'!$B$1:$AF$64</definedName>
    <definedName name="_xlnm.Print_Area" localSheetId="148">'10.30'!$B$1:$AF$64</definedName>
    <definedName name="_xlnm.Print_Area" localSheetId="149">'10.31'!$B$1:$AF$64</definedName>
    <definedName name="_xlnm.Print_Area" localSheetId="150">'11.1'!$B$1:$AF$64</definedName>
    <definedName name="_xlnm.Print_Area" localSheetId="151">'11.2'!$B$1:$AF$64</definedName>
    <definedName name="_xlnm.Print_Area" localSheetId="152">'11.3'!$B$1:$AF$64</definedName>
    <definedName name="_xlnm.Print_Area" localSheetId="153">'11.4'!$B$1:$AF$64</definedName>
    <definedName name="_xlnm.Print_Area" localSheetId="154">'11.5'!$B$1:$AF$64</definedName>
    <definedName name="_xlnm.Print_Area" localSheetId="155">'11.6'!$B$1:$AF$64</definedName>
    <definedName name="_xlnm.Print_Area" localSheetId="156">'11.7'!$B$1:$AF$64</definedName>
    <definedName name="_xlnm.Print_Area" localSheetId="157">'11.8'!$B$1:$AF$64</definedName>
    <definedName name="_xlnm.Print_Area" localSheetId="158">'11.9'!$B$1:$AF$64</definedName>
    <definedName name="_xlnm.Print_Area" localSheetId="159">'11.10'!$B$1:$AF$64</definedName>
    <definedName name="_xlnm.Print_Area" localSheetId="160">'11.11'!$B$1:$AF$64</definedName>
    <definedName name="_xlnm.Print_Area" localSheetId="161">'11.12'!$B$1:$AF$64</definedName>
    <definedName name="_xlnm.Print_Area" localSheetId="162">'11.13'!$B$1:$AF$64</definedName>
    <definedName name="_xlnm.Print_Area" localSheetId="163">'11.14'!$B$1:$AF$64</definedName>
    <definedName name="_xlnm.Print_Area" localSheetId="164">'11.15'!$B$1:$AF$64</definedName>
    <definedName name="_xlnm.Print_Area" localSheetId="165">'11.16'!$B$1:$AF$64</definedName>
    <definedName name="_xlnm.Print_Area" localSheetId="166">'11.17'!$B$1:$AF$64</definedName>
    <definedName name="_xlnm.Print_Area" localSheetId="167">'11.18'!$B$1:$P$34</definedName>
    <definedName name="_xlnm.Print_Area" localSheetId="168">'11.19'!$B$1:$P$34</definedName>
    <definedName name="_xlnm.Print_Area" localSheetId="169">'11.20'!$B$1:$P$34</definedName>
    <definedName name="_xlnm.Print_Area" localSheetId="170">'11.21'!$B$1:$P$34</definedName>
    <definedName name="_xlnm.Print_Area" localSheetId="171">'11.22'!$B$1:$P$34</definedName>
    <definedName name="_xlnm.Print_Area" localSheetId="172">'11.23'!$B$1:$P$34</definedName>
    <definedName name="_xlnm.Print_Area" localSheetId="173">'11.24'!$B$1:$P$34</definedName>
    <definedName name="_xlnm.Print_Area" localSheetId="174">'11.26'!$B$1:$P$34</definedName>
    <definedName name="_xlnm.Print_Area" localSheetId="175">'11.27'!$B$1:$P$34</definedName>
    <definedName name="_xlnm.Print_Area" localSheetId="176">'11.28'!$B$1:$P$34</definedName>
    <definedName name="_xlnm.Print_Area" localSheetId="177">'11.29'!$B$1:$P$34</definedName>
    <definedName name="_xlnm.Print_Area" localSheetId="178">'11.30'!$B$1:$P$34</definedName>
    <definedName name="_xlnm.Print_Area" localSheetId="179">'12.1'!$B$1:$P$34</definedName>
    <definedName name="_xlnm.Print_Area" localSheetId="180">'12.2'!$B$1:$P$34</definedName>
    <definedName name="_xlnm.Print_Area" localSheetId="181">'12.3'!$B$1:$P$34</definedName>
    <definedName name="_xlnm.Print_Area" localSheetId="182">'12.4'!$B$1:$P$34</definedName>
    <definedName name="_xlnm.Print_Area" localSheetId="183">'12.5'!$B$1:$P$34</definedName>
    <definedName name="_xlnm.Print_Area" localSheetId="184">'12.6'!$B$1:$P$34</definedName>
    <definedName name="_xlnm.Print_Area" localSheetId="185">'12.7'!$B$1:$P$34</definedName>
    <definedName name="_xlnm.Print_Area" localSheetId="186">'12.8'!$B$1:$P$34</definedName>
    <definedName name="_xlnm.Print_Area" localSheetId="187">'12.9'!$B$1:$P$34</definedName>
    <definedName name="_xlnm.Print_Area" localSheetId="188">'12.10'!$B$1:$P$34</definedName>
    <definedName name="_xlnm.Print_Area" localSheetId="189">'12.11'!$B$1:$P$34</definedName>
    <definedName name="_xlnm.Print_Area" localSheetId="190">'12.12'!$B$1:$P$34</definedName>
    <definedName name="_xlnm.Print_Area" localSheetId="191">'12.13'!$B$1:$P$34</definedName>
    <definedName name="_xlnm.Print_Area" localSheetId="192">'12.14'!$B$1:$P$34</definedName>
    <definedName name="_xlnm.Print_Area" localSheetId="193">'12.15'!$B$1:$P$34</definedName>
    <definedName name="_xlnm.Print_Area" localSheetId="194">'12.16'!$B$1:$P$34</definedName>
    <definedName name="_xlnm.Print_Area" localSheetId="195">'12.17'!$B$1:$P$34</definedName>
    <definedName name="_xlnm.Print_Area" localSheetId="196">'12.18'!$B$1:$P$34</definedName>
    <definedName name="_xlnm.Print_Area" localSheetId="197">'12.19'!$B$1:$P$34</definedName>
    <definedName name="_xlnm.Print_Area" localSheetId="198">'12.20'!$B$1:$P$34</definedName>
    <definedName name="_xlnm.Print_Area" localSheetId="199">'12.21'!$B$1:$P$34</definedName>
    <definedName name="_xlnm.Print_Area" localSheetId="200">'12.22'!$B$1:$P$34</definedName>
    <definedName name="_xlnm.Print_Area" localSheetId="201">'12.23'!$B$1:$P$34</definedName>
    <definedName name="_xlnm.Print_Area" localSheetId="202">'12.24'!$B$1:$P$34</definedName>
    <definedName name="_xlnm.Print_Area" localSheetId="203">'12.26'!$B$1:$P$34</definedName>
    <definedName name="_xlnm.Print_Area" localSheetId="204">'12.27'!$B$1:$P$34</definedName>
    <definedName name="_xlnm.Print_Area" localSheetId="205">'12.28'!$B$1:$P$34</definedName>
    <definedName name="_xlnm.Print_Area" localSheetId="206">'12.29'!$B$1:$P$34</definedName>
    <definedName name="_xlnm.Print_Area" localSheetId="207">'12.30'!$B$1:$P$34</definedName>
    <definedName name="_xlnm.Print_Area" localSheetId="208">'12.31'!$B$1:$P$34</definedName>
    <definedName name="_xlnm.Print_Area" localSheetId="209">'1.1.22'!$B$1:$P$34</definedName>
    <definedName name="_xlnm.Print_Area" localSheetId="210">'1.2.22'!$B$1:$P$34</definedName>
    <definedName name="_xlnm.Print_Area" localSheetId="211">'1.3.22'!$B$1:$P$34</definedName>
    <definedName name="_xlnm.Print_Area" localSheetId="212">'1.4.22'!$B$1:$P$34</definedName>
    <definedName name="_xlnm.Print_Area" localSheetId="213">'1.5'!$B$1:$P$34</definedName>
    <definedName name="_xlnm.Print_Area" localSheetId="214">'1.6'!$B$1:$P$34</definedName>
    <definedName name="_xlnm.Print_Area" localSheetId="215">'1.7'!$B$1:$P$34</definedName>
    <definedName name="_xlnm.Print_Area" localSheetId="216">'1.8'!$B$1:$P$34</definedName>
    <definedName name="_xlnm.Print_Area" localSheetId="217">'1.9'!$B$1:$P$34</definedName>
    <definedName name="_xlnm.Print_Area" localSheetId="218">'1.10'!$B$1:$P$34</definedName>
    <definedName name="_xlnm.Print_Area" localSheetId="219">'1.11'!$B$1:$P$34</definedName>
    <definedName name="_xlnm.Print_Area" localSheetId="220">'1.12'!$B$1:$P$34</definedName>
    <definedName name="_xlnm.Print_Area" localSheetId="221">'1.13'!$B$1:$P$34</definedName>
    <definedName name="_xlnm.Print_Area" localSheetId="222">'1.14'!$B$1:$P$34</definedName>
    <definedName name="_xlnm.Print_Area" localSheetId="223">'1.15'!$B$1:$P$34</definedName>
    <definedName name="_xlnm.Print_Area" localSheetId="224">'1.16'!$B$1:$P$34</definedName>
    <definedName name="_xlnm.Print_Area" localSheetId="225">'1.17'!$B$1:$P$34</definedName>
    <definedName name="_xlnm.Print_Area" localSheetId="226">'1.18'!$B$1:$P$34</definedName>
    <definedName name="_xlnm.Print_Area" localSheetId="227">'1.19'!$B$1:$P$34</definedName>
    <definedName name="_xlnm.Print_Area" localSheetId="228">'1.20'!$B$1:$P$34</definedName>
    <definedName name="_xlnm.Print_Area" localSheetId="229">'1.21'!$B$1:$P$34</definedName>
    <definedName name="_xlnm.Print_Area" localSheetId="230">'1.22'!$B$1:$P$34</definedName>
    <definedName name="_xlnm.Print_Area" localSheetId="231">'1.23'!$B$1:$P$34</definedName>
    <definedName name="_xlnm.Print_Area" localSheetId="232">'1.24'!$B$1:$P$34</definedName>
    <definedName name="_xlnm.Print_Area" localSheetId="233">'1.25'!$B$1:$P$34</definedName>
    <definedName name="_xlnm.Print_Area" localSheetId="234">'1.26'!$B$1:$P$34</definedName>
    <definedName name="_xlnm.Print_Area" localSheetId="235">'1.27'!$B$1:$P$34</definedName>
    <definedName name="_xlnm.Print_Area" localSheetId="236">'1.28'!$B$1:$P$34</definedName>
    <definedName name="_xlnm.Print_Area" localSheetId="237">'1.29'!$B$1:$P$34</definedName>
    <definedName name="_xlnm.Print_Area" localSheetId="238">'1.30'!$B$1:$P$34</definedName>
    <definedName name="_xlnm.Print_Area" localSheetId="239">'1.31'!$B$1:$P$34</definedName>
    <definedName name="_xlnm.Print_Area" localSheetId="240">'2.1'!$B$1:$P$34</definedName>
    <definedName name="_xlnm.Print_Area" localSheetId="241">'2.2'!$B$1:$P$34</definedName>
    <definedName name="_xlnm.Print_Area" localSheetId="242">'2.3'!$B$1:$P$34</definedName>
    <definedName name="_xlnm.Print_Area" localSheetId="243">'2.4'!$B$1:$P$34</definedName>
    <definedName name="_xlnm.Print_Area" localSheetId="244">'2.5'!$B$1:$P$34</definedName>
    <definedName name="_xlnm.Print_Area" localSheetId="245">'2.6'!$B$1:$P$34</definedName>
    <definedName name="_xlnm.Print_Area" localSheetId="246">'2.7'!$B$1:$P$34</definedName>
    <definedName name="_xlnm.Print_Area" localSheetId="247">'2.8'!$B$1:$P$34</definedName>
    <definedName name="_xlnm.Print_Area" localSheetId="248">'2.9'!$B$1:$P$34</definedName>
    <definedName name="_xlnm.Print_Area" localSheetId="249">'2.10'!$B$1:$P$34</definedName>
    <definedName name="_xlnm.Print_Area" localSheetId="250">'2.11'!$B$1:$P$34</definedName>
    <definedName name="_xlnm.Print_Area" localSheetId="251">'2.12'!$B$1:$P$34</definedName>
    <definedName name="_xlnm.Print_Area" localSheetId="252">'2.13'!$B$1:$P$34</definedName>
    <definedName name="_xlnm.Print_Area" localSheetId="253">'2.14'!$B$1:$P$34</definedName>
    <definedName name="_xlnm.Print_Area" localSheetId="254">'2.15'!$B$1:$P$34</definedName>
    <definedName name="_xlnm.Print_Area" localSheetId="255">'2.16'!$B$1:$P$34</definedName>
    <definedName name="_xlnm.Print_Area" localSheetId="256">'2.17'!$B$1:$P$34</definedName>
    <definedName name="_xlnm.Print_Area" localSheetId="257">'2.18'!$B$1:$P$34</definedName>
    <definedName name="_xlnm.Print_Area" localSheetId="258">'2.19'!$B$1:$P$34</definedName>
    <definedName name="_xlnm.Print_Area" localSheetId="259">'2.20'!$B$1:$P$34</definedName>
    <definedName name="_xlnm.Print_Area" localSheetId="260">'2.21'!$B$1:$P$34</definedName>
    <definedName name="_xlnm.Print_Area" localSheetId="261">'2.22'!$B$1:$P$34</definedName>
    <definedName name="_xlnm.Print_Area" localSheetId="262">'2.23'!$B$1:$P$34</definedName>
    <definedName name="_xlnm.Print_Area" localSheetId="263">'2.24'!$B$1:$P$34</definedName>
    <definedName name="_xlnm.Print_Area" localSheetId="264">'2.25'!$B$1:$P$34</definedName>
    <definedName name="_xlnm.Print_Area" localSheetId="265">'2.26'!$B$1:$P$34</definedName>
    <definedName name="_xlnm.Print_Area" localSheetId="266">'2.27'!$B$1:$P$34</definedName>
    <definedName name="_xlnm.Print_Area" localSheetId="267">'2.28'!$B$1:$P$34</definedName>
    <definedName name="_xlnm.Print_Area" localSheetId="268">'3.01'!$B$1:$P$34</definedName>
    <definedName name="_xlnm.Print_Area" localSheetId="269">'3.02'!$B$1:$P$34</definedName>
    <definedName name="_xlnm.Print_Area" localSheetId="270">'3.03'!$B$1:$P$34</definedName>
    <definedName name="_xlnm.Print_Area" localSheetId="271">'3.04'!$B$1:$P$34</definedName>
    <definedName name="_xlnm.Print_Area" localSheetId="272">'3.5'!$B$1:$P$34</definedName>
    <definedName name="_xlnm.Print_Area" localSheetId="273">'3.6'!$B$1:$P$34</definedName>
    <definedName name="_xlnm.Print_Area" localSheetId="274">'3.7'!$B$1:$P$34</definedName>
    <definedName name="_xlnm.Print_Area" localSheetId="275">'3.8'!$B$1:$P$34</definedName>
    <definedName name="_xlnm.Print_Area" localSheetId="276">'3.9'!$B$1:$P$34</definedName>
    <definedName name="_xlnm.Print_Area" localSheetId="277">'3.10'!$B$1:$P$34</definedName>
    <definedName name="_xlnm.Print_Area" localSheetId="278">'3.11'!$B$1:$P$34</definedName>
    <definedName name="_xlnm.Print_Area" localSheetId="279">'3.12'!$B$1:$P$34</definedName>
    <definedName name="_xlnm.Print_Area" localSheetId="280">'3.13'!$B$1:$P$34</definedName>
    <definedName name="_xlnm.Print_Area" localSheetId="281">'3.14'!$B$1:$P$34</definedName>
    <definedName name="_xlnm.Print_Area" localSheetId="282">'3.15'!$B$1:$P$34</definedName>
    <definedName name="_xlnm.Print_Area" localSheetId="283">'3.16'!$B$1:$P$34</definedName>
    <definedName name="_xlnm.Print_Area" localSheetId="284">'3.17'!$B$1:$P$34</definedName>
    <definedName name="_xlnm.Print_Area" localSheetId="285">'3.18'!$B$1:$P$34</definedName>
    <definedName name="_xlnm.Print_Area" localSheetId="286">'3.19'!$B$1:$P$34</definedName>
    <definedName name="_xlnm.Print_Area" localSheetId="287">'3.20'!$B$1:$P$34</definedName>
    <definedName name="_xlnm.Print_Area" localSheetId="288">'3.21'!$B$1:$P$34</definedName>
    <definedName name="_xlnm.Print_Area" localSheetId="289">'3.22'!$B$1:$P$34</definedName>
    <definedName name="_xlnm.Print_Area" localSheetId="290">'3.23'!$B$1:$P$34</definedName>
    <definedName name="_xlnm.Print_Area" localSheetId="291">'3.24'!$B$1:$P$34</definedName>
    <definedName name="_xlnm.Print_Area" localSheetId="292">'3.25'!$B$1:$P$34</definedName>
    <definedName name="_xlnm.Print_Area" localSheetId="293">'3.26'!$B$1:$P$34</definedName>
    <definedName name="_xlnm.Print_Area" localSheetId="294">'3.27'!$B$1:$P$34</definedName>
    <definedName name="_xlnm.Print_Area" localSheetId="295">'3.28'!$B$1:$P$34</definedName>
    <definedName name="_xlnm.Print_Area" localSheetId="296">'3.29'!$B$1:$P$34</definedName>
    <definedName name="_xlnm.Print_Area" localSheetId="297">'3.30'!$B$1:$P$34</definedName>
    <definedName name="_xlnm.Print_Area" localSheetId="298">'3.31'!$B$1:$P$34</definedName>
    <definedName name="_xlnm.Print_Area" localSheetId="299">'4.1'!$B$1:$P$34</definedName>
    <definedName name="_xlnm.Print_Area" localSheetId="300">'4.2'!$B$1:$P$34</definedName>
    <definedName name="_xlnm.Print_Area" localSheetId="301">'4.3'!$B$1:$P$34</definedName>
    <definedName name="_xlnm.Print_Area" localSheetId="302">'4.4'!$B$1:$P$34</definedName>
    <definedName name="_xlnm.Print_Area" localSheetId="303">'4.5'!$B$1:$P$34</definedName>
    <definedName name="_xlnm.Print_Area" localSheetId="304">'4.6'!$B$1:$P$34</definedName>
    <definedName name="_xlnm.Print_Area" localSheetId="305">'4.7'!$B$1:$P$34</definedName>
    <definedName name="_xlnm.Print_Area" localSheetId="306">'4.8'!$B$1:$P$34</definedName>
    <definedName name="_xlnm.Print_Area" localSheetId="307">'4.9'!$B$1:$P$34</definedName>
    <definedName name="_xlnm.Print_Area" localSheetId="308">'4.10'!$B$1:$P$34</definedName>
    <definedName name="_xlnm.Print_Area" localSheetId="309">'4.11'!$B$1:$P$34</definedName>
    <definedName name="_xlnm.Print_Area" localSheetId="310">'4.12'!$B$1:$P$34</definedName>
    <definedName name="_xlnm.Print_Area" localSheetId="311">'4.13'!$B$1:$P$34</definedName>
    <definedName name="_xlnm.Print_Area" localSheetId="312">'4.14'!$B$1:$P$34</definedName>
    <definedName name="_xlnm.Print_Area" localSheetId="313">'4.15'!$B$1:$P$34</definedName>
    <definedName name="_xlnm.Print_Area" localSheetId="314">'4.16'!$B$1:$P$34</definedName>
    <definedName name="_xlnm.Print_Area" localSheetId="315">'4.17'!$B$1:$P$34</definedName>
    <definedName name="_xlnm.Print_Area" localSheetId="316">'4.18'!$B$1:$P$34</definedName>
    <definedName name="_xlnm.Print_Area" localSheetId="317">'4.19'!$B$1:$P$34</definedName>
    <definedName name="_xlnm.Print_Area" localSheetId="318">'4.20'!$B$1:$P$34</definedName>
    <definedName name="_xlnm.Print_Area" localSheetId="319">'4.21'!$B$1:$P$31</definedName>
    <definedName name="_xlnm.Print_Area" localSheetId="320">'4.22'!$B$1:$P$31</definedName>
    <definedName name="_xlnm.Print_Area" localSheetId="321">'4.23'!$B$1:$P$31</definedName>
    <definedName name="_xlnm.Print_Area" localSheetId="322">'4.24'!$B$1:$P$31</definedName>
    <definedName name="_xlnm.Print_Area" localSheetId="323">'4.25'!$B$1:$P$31</definedName>
    <definedName name="_xlnm.Print_Area" localSheetId="324">'4.26'!$B$1:$P$31</definedName>
    <definedName name="_xlnm.Print_Area" localSheetId="325">'4.27'!$B$1:$P$31</definedName>
    <definedName name="_xlnm.Print_Area" localSheetId="326">'4.28'!$B$1:$P$31</definedName>
    <definedName name="_xlnm.Print_Area" localSheetId="327">'4.29'!$B$1:$P$31</definedName>
    <definedName name="_xlnm.Print_Area" localSheetId="328">'4.30'!$B$1:$P$31</definedName>
    <definedName name="_xlnm.Print_Area" localSheetId="329">'5.1'!$B$1:$P$31</definedName>
    <definedName name="_xlnm.Print_Area" localSheetId="330">'5.2'!$B$1:$P$31</definedName>
    <definedName name="_xlnm.Print_Area" localSheetId="331">'5.3'!$B$1:$P$31</definedName>
    <definedName name="_xlnm.Print_Area" localSheetId="332">'5.4'!$B$1:$P$31</definedName>
    <definedName name="_xlnm.Print_Area" localSheetId="333">'5.5'!$B$1:$P$31</definedName>
    <definedName name="_xlnm.Print_Area" localSheetId="334">'5.6'!$B$1:$P$31</definedName>
    <definedName name="_xlnm.Print_Area" localSheetId="335">'5.7'!$B$1:$P$31</definedName>
    <definedName name="_xlnm.Print_Area" localSheetId="336">'5.8'!$B$1:$P$31</definedName>
    <definedName name="_xlnm.Print_Area" localSheetId="337">'5.9'!$B$1:$P$31</definedName>
    <definedName name="_xlnm.Print_Area" localSheetId="338">'5.10'!$B$1:$P$31</definedName>
    <definedName name="_xlnm.Print_Area" localSheetId="339">'5.11'!$B$1:$P$31</definedName>
    <definedName name="_xlnm.Print_Area" localSheetId="340">'5.12'!$B$1:$P$31</definedName>
    <definedName name="_xlnm.Print_Area" localSheetId="341">'5.13'!$B$1:$P$31</definedName>
    <definedName name="_xlnm.Print_Area" localSheetId="342">'5.14'!$B$1:$P$31</definedName>
    <definedName name="_xlnm.Print_Area" localSheetId="343">'5.15'!$B$1:$P$31</definedName>
    <definedName name="_xlnm.Print_Area" localSheetId="344">'5.16'!$B$1:$P$31</definedName>
    <definedName name="_xlnm.Print_Area" localSheetId="345">'5.17'!$B$1:$P$31</definedName>
    <definedName name="_xlnm.Print_Area" localSheetId="346">'5.18'!$B$1:$P$31</definedName>
    <definedName name="_xlnm.Print_Area" localSheetId="347">'5.19'!$B$1:$P$31</definedName>
    <definedName name="_xlnm.Print_Area" localSheetId="348">'5.20'!$B$1:$P$31</definedName>
    <definedName name="_xlnm.Print_Area" localSheetId="349">'5.21'!$B$1:$P$31</definedName>
    <definedName name="_xlnm.Print_Area" localSheetId="350">'5.22'!$B$1:$P$31</definedName>
    <definedName name="_xlnm.Print_Area" localSheetId="351">'5.23'!$B$1:$P$31</definedName>
    <definedName name="_xlnm.Print_Area" localSheetId="352">'5.24'!$B$1:$P$31</definedName>
    <definedName name="_xlnm.Print_Area" localSheetId="353">'5.25'!$B$1:$P$31</definedName>
    <definedName name="_xlnm.Print_Area" localSheetId="354">'5.26'!$B$1:$P$31</definedName>
    <definedName name="_xlnm.Print_Area" localSheetId="355">'5.27'!$B$1:$P$31</definedName>
    <definedName name="_xlnm.Print_Area" localSheetId="356">'5.28'!$B$1:$P$31</definedName>
    <definedName name="_xlnm.Print_Area" localSheetId="357">'5.29'!$B$1:$P$31</definedName>
    <definedName name="_xlnm.Print_Area" localSheetId="358">'5.30'!$B$1:$P$31</definedName>
    <definedName name="_xlnm.Print_Area" localSheetId="359">'5.31'!$B$1:$P$31</definedName>
    <definedName name="_xlnm.Print_Area" localSheetId="360">'6.1.22'!$B$1:$P$31</definedName>
    <definedName name="_xlnm.Print_Area" localSheetId="361">'6.2.22'!$B$1:$P$31</definedName>
    <definedName name="_xlnm.Print_Area" localSheetId="362">'6.3.22'!$B$1:$P$31</definedName>
    <definedName name="_xlnm.Print_Area" localSheetId="363">'6.4.22'!$B$1:$P$31</definedName>
    <definedName name="_xlnm.Print_Area" localSheetId="364">'6.5.22'!$B$1:$P$31</definedName>
    <definedName name="_xlnm.Print_Area" localSheetId="365">'6.6.22'!$B$1:$P$31</definedName>
    <definedName name="_xlnm.Print_Area" localSheetId="366">'6.7.22'!$B$1:$P$31</definedName>
    <definedName name="_xlnm.Print_Area" localSheetId="367">'6.8.22'!$B$1:$P$31</definedName>
    <definedName name="_xlnm.Print_Area" localSheetId="368">'6.9.22'!$B$1:$P$31</definedName>
    <definedName name="_xlnm.Print_Area" localSheetId="369">'6.10.22'!$B$1:$P$31</definedName>
    <definedName name="_xlnm.Print_Area" localSheetId="370">'6.11.22'!$B$1:$P$31</definedName>
    <definedName name="_xlnm.Print_Area" localSheetId="371">'6.12.22'!$B$1:$P$31</definedName>
    <definedName name="_xlnm.Print_Area" localSheetId="372">'6.13.22'!$B$1:$P$31</definedName>
    <definedName name="_xlnm.Print_Area" localSheetId="373">'6.14.22'!$B$1:$P$31</definedName>
    <definedName name="_xlnm.Print_Area" localSheetId="374">'6.15.22'!$B$1:$P$31</definedName>
    <definedName name="_xlnm.Print_Area" localSheetId="375">'6.16.22'!$B$1:$P$31</definedName>
    <definedName name="_xlnm.Print_Area" localSheetId="376">'6.17.22'!$B$1:$P$31</definedName>
    <definedName name="_xlnm.Print_Area" localSheetId="377">'6.18.22'!$B$1:$P$31</definedName>
    <definedName name="_xlnm.Print_Area" localSheetId="378">'6.19.22'!$B$1:$P$31</definedName>
    <definedName name="_xlnm.Print_Area" localSheetId="379">'6.20.22'!$B$1:$P$31</definedName>
    <definedName name="_xlnm.Print_Area" localSheetId="380">'6.21.22'!$B$1:$P$31</definedName>
    <definedName name="_xlnm.Print_Area" localSheetId="381">'6.22.22'!$B$1:$P$31</definedName>
    <definedName name="_xlnm.Print_Area" localSheetId="382">'6.23.22'!$B$1:$P$31</definedName>
    <definedName name="_xlnm.Print_Area" localSheetId="383">'6.24.22'!$B$1:$P$31</definedName>
    <definedName name="_xlnm.Print_Area" localSheetId="384">'6.25.22'!$B$1:$P$31</definedName>
    <definedName name="_xlnm.Print_Area" localSheetId="385">'6.26.22'!$B$1:$P$31</definedName>
    <definedName name="_xlnm.Print_Area" localSheetId="386">'6.27.22'!$B$1:$P$31</definedName>
    <definedName name="_xlnm.Print_Area" localSheetId="387">'6.28.22'!$B$1:$P$31</definedName>
    <definedName name="_xlnm.Print_Area" localSheetId="388">'6.29.22'!$B$1:$P$31</definedName>
    <definedName name="_xlnm.Print_Area" localSheetId="389">'6.30.22'!$B$1:$P$31</definedName>
    <definedName name="_xlnm.Print_Area" localSheetId="390">'7.1.22'!$B$1:$P$31</definedName>
    <definedName name="_xlnm.Print_Area" localSheetId="391">'7.2.22'!$B$1:$P$31</definedName>
    <definedName name="_xlnm.Print_Area" localSheetId="392">'7.3.22'!$B$1:$P$31</definedName>
    <definedName name="_xlnm.Print_Area" localSheetId="393">'7.4.22'!$B$1:$P$31</definedName>
    <definedName name="_xlnm.Print_Area" localSheetId="394">'7.5.22'!$B$1:$P$31</definedName>
    <definedName name="_xlnm.Print_Area" localSheetId="395">'7.6.22'!$B$1:$P$31</definedName>
    <definedName name="_xlnm.Print_Area" localSheetId="396">'7.7.22'!$B$1:$P$31</definedName>
    <definedName name="_xlnm.Print_Area" localSheetId="397">'7.8.22'!$B$1:$P$31</definedName>
    <definedName name="_xlnm.Print_Area" localSheetId="398">'7.9.22'!$B$1:$P$31</definedName>
    <definedName name="_xlnm.Print_Area" localSheetId="399">'7.10.22'!$B$1:$P$31</definedName>
    <definedName name="_xlnm.Print_Area" localSheetId="400">'7.11.22'!$B$1:$P$31</definedName>
    <definedName name="_xlnm.Print_Area" localSheetId="401">'7.12.22'!$B$1:$P$31</definedName>
    <definedName name="_xlnm.Print_Area" localSheetId="402">'7.13.22'!$B$1:$P$31</definedName>
    <definedName name="_xlnm.Print_Area" localSheetId="403">'7.14.22'!$B$1:$P$31</definedName>
    <definedName name="_xlnm.Print_Area" localSheetId="404">'7.15.22'!$B$1:$P$31</definedName>
    <definedName name="_xlnm.Print_Area" localSheetId="405">'7.16.22'!$B$1:$P$31</definedName>
    <definedName name="_xlnm.Print_Area" localSheetId="406">'7.17.22'!$B$1:$P$31</definedName>
    <definedName name="_xlnm.Print_Area" localSheetId="407">'7.18.22'!$B$1:$P$31</definedName>
    <definedName name="_xlnm.Print_Area" localSheetId="408">'7.19.22'!$B$1:$P$31</definedName>
    <definedName name="_xlnm.Print_Area" localSheetId="409">'7.20.22'!$B$1:$P$31</definedName>
    <definedName name="_xlnm.Print_Area" localSheetId="410">'7.21.22'!$B$1:$P$31</definedName>
    <definedName name="_xlnm.Print_Area" localSheetId="411">'7.22.22'!$B$1:$P$31</definedName>
    <definedName name="_xlnm.Print_Area" localSheetId="412">'7.23.22'!$B$1:$P$31</definedName>
    <definedName name="_xlnm.Print_Area" localSheetId="413">'7.24.22'!$B$1:$P$31</definedName>
    <definedName name="_xlnm.Print_Area" localSheetId="414">'7.25.22'!$B$1:$P$31</definedName>
    <definedName name="_xlnm.Print_Area" localSheetId="415">'7.26.22'!$B$1:$P$31</definedName>
    <definedName name="_xlnm.Print_Area" localSheetId="416">'7.27.22'!$B$1:$P$31</definedName>
    <definedName name="_xlnm.Print_Area" localSheetId="417">'7.28.22'!$B$1:$P$31</definedName>
    <definedName name="_xlnm.Print_Area" localSheetId="418">'7.29.22'!$B$1:$P$31</definedName>
    <definedName name="_xlnm.Print_Area" localSheetId="419">'7.30.22'!$B$1:$P$31</definedName>
    <definedName name="_xlnm.Print_Area" localSheetId="420">'7.31.22'!$B$1:$P$31</definedName>
    <definedName name="_xlnm.Print_Area" localSheetId="421">'8.1.22'!$B$1:$P$31</definedName>
    <definedName name="_xlnm.Print_Area" localSheetId="422">'8.2.22'!$B$1:$P$31</definedName>
    <definedName name="_xlnm.Print_Area" localSheetId="423">'8.3.22'!$B$1:$P$31</definedName>
    <definedName name="_xlnm.Print_Area" localSheetId="424">'8.4.22'!$B$1:$P$31</definedName>
    <definedName name="_xlnm.Print_Area" localSheetId="425">'8.5.22'!$B$1:$P$31</definedName>
    <definedName name="_xlnm.Print_Area" localSheetId="426">'8.6.22'!$B$1:$P$31</definedName>
    <definedName name="_xlnm.Print_Area" localSheetId="427">'8.7.22'!$B$1:$P$31</definedName>
    <definedName name="_xlnm.Print_Area" localSheetId="428">'8.8.22'!$B$1:$P$31</definedName>
    <definedName name="_xlnm.Print_Area" localSheetId="429">'8.9.22'!$B$1:$P$31</definedName>
    <definedName name="_xlnm.Print_Area" localSheetId="430">'8.10.22'!$B$1:$P$31</definedName>
    <definedName name="_xlnm.Print_Area" localSheetId="431">'8.11.22'!$B$1:$P$31</definedName>
    <definedName name="_xlnm.Print_Area" localSheetId="432">'8.12.22'!$B$1:$P$31</definedName>
    <definedName name="_xlnm.Print_Area" localSheetId="433">'8.13.22'!$B$1:$P$31</definedName>
    <definedName name="_xlnm.Print_Area" localSheetId="434">'8.14.22'!$B$1:$P$31</definedName>
    <definedName name="_xlnm.Print_Area" localSheetId="435">'8.15.22'!$B$1:$P$31</definedName>
    <definedName name="_xlnm.Print_Area" localSheetId="436">'8.16.22'!$B$1:$P$31</definedName>
    <definedName name="_xlnm.Print_Area" localSheetId="437">'8.17.22 '!$B$1:$Q$33</definedName>
    <definedName name="_xlnm.Print_Area" localSheetId="438">'8.18.22'!$B$1:$Q$33</definedName>
    <definedName name="_xlnm.Print_Area" localSheetId="439">'8.19.22'!$B$1:$Q$33</definedName>
    <definedName name="_xlnm.Print_Area" localSheetId="440">'8.20.22'!$B$1:$Q$33</definedName>
    <definedName name="_xlnm.Print_Area" localSheetId="441">'8.21.22'!$B$1:$Q$33</definedName>
    <definedName name="_xlnm.Print_Area" localSheetId="442">'8.22.22'!$B$1:$Q$33</definedName>
    <definedName name="_xlnm.Print_Area" localSheetId="443">'8.23.22'!$B$1:$Q$33</definedName>
    <definedName name="_xlnm.Print_Area" localSheetId="444">'8.24.22'!$B$1:$Q$33</definedName>
    <definedName name="_xlnm.Print_Area" localSheetId="445">'8.25.22'!$B$1:$Q$33</definedName>
    <definedName name="_xlnm.Print_Area" localSheetId="446">'8.26.22'!$B$1:$Q$33</definedName>
    <definedName name="_xlnm.Print_Area" localSheetId="447">'8.27.22'!$B$1:$Q$33</definedName>
    <definedName name="_xlnm.Print_Area" localSheetId="448">'8.28.22'!$B$1:$Q$33</definedName>
    <definedName name="_xlnm.Print_Area" localSheetId="449">'8.29.22'!$B$1:$Q$33</definedName>
    <definedName name="_xlnm.Print_Area" localSheetId="450">'8.30.22'!$B$1:$Q$33</definedName>
    <definedName name="_xlnm.Print_Area" localSheetId="451">'8.31.22'!$B$1:$Q$33</definedName>
    <definedName name="_xlnm.Print_Area" localSheetId="452">'9.1.22'!$B$1:$Q$33</definedName>
    <definedName name="_xlnm.Print_Area" localSheetId="453">'9.2.22'!$B$1:$Q$33</definedName>
    <definedName name="_xlnm.Print_Area" localSheetId="454">'9.3.22'!$B$1:$Q$33</definedName>
    <definedName name="_xlnm.Print_Area" localSheetId="455">'9.4.22'!$B$1:$Q$33</definedName>
    <definedName name="_xlnm.Print_Area" localSheetId="456">'9.5.22'!$B$1:$Q$33</definedName>
    <definedName name="_xlnm.Print_Area" localSheetId="457">'9.6.22'!$B$1:$Q$33</definedName>
    <definedName name="_xlnm.Print_Area" localSheetId="458">'9.7.22'!$B$1:$Q$33</definedName>
    <definedName name="_xlnm.Print_Area" localSheetId="459">'9.8.22'!$B$1:$Q$33</definedName>
    <definedName name="_xlnm.Print_Area" localSheetId="460">'9.9.22'!$B$1:$Q$33</definedName>
    <definedName name="_xlnm.Print_Area" localSheetId="461">'9.10.22'!$B$1:$Q$33</definedName>
    <definedName name="_xlnm.Print_Area" localSheetId="462">'9.11.22'!$B$1:$Q$33</definedName>
    <definedName name="_xlnm.Print_Area" localSheetId="463">'9.12.22'!$B$1:$Q$33</definedName>
    <definedName name="_xlnm.Print_Area" localSheetId="464">'9.13.22'!$B$1:$Q$33</definedName>
    <definedName name="_xlnm.Print_Area" localSheetId="465">'9.14.2022'!$B$1:$Q$33</definedName>
    <definedName name="_xlnm.Print_Area" localSheetId="466">'9.15.2022 '!$B$1:$Q$33</definedName>
    <definedName name="_xlnm.Print_Area" localSheetId="467">'9.16.2022'!$B$1:$Q$33</definedName>
    <definedName name="_xlnm.Print_Area" localSheetId="468">'9.17.2022'!$B$1:$Q$33</definedName>
    <definedName name="_xlnm.Print_Area" localSheetId="469">'9.18.2022'!$B$1:$Q$33</definedName>
    <definedName name="_xlnm.Print_Area" localSheetId="470">'9.19.2022'!$B$1:$Q$33</definedName>
    <definedName name="_xlnm.Print_Area" localSheetId="471">'9.20.2022'!$B$1:$Q$33</definedName>
    <definedName name="_xlnm.Print_Area" localSheetId="472">'9.21.2022'!$B$1:$Q$33</definedName>
    <definedName name="_xlnm.Print_Area" localSheetId="473">'9.22.2022'!$B$1:$Q$33</definedName>
    <definedName name="_xlnm.Print_Area" localSheetId="474">'9.23.2022'!$B$1:$Q$33</definedName>
    <definedName name="_xlnm.Print_Area" localSheetId="475">'9.26.2022'!$B$1:$Q$33</definedName>
    <definedName name="_xlnm.Print_Area" localSheetId="476">'9.27.2022'!$B$1:$Q$33</definedName>
    <definedName name="_xlnm.Print_Area" localSheetId="477">'9.28.2022'!$B$1:$Q$33</definedName>
    <definedName name="_xlnm.Print_Area" localSheetId="478">'9.29.2022'!$B$1:$Q$33</definedName>
    <definedName name="_xlnm.Print_Area" localSheetId="479">'9.30.2022'!$B$1:$Q$33</definedName>
    <definedName name="_xlnm.Print_Area" localSheetId="480">'10.1.2022'!$B$1:$Q$33</definedName>
    <definedName name="_xlnm.Print_Area" localSheetId="481">'10.2.2022'!$B$1:$Q$33</definedName>
    <definedName name="_xlnm.Print_Area" localSheetId="482">'10.3.2022'!$B$1:$Q$33</definedName>
    <definedName name="_xlnm.Print_Area" localSheetId="483">'10.4.2022'!$B$1:$Q$33</definedName>
    <definedName name="_xlnm.Print_Area" localSheetId="484">'10.5.2022'!$B$1:$Q$33</definedName>
    <definedName name="_xlnm.Print_Area" localSheetId="485">'10.6.2022'!$B$1:$Q$33</definedName>
    <definedName name="_xlnm.Print_Area" localSheetId="486">'10.7.2022'!$B$1:$Q$33</definedName>
    <definedName name="_xlnm.Print_Area" localSheetId="487">'10.8.2022'!$B$1:$Q$33</definedName>
    <definedName name="_xlnm.Print_Area" localSheetId="488">'10.9.2022'!$B$1:$Q$33</definedName>
    <definedName name="_xlnm.Print_Area" localSheetId="489">'10.10.2022'!$B$1:$Q$33</definedName>
    <definedName name="_xlnm.Print_Area" localSheetId="490">'10.11.2022'!$B$1:$Q$33</definedName>
    <definedName name="_xlnm.Print_Area" localSheetId="491">'10.12.2022'!$B$1:$Q$33</definedName>
    <definedName name="_xlnm.Print_Area" localSheetId="492">'10.13.2022'!$B$1:$Q$33</definedName>
    <definedName name="_xlnm.Print_Area" localSheetId="493">'10.14.2022'!$B$1:$Q$33</definedName>
    <definedName name="_xlnm.Print_Area" localSheetId="494">'10.15.2022'!$B$1:$R$33</definedName>
    <definedName name="_xlnm.Print_Area" localSheetId="495">'10.16.2022'!$B$1:$R$33</definedName>
    <definedName name="_xlnm.Print_Area" localSheetId="496">'10.17.2022'!$B$1:$R$33</definedName>
    <definedName name="_xlnm.Print_Area" localSheetId="497">'10.18.2022'!$B$1:$R$33</definedName>
    <definedName name="_xlnm.Print_Area" localSheetId="498">'10.19.2022'!$B$1:$R$33</definedName>
    <definedName name="_xlnm.Print_Area" localSheetId="499">'10.20.2022'!$B$1:$R$33</definedName>
    <definedName name="_xlnm.Print_Area" localSheetId="500">'10.21.2022'!$B$1:$R$33</definedName>
    <definedName name="_xlnm.Print_Area" localSheetId="501">'10.22.2022'!$B$1:$R$33</definedName>
    <definedName name="_xlnm.Print_Area" localSheetId="502">'10.23.2022'!$B$1:$R$33</definedName>
    <definedName name="_xlnm.Print_Area" localSheetId="503">'10.24.2022'!$B$1:$R$33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_(* #,##0_);_(* \(#,##0\);_(* &quot;-&quot;??_);_(@_)"/>
    <numFmt numFmtId="165" formatCode="[$-F400]h:mm:ss\ AM/PM"/>
  </numFmts>
  <fonts count="1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16"/>
      <u val="single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rgb="FF000000"/>
      <sz val="11"/>
      <scheme val="minor"/>
    </font>
    <font>
      <name val="Arial"/>
      <family val="2"/>
      <sz val="8"/>
    </font>
    <font>
      <name val="Arial"/>
      <family val="2"/>
      <sz val="10"/>
    </font>
    <font>
      <name val="Calibri"/>
      <family val="2"/>
      <b val="1"/>
      <strike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511703848384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54222235786"/>
        <bgColor indexed="64"/>
      </patternFill>
    </fill>
    <fill>
      <patternFill patternType="solid">
        <fgColor theme="0" tint="-0.1499984740745262"/>
        <bgColor theme="0" tint="-0.1499984740745262"/>
      </patternFill>
    </fill>
    <fill>
      <patternFill patternType="solid">
        <fgColor theme="2" tint="-0.09997863704336681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1" fillId="0" borderId="0"/>
    <xf numFmtId="43" fontId="1" fillId="0" borderId="0"/>
    <xf numFmtId="44" fontId="1" fillId="0" borderId="0"/>
    <xf numFmtId="0" fontId="7" fillId="0" borderId="0"/>
    <xf numFmtId="0" fontId="8" fillId="0" borderId="0"/>
    <xf numFmtId="43" fontId="8" fillId="0" borderId="0"/>
    <xf numFmtId="43" fontId="9" fillId="0" borderId="0"/>
    <xf numFmtId="0" fontId="7" fillId="0" borderId="0"/>
    <xf numFmtId="0" fontId="9" fillId="0" borderId="0"/>
    <xf numFmtId="0" fontId="7" fillId="0" borderId="0"/>
    <xf numFmtId="9" fontId="1" fillId="0" borderId="0"/>
  </cellStyleXfs>
  <cellXfs count="224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14" fontId="0" fillId="2" borderId="0" applyAlignment="1" pivotButton="0" quotePrefix="0" xfId="0">
      <alignment horizontal="center"/>
    </xf>
    <xf numFmtId="1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4" fillId="3" borderId="3" applyAlignment="1" pivotButton="0" quotePrefix="0" xfId="0">
      <alignment horizontal="center" vertical="center" wrapText="1"/>
    </xf>
    <xf numFmtId="0" fontId="0" fillId="3" borderId="6" applyAlignment="1" pivotButton="0" quotePrefix="0" xfId="0">
      <alignment horizontal="center" vertical="center" wrapText="1"/>
    </xf>
    <xf numFmtId="0" fontId="4" fillId="3" borderId="6" applyAlignment="1" pivotButton="0" quotePrefix="0" xfId="0">
      <alignment horizontal="center" vertical="center" wrapText="1"/>
    </xf>
    <xf numFmtId="0" fontId="4" fillId="4" borderId="3" applyAlignment="1" pivotButton="0" quotePrefix="0" xfId="0">
      <alignment horizontal="center" vertical="center" wrapText="1"/>
    </xf>
    <xf numFmtId="0" fontId="0" fillId="4" borderId="6" applyAlignment="1" pivotButton="0" quotePrefix="0" xfId="0">
      <alignment horizontal="center" vertical="center" wrapText="1"/>
    </xf>
    <xf numFmtId="0" fontId="4" fillId="4" borderId="6" applyAlignment="1" pivotButton="0" quotePrefix="0" xfId="0">
      <alignment horizontal="center" vertical="center" wrapText="1"/>
    </xf>
    <xf numFmtId="0" fontId="0" fillId="3" borderId="7" applyAlignment="1" pivotButton="0" quotePrefix="0" xfId="0">
      <alignment horizontal="center" vertical="center" wrapText="1"/>
    </xf>
    <xf numFmtId="0" fontId="0" fillId="0" borderId="6" applyAlignment="1" pivotButton="0" quotePrefix="0" xfId="0">
      <alignment horizontal="center" vertical="center" wrapText="1"/>
    </xf>
    <xf numFmtId="0" fontId="0" fillId="0" borderId="6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4" fillId="0" borderId="8" pivotButton="0" quotePrefix="0" xfId="0"/>
    <xf numFmtId="164" fontId="0" fillId="5" borderId="9" applyAlignment="1" pivotButton="0" quotePrefix="0" xfId="1">
      <alignment horizontal="center"/>
    </xf>
    <xf numFmtId="0" fontId="0" fillId="6" borderId="10" applyAlignment="1" pivotButton="0" quotePrefix="0" xfId="0">
      <alignment horizontal="center" vertical="center"/>
    </xf>
    <xf numFmtId="3" fontId="4" fillId="7" borderId="12" applyAlignment="1" pivotButton="0" quotePrefix="0" xfId="1">
      <alignment horizontal="center" vertical="center"/>
    </xf>
    <xf numFmtId="164" fontId="0" fillId="0" borderId="12" applyAlignment="1" pivotButton="0" quotePrefix="0" xfId="1">
      <alignment vertical="center"/>
    </xf>
    <xf numFmtId="164" fontId="0" fillId="5" borderId="15" applyAlignment="1" pivotButton="0" quotePrefix="0" xfId="1">
      <alignment horizontal="center"/>
    </xf>
    <xf numFmtId="164" fontId="0" fillId="0" borderId="14" applyAlignment="1" pivotButton="0" quotePrefix="0" xfId="1">
      <alignment vertical="center"/>
    </xf>
    <xf numFmtId="3" fontId="4" fillId="7" borderId="17" applyAlignment="1" pivotButton="0" quotePrefix="0" xfId="1">
      <alignment horizontal="center" vertical="center"/>
    </xf>
    <xf numFmtId="164" fontId="0" fillId="0" borderId="17" applyAlignment="1" pivotButton="0" quotePrefix="0" xfId="1">
      <alignment vertical="center"/>
    </xf>
    <xf numFmtId="164" fontId="3" fillId="5" borderId="12" applyAlignment="1" pivotButton="0" quotePrefix="0" xfId="1">
      <alignment horizontal="center"/>
    </xf>
    <xf numFmtId="164" fontId="0" fillId="0" borderId="18" applyAlignment="1" pivotButton="0" quotePrefix="0" xfId="1">
      <alignment vertical="center"/>
    </xf>
    <xf numFmtId="0" fontId="4" fillId="0" borderId="0" applyAlignment="1" pivotButton="0" quotePrefix="0" xfId="0">
      <alignment horizontal="center"/>
    </xf>
    <xf numFmtId="0" fontId="4" fillId="0" borderId="10" pivotButton="0" quotePrefix="0" xfId="0"/>
    <xf numFmtId="0" fontId="0" fillId="0" borderId="10" applyAlignment="1" pivotButton="0" quotePrefix="0" xfId="0">
      <alignment horizontal="center" vertical="center"/>
    </xf>
    <xf numFmtId="164" fontId="3" fillId="5" borderId="15" applyAlignment="1" pivotButton="0" quotePrefix="0" xfId="1">
      <alignment horizontal="center"/>
    </xf>
    <xf numFmtId="3" fontId="0" fillId="0" borderId="15" applyAlignment="1" pivotButton="0" quotePrefix="0" xfId="1">
      <alignment horizontal="center" vertical="center"/>
    </xf>
    <xf numFmtId="164" fontId="1" fillId="0" borderId="20" applyAlignment="1" pivotButton="0" quotePrefix="0" xfId="1">
      <alignment horizontal="center" vertical="center"/>
    </xf>
    <xf numFmtId="164" fontId="0" fillId="0" borderId="20" applyAlignment="1" pivotButton="0" quotePrefix="0" xfId="1">
      <alignment horizontal="center" vertical="center"/>
    </xf>
    <xf numFmtId="164" fontId="0" fillId="0" borderId="15" applyAlignment="1" pivotButton="0" quotePrefix="0" xfId="1">
      <alignment horizontal="center"/>
    </xf>
    <xf numFmtId="164" fontId="4" fillId="0" borderId="23" applyAlignment="1" pivotButton="0" quotePrefix="0" xfId="1">
      <alignment horizontal="center"/>
    </xf>
    <xf numFmtId="164" fontId="1" fillId="0" borderId="24" applyAlignment="1" pivotButton="0" quotePrefix="0" xfId="1">
      <alignment horizontal="center"/>
    </xf>
    <xf numFmtId="164" fontId="4" fillId="0" borderId="25" applyAlignment="1" pivotButton="0" quotePrefix="0" xfId="1">
      <alignment horizontal="center"/>
    </xf>
    <xf numFmtId="0" fontId="6" fillId="0" borderId="29" pivotButton="0" quotePrefix="0" xfId="0"/>
    <xf numFmtId="0" fontId="6" fillId="0" borderId="30" pivotButton="0" quotePrefix="0" xfId="0"/>
    <xf numFmtId="164" fontId="6" fillId="0" borderId="31" applyAlignment="1" pivotButton="0" quotePrefix="0" xfId="1">
      <alignment horizontal="center"/>
    </xf>
    <xf numFmtId="164" fontId="4" fillId="0" borderId="29" applyAlignment="1" pivotButton="0" quotePrefix="0" xfId="1">
      <alignment horizontal="center"/>
    </xf>
    <xf numFmtId="164" fontId="4" fillId="0" borderId="30" applyAlignment="1" pivotButton="0" quotePrefix="0" xfId="1">
      <alignment horizontal="center"/>
    </xf>
    <xf numFmtId="0" fontId="4" fillId="0" borderId="11" pivotButton="0" quotePrefix="0" xfId="0"/>
    <xf numFmtId="164" fontId="0" fillId="5" borderId="14" applyAlignment="1" pivotButton="0" quotePrefix="0" xfId="1">
      <alignment horizontal="center"/>
    </xf>
    <xf numFmtId="0" fontId="2" fillId="8" borderId="1" applyAlignment="1" pivotButton="0" quotePrefix="0" xfId="0">
      <alignment horizontal="center"/>
    </xf>
    <xf numFmtId="164" fontId="2" fillId="8" borderId="32" applyAlignment="1" pivotButton="0" quotePrefix="0" xfId="1">
      <alignment horizontal="center"/>
    </xf>
    <xf numFmtId="164" fontId="2" fillId="8" borderId="33" applyAlignment="1" pivotButton="0" quotePrefix="0" xfId="1">
      <alignment horizontal="center"/>
    </xf>
    <xf numFmtId="164" fontId="2" fillId="8" borderId="34" applyAlignment="1" pivotButton="0" quotePrefix="0" xfId="1">
      <alignment horizontal="center"/>
    </xf>
    <xf numFmtId="0" fontId="4" fillId="0" borderId="0" applyAlignment="1" pivotButton="0" quotePrefix="0" xfId="0">
      <alignment horizontal="center" vertical="center"/>
    </xf>
    <xf numFmtId="164" fontId="0" fillId="5" borderId="35" applyAlignment="1" pivotButton="0" quotePrefix="0" xfId="1">
      <alignment horizontal="center"/>
    </xf>
    <xf numFmtId="0" fontId="4" fillId="6" borderId="36" applyAlignment="1" pivotButton="0" quotePrefix="0" xfId="0">
      <alignment vertical="center"/>
    </xf>
    <xf numFmtId="0" fontId="4" fillId="6" borderId="37" applyAlignment="1" pivotButton="0" quotePrefix="0" xfId="0">
      <alignment vertical="center"/>
    </xf>
    <xf numFmtId="164" fontId="0" fillId="0" borderId="0" applyAlignment="1" pivotButton="0" quotePrefix="0" xfId="0">
      <alignment horizontal="center"/>
    </xf>
    <xf numFmtId="0" fontId="4" fillId="6" borderId="38" applyAlignment="1" pivotButton="0" quotePrefix="0" xfId="0">
      <alignment vertical="center"/>
    </xf>
    <xf numFmtId="164" fontId="2" fillId="8" borderId="20" applyAlignment="1" pivotButton="0" quotePrefix="0" xfId="1">
      <alignment horizontal="center"/>
    </xf>
    <xf numFmtId="164" fontId="2" fillId="8" borderId="28" applyAlignment="1" pivotButton="0" quotePrefix="0" xfId="1">
      <alignment horizontal="center"/>
    </xf>
    <xf numFmtId="0" fontId="4" fillId="0" borderId="21" pivotButton="0" quotePrefix="0" xfId="0"/>
    <xf numFmtId="164" fontId="0" fillId="5" borderId="28" applyAlignment="1" pivotButton="0" quotePrefix="0" xfId="1">
      <alignment horizontal="center"/>
    </xf>
    <xf numFmtId="0" fontId="4" fillId="0" borderId="36" applyAlignment="1" pivotButton="0" quotePrefix="0" xfId="0">
      <alignment vertical="center"/>
    </xf>
    <xf numFmtId="164" fontId="4" fillId="0" borderId="6" applyAlignment="1" pivotButton="0" quotePrefix="0" xfId="1">
      <alignment horizontal="center"/>
    </xf>
    <xf numFmtId="164" fontId="4" fillId="0" borderId="4" applyAlignment="1" pivotButton="0" quotePrefix="0" xfId="1">
      <alignment horizontal="center"/>
    </xf>
    <xf numFmtId="0" fontId="4" fillId="0" borderId="37" applyAlignment="1" pivotButton="0" quotePrefix="0" xfId="0">
      <alignment vertical="center"/>
    </xf>
    <xf numFmtId="164" fontId="6" fillId="0" borderId="22" applyAlignment="1" pivotButton="0" quotePrefix="0" xfId="1">
      <alignment horizontal="center"/>
    </xf>
    <xf numFmtId="164" fontId="6" fillId="0" borderId="15" applyAlignment="1" pivotButton="0" quotePrefix="0" xfId="1">
      <alignment horizontal="center"/>
    </xf>
    <xf numFmtId="164" fontId="6" fillId="0" borderId="9" applyAlignment="1" pivotButton="0" quotePrefix="0" xfId="1">
      <alignment horizontal="center"/>
    </xf>
    <xf numFmtId="0" fontId="4" fillId="0" borderId="38" applyAlignment="1" pivotButton="0" quotePrefix="0" xfId="0">
      <alignment vertical="center"/>
    </xf>
    <xf numFmtId="164" fontId="4" fillId="0" borderId="20" applyAlignment="1" pivotButton="0" quotePrefix="0" xfId="1">
      <alignment horizontal="center"/>
    </xf>
    <xf numFmtId="0" fontId="0" fillId="3" borderId="1" applyAlignment="1" pivotButton="0" quotePrefix="0" xfId="0">
      <alignment horizontal="center"/>
    </xf>
    <xf numFmtId="22" fontId="0" fillId="0" borderId="0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3" borderId="6" applyAlignment="1" pivotButton="0" quotePrefix="0" xfId="0">
      <alignment horizontal="center"/>
    </xf>
    <xf numFmtId="0" fontId="0" fillId="4" borderId="6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4" fillId="0" borderId="8" applyAlignment="1" pivotButton="0" quotePrefix="0" xfId="0">
      <alignment horizontal="center"/>
    </xf>
    <xf numFmtId="3" fontId="1" fillId="5" borderId="15" applyAlignment="1" pivotButton="0" quotePrefix="0" xfId="1">
      <alignment horizontal="center" vertical="center"/>
    </xf>
    <xf numFmtId="164" fontId="0" fillId="0" borderId="15" applyAlignment="1" pivotButton="0" quotePrefix="0" xfId="0">
      <alignment horizontal="center"/>
    </xf>
    <xf numFmtId="164" fontId="0" fillId="0" borderId="9" applyAlignment="1" pivotButton="0" quotePrefix="0" xfId="0">
      <alignment horizontal="center"/>
    </xf>
    <xf numFmtId="0" fontId="4" fillId="0" borderId="21" applyAlignment="1" pivotButton="0" quotePrefix="0" xfId="0">
      <alignment horizontal="center"/>
    </xf>
    <xf numFmtId="3" fontId="1" fillId="5" borderId="20" applyAlignment="1" pivotButton="0" quotePrefix="0" xfId="1">
      <alignment horizontal="center" vertical="center"/>
    </xf>
    <xf numFmtId="164" fontId="0" fillId="0" borderId="20" applyAlignment="1" pivotButton="0" quotePrefix="0" xfId="0">
      <alignment horizontal="center"/>
    </xf>
    <xf numFmtId="164" fontId="0" fillId="0" borderId="28" applyAlignment="1" pivotButton="0" quotePrefix="0" xfId="0">
      <alignment horizontal="center"/>
    </xf>
    <xf numFmtId="164" fontId="0" fillId="7" borderId="26" applyAlignment="1" pivotButton="0" quotePrefix="0" xfId="1">
      <alignment horizontal="center" vertical="center"/>
    </xf>
    <xf numFmtId="164" fontId="0" fillId="7" borderId="27" applyAlignment="1" pivotButton="0" quotePrefix="0" xfId="1">
      <alignment horizontal="center" vertical="center"/>
    </xf>
    <xf numFmtId="0" fontId="0" fillId="7" borderId="19" applyAlignment="1" pivotButton="0" quotePrefix="0" xfId="0">
      <alignment horizontal="center" vertical="center"/>
    </xf>
    <xf numFmtId="37" fontId="1" fillId="5" borderId="13" applyAlignment="1" pivotButton="0" quotePrefix="0" xfId="2">
      <alignment horizontal="center" vertical="center"/>
    </xf>
    <xf numFmtId="37" fontId="3" fillId="7" borderId="15" applyAlignment="1" pivotButton="0" quotePrefix="0" xfId="2">
      <alignment horizontal="right" vertical="center" indent="1"/>
    </xf>
    <xf numFmtId="37" fontId="1" fillId="5" borderId="15" applyAlignment="1" pivotButton="0" quotePrefix="0" xfId="2">
      <alignment horizontal="center" vertical="center"/>
    </xf>
    <xf numFmtId="37" fontId="0" fillId="5" borderId="15" applyAlignment="1" pivotButton="0" quotePrefix="0" xfId="2">
      <alignment horizontal="center" vertical="center"/>
    </xf>
    <xf numFmtId="37" fontId="3" fillId="7" borderId="20" applyAlignment="1" pivotButton="0" quotePrefix="0" xfId="2">
      <alignment horizontal="right" vertical="center" indent="1"/>
    </xf>
    <xf numFmtId="37" fontId="3" fillId="7" borderId="15" applyAlignment="1" pivotButton="0" quotePrefix="0" xfId="2">
      <alignment horizontal="left" vertical="center"/>
    </xf>
    <xf numFmtId="3" fontId="3" fillId="0" borderId="20" applyAlignment="1" pivotButton="0" quotePrefix="0" xfId="1">
      <alignment horizontal="left" vertical="center"/>
    </xf>
    <xf numFmtId="164" fontId="3" fillId="5" borderId="15" applyAlignment="1" pivotButton="0" quotePrefix="0" xfId="1">
      <alignment vertical="center"/>
    </xf>
    <xf numFmtId="164" fontId="3" fillId="7" borderId="15" applyAlignment="1" pivotButton="0" quotePrefix="0" xfId="1">
      <alignment vertical="center"/>
    </xf>
    <xf numFmtId="0" fontId="0" fillId="9" borderId="40" applyAlignment="1" pivotButton="0" quotePrefix="0" xfId="0">
      <alignment horizontal="center"/>
    </xf>
    <xf numFmtId="0" fontId="0" fillId="0" borderId="40" applyAlignment="1" pivotButton="0" quotePrefix="0" xfId="0">
      <alignment horizontal="center"/>
    </xf>
    <xf numFmtId="0" fontId="0" fillId="9" borderId="45" applyAlignment="1" pivotButton="0" quotePrefix="0" xfId="0">
      <alignment horizontal="center"/>
    </xf>
    <xf numFmtId="0" fontId="0" fillId="9" borderId="29" applyAlignment="1" pivotButton="0" quotePrefix="0" xfId="0">
      <alignment horizontal="center"/>
    </xf>
    <xf numFmtId="0" fontId="0" fillId="0" borderId="45" applyAlignment="1" pivotButton="0" quotePrefix="0" xfId="0">
      <alignment horizontal="center"/>
    </xf>
    <xf numFmtId="0" fontId="0" fillId="0" borderId="29" applyAlignment="1" pivotButton="0" quotePrefix="0" xfId="0">
      <alignment horizontal="center"/>
    </xf>
    <xf numFmtId="0" fontId="4" fillId="0" borderId="43" applyAlignment="1" pivotButton="0" quotePrefix="0" xfId="0">
      <alignment horizontal="center" vertical="center" wrapText="1"/>
    </xf>
    <xf numFmtId="0" fontId="4" fillId="0" borderId="43" applyAlignment="1" pivotButton="0" quotePrefix="0" xfId="0">
      <alignment horizontal="center" vertical="center"/>
    </xf>
    <xf numFmtId="0" fontId="4" fillId="0" borderId="44" applyAlignment="1" pivotButton="0" quotePrefix="0" xfId="0">
      <alignment horizontal="center" vertical="center"/>
    </xf>
    <xf numFmtId="164" fontId="4" fillId="0" borderId="36" applyAlignment="1" pivotButton="0" quotePrefix="0" xfId="0">
      <alignment horizontal="center"/>
    </xf>
    <xf numFmtId="3" fontId="0" fillId="9" borderId="46" applyAlignment="1" pivotButton="0" quotePrefix="0" xfId="0">
      <alignment horizontal="center" vertical="center"/>
    </xf>
    <xf numFmtId="3" fontId="0" fillId="9" borderId="44" applyAlignment="1" pivotButton="0" quotePrefix="0" xfId="0">
      <alignment horizontal="center" vertical="center"/>
    </xf>
    <xf numFmtId="3" fontId="0" fillId="0" borderId="39" applyAlignment="1" pivotButton="0" quotePrefix="0" xfId="0">
      <alignment horizontal="center" vertical="center"/>
    </xf>
    <xf numFmtId="3" fontId="0" fillId="0" borderId="35" applyAlignment="1" pivotButton="0" quotePrefix="0" xfId="0">
      <alignment horizontal="center" vertical="center"/>
    </xf>
    <xf numFmtId="3" fontId="0" fillId="9" borderId="39" applyAlignment="1" pivotButton="0" quotePrefix="0" xfId="0">
      <alignment horizontal="center" vertical="center"/>
    </xf>
    <xf numFmtId="3" fontId="0" fillId="9" borderId="35" applyAlignment="1" pivotButton="0" quotePrefix="0" xfId="0">
      <alignment horizontal="center" vertical="center"/>
    </xf>
    <xf numFmtId="3" fontId="0" fillId="9" borderId="47" applyAlignment="1" pivotButton="0" quotePrefix="0" xfId="0">
      <alignment horizontal="center" vertical="center"/>
    </xf>
    <xf numFmtId="3" fontId="0" fillId="9" borderId="48" applyAlignment="1" pivotButton="0" quotePrefix="0" xfId="0">
      <alignment horizontal="center" vertical="center"/>
    </xf>
    <xf numFmtId="3" fontId="0" fillId="0" borderId="46" applyAlignment="1" pivotButton="0" quotePrefix="0" xfId="0">
      <alignment horizontal="center" vertical="center"/>
    </xf>
    <xf numFmtId="3" fontId="0" fillId="0" borderId="44" applyAlignment="1" pivotButton="0" quotePrefix="0" xfId="0">
      <alignment horizontal="center" vertical="center"/>
    </xf>
    <xf numFmtId="3" fontId="0" fillId="0" borderId="47" applyAlignment="1" pivotButton="0" quotePrefix="0" xfId="0">
      <alignment horizontal="center" vertical="center"/>
    </xf>
    <xf numFmtId="3" fontId="0" fillId="0" borderId="48" applyAlignment="1" pivotButton="0" quotePrefix="0" xfId="0">
      <alignment horizontal="center" vertical="center"/>
    </xf>
    <xf numFmtId="0" fontId="4" fillId="0" borderId="23" applyAlignment="1" pivotButton="0" quotePrefix="0" xfId="0">
      <alignment horizontal="center"/>
    </xf>
    <xf numFmtId="3" fontId="0" fillId="5" borderId="12" applyAlignment="1" pivotButton="0" quotePrefix="0" xfId="1">
      <alignment vertical="center"/>
    </xf>
    <xf numFmtId="3" fontId="0" fillId="5" borderId="17" applyAlignment="1" pivotButton="0" quotePrefix="0" xfId="1">
      <alignment vertical="center"/>
    </xf>
    <xf numFmtId="3" fontId="4" fillId="5" borderId="11" applyAlignment="1" pivotButton="0" quotePrefix="0" xfId="1">
      <alignment vertical="center"/>
    </xf>
    <xf numFmtId="3" fontId="4" fillId="5" borderId="16" applyAlignment="1" pivotButton="0" quotePrefix="0" xfId="1">
      <alignment vertical="center"/>
    </xf>
    <xf numFmtId="3" fontId="0" fillId="5" borderId="20" applyAlignment="1" pivotButton="0" quotePrefix="0" xfId="1">
      <alignment horizontal="center" vertical="center"/>
    </xf>
    <xf numFmtId="3" fontId="0" fillId="5" borderId="15" applyAlignment="1" pivotButton="0" quotePrefix="0" xfId="1">
      <alignment horizontal="center" vertical="center"/>
    </xf>
    <xf numFmtId="3" fontId="0" fillId="0" borderId="0" applyAlignment="1" pivotButton="0" quotePrefix="0" xfId="0">
      <alignment horizontal="center"/>
    </xf>
    <xf numFmtId="0" fontId="10" fillId="0" borderId="8" pivotButton="0" quotePrefix="0" xfId="0"/>
    <xf numFmtId="9" fontId="3" fillId="0" borderId="0" applyAlignment="1" pivotButton="0" quotePrefix="0" xfId="10">
      <alignment horizontal="center"/>
    </xf>
    <xf numFmtId="0" fontId="0" fillId="0" borderId="45" applyAlignment="1" pivotButton="0" quotePrefix="0" xfId="0">
      <alignment horizontal="center" vertical="center"/>
    </xf>
    <xf numFmtId="0" fontId="0" fillId="0" borderId="27" applyAlignment="1" pivotButton="0" quotePrefix="0" xfId="0">
      <alignment horizontal="center" vertical="center"/>
    </xf>
    <xf numFmtId="0" fontId="4" fillId="4" borderId="16" applyAlignment="1" pivotButton="0" quotePrefix="0" xfId="0">
      <alignment horizontal="center" vertical="center" wrapText="1"/>
    </xf>
    <xf numFmtId="0" fontId="0" fillId="4" borderId="17" applyAlignment="1" pivotButton="0" quotePrefix="0" xfId="0">
      <alignment horizontal="center" vertical="center" wrapText="1"/>
    </xf>
    <xf numFmtId="0" fontId="4" fillId="4" borderId="17" applyAlignment="1" pivotButton="0" quotePrefix="0" xfId="0">
      <alignment horizontal="center" vertical="center" wrapText="1"/>
    </xf>
    <xf numFmtId="9" fontId="0" fillId="0" borderId="0" applyAlignment="1" pivotButton="0" quotePrefix="0" xfId="10">
      <alignment horizontal="center"/>
    </xf>
    <xf numFmtId="0" fontId="0" fillId="7" borderId="0" applyAlignment="1" pivotButton="0" quotePrefix="0" xfId="0">
      <alignment horizontal="center" vertical="center"/>
    </xf>
    <xf numFmtId="0" fontId="0" fillId="7" borderId="5" applyAlignment="1" pivotButton="0" quotePrefix="0" xfId="0">
      <alignment horizontal="center" vertical="center"/>
    </xf>
    <xf numFmtId="0" fontId="0" fillId="7" borderId="0" applyAlignment="1" pivotButton="0" quotePrefix="0" xfId="0">
      <alignment horizontal="center"/>
    </xf>
    <xf numFmtId="3" fontId="0" fillId="7" borderId="15" applyAlignment="1" pivotButton="0" quotePrefix="0" xfId="1">
      <alignment horizontal="center" vertical="center"/>
    </xf>
    <xf numFmtId="164" fontId="1" fillId="7" borderId="20" applyAlignment="1" pivotButton="0" quotePrefix="0" xfId="1">
      <alignment horizontal="center" vertical="center"/>
    </xf>
    <xf numFmtId="164" fontId="0" fillId="7" borderId="20" applyAlignment="1" pivotButton="0" quotePrefix="0" xfId="1">
      <alignment horizontal="center" vertical="center"/>
    </xf>
    <xf numFmtId="3" fontId="3" fillId="7" borderId="20" applyAlignment="1" pivotButton="0" quotePrefix="0" xfId="1">
      <alignment horizontal="left" vertical="center"/>
    </xf>
    <xf numFmtId="9" fontId="3" fillId="7" borderId="0" applyAlignment="1" pivotButton="0" quotePrefix="0" xfId="10">
      <alignment horizontal="center"/>
    </xf>
    <xf numFmtId="0" fontId="0" fillId="7" borderId="10" applyAlignment="1" pivotButton="0" quotePrefix="0" xfId="0">
      <alignment horizontal="center" vertical="center"/>
    </xf>
    <xf numFmtId="0" fontId="0" fillId="4" borderId="4" applyAlignment="1" pivotButton="0" quotePrefix="0" xfId="0">
      <alignment horizontal="center" vertical="center" wrapText="1"/>
    </xf>
    <xf numFmtId="37" fontId="1" fillId="5" borderId="50" applyAlignment="1" pivotButton="0" quotePrefix="0" xfId="2">
      <alignment horizontal="center" vertical="center"/>
    </xf>
    <xf numFmtId="37" fontId="3" fillId="7" borderId="9" applyAlignment="1" pivotButton="0" quotePrefix="0" xfId="2">
      <alignment horizontal="left" vertical="center"/>
    </xf>
    <xf numFmtId="37" fontId="1" fillId="5" borderId="9" applyAlignment="1" pivotButton="0" quotePrefix="0" xfId="2">
      <alignment horizontal="center" vertical="center"/>
    </xf>
    <xf numFmtId="37" fontId="0" fillId="5" borderId="9" applyAlignment="1" pivotButton="0" quotePrefix="0" xfId="2">
      <alignment horizontal="center" vertical="center"/>
    </xf>
    <xf numFmtId="37" fontId="3" fillId="7" borderId="33" applyAlignment="1" pivotButton="0" quotePrefix="0" xfId="2">
      <alignment horizontal="right" vertical="center" indent="1"/>
    </xf>
    <xf numFmtId="3" fontId="3" fillId="7" borderId="48" applyAlignment="1" pivotButton="0" quotePrefix="0" xfId="1">
      <alignment horizontal="left" vertical="center"/>
    </xf>
    <xf numFmtId="3" fontId="0" fillId="7" borderId="38" applyAlignment="1" pivotButton="0" quotePrefix="0" xfId="1">
      <alignment horizontal="center" vertical="center"/>
    </xf>
    <xf numFmtId="3" fontId="0" fillId="7" borderId="33" applyAlignment="1" pivotButton="0" quotePrefix="0" xfId="1">
      <alignment horizontal="center" vertical="center"/>
    </xf>
    <xf numFmtId="164" fontId="1" fillId="7" borderId="33" applyAlignment="1" pivotButton="0" quotePrefix="0" xfId="1">
      <alignment horizontal="center" vertical="center"/>
    </xf>
    <xf numFmtId="0" fontId="4" fillId="3" borderId="4" applyAlignment="1" pivotButton="0" quotePrefix="0" xfId="0">
      <alignment horizontal="center" vertical="center" wrapText="1"/>
    </xf>
    <xf numFmtId="3" fontId="4" fillId="7" borderId="14" applyAlignment="1" pivotButton="0" quotePrefix="0" xfId="1">
      <alignment horizontal="center" vertical="center"/>
    </xf>
    <xf numFmtId="3" fontId="4" fillId="7" borderId="18" applyAlignment="1" pivotButton="0" quotePrefix="0" xfId="1">
      <alignment horizontal="center" vertical="center"/>
    </xf>
    <xf numFmtId="3" fontId="4" fillId="5" borderId="38" applyAlignment="1" pivotButton="0" quotePrefix="0" xfId="1">
      <alignment vertical="center"/>
    </xf>
    <xf numFmtId="3" fontId="0" fillId="5" borderId="33" applyAlignment="1" pivotButton="0" quotePrefix="0" xfId="1">
      <alignment vertical="center"/>
    </xf>
    <xf numFmtId="3" fontId="4" fillId="7" borderId="48" applyAlignment="1" pivotButton="0" quotePrefix="0" xfId="1">
      <alignment horizontal="center" vertical="center"/>
    </xf>
    <xf numFmtId="164" fontId="0" fillId="7" borderId="33" applyAlignment="1" pivotButton="0" quotePrefix="0" xfId="1">
      <alignment horizontal="center" vertical="center"/>
    </xf>
    <xf numFmtId="3" fontId="0" fillId="7" borderId="48" applyAlignment="1" pivotButton="0" quotePrefix="0" xfId="1">
      <alignment horizontal="center" vertical="center"/>
    </xf>
    <xf numFmtId="3" fontId="4" fillId="7" borderId="33" applyAlignment="1" pivotButton="0" quotePrefix="0" xfId="1">
      <alignment horizontal="center" vertical="center"/>
    </xf>
    <xf numFmtId="37" fontId="3" fillId="7" borderId="28" applyAlignment="1" pivotButton="0" quotePrefix="0" xfId="2">
      <alignment horizontal="left" vertical="center"/>
    </xf>
    <xf numFmtId="0" fontId="0" fillId="10" borderId="10" applyAlignment="1" pivotButton="0" quotePrefix="0" xfId="0">
      <alignment horizontal="center" vertical="center"/>
    </xf>
    <xf numFmtId="3" fontId="4" fillId="7" borderId="51" applyAlignment="1" pivotButton="0" quotePrefix="0" xfId="1">
      <alignment horizontal="center" vertical="center"/>
    </xf>
    <xf numFmtId="3" fontId="4" fillId="7" borderId="52" applyAlignment="1" pivotButton="0" quotePrefix="0" xfId="1">
      <alignment horizontal="center" vertical="center"/>
    </xf>
    <xf numFmtId="3" fontId="4" fillId="7" borderId="47" applyAlignment="1" pivotButton="0" quotePrefix="0" xfId="1">
      <alignment horizontal="center" vertical="center"/>
    </xf>
    <xf numFmtId="18" fontId="0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/>
    </xf>
    <xf numFmtId="18" fontId="0" fillId="0" borderId="23" applyAlignment="1" pivotButton="0" quotePrefix="0" xfId="0">
      <alignment horizontal="center" vertical="center"/>
    </xf>
    <xf numFmtId="0" fontId="4" fillId="0" borderId="38" pivotButton="0" quotePrefix="0" xfId="0"/>
    <xf numFmtId="164" fontId="0" fillId="5" borderId="48" applyAlignment="1" pivotButton="0" quotePrefix="0" xfId="1">
      <alignment horizontal="center"/>
    </xf>
    <xf numFmtId="0" fontId="4" fillId="0" borderId="38" applyAlignment="1" pivotButton="0" quotePrefix="0" xfId="0">
      <alignment horizontal="center"/>
    </xf>
    <xf numFmtId="3" fontId="0" fillId="5" borderId="33" applyAlignment="1" pivotButton="0" quotePrefix="0" xfId="1">
      <alignment horizontal="center" vertical="center"/>
    </xf>
    <xf numFmtId="164" fontId="0" fillId="0" borderId="48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4" fillId="4" borderId="53" applyAlignment="1" pivotButton="0" quotePrefix="0" xfId="0">
      <alignment horizontal="center" vertical="center" wrapText="1"/>
    </xf>
    <xf numFmtId="164" fontId="0" fillId="7" borderId="47" applyAlignment="1" pivotButton="0" quotePrefix="0" xfId="1">
      <alignment horizontal="center" vertical="center"/>
    </xf>
    <xf numFmtId="18" fontId="0" fillId="0" borderId="31" applyAlignment="1" pivotButton="0" quotePrefix="0" xfId="0">
      <alignment horizontal="center" vertical="center"/>
    </xf>
    <xf numFmtId="0" fontId="0" fillId="3" borderId="3" applyAlignment="1" pivotButton="0" quotePrefix="0" xfId="0">
      <alignment horizontal="center" vertical="center" wrapText="1"/>
    </xf>
    <xf numFmtId="37" fontId="0" fillId="5" borderId="8" applyAlignment="1" pivotButton="0" quotePrefix="0" xfId="2">
      <alignment horizontal="center" vertical="center"/>
    </xf>
    <xf numFmtId="37" fontId="3" fillId="7" borderId="8" applyAlignment="1" pivotButton="0" quotePrefix="0" xfId="2">
      <alignment horizontal="right" vertical="center" indent="1"/>
    </xf>
    <xf numFmtId="165" fontId="0" fillId="5" borderId="12" applyAlignment="1" pivotButton="0" quotePrefix="0" xfId="1">
      <alignment vertical="center"/>
    </xf>
    <xf numFmtId="1" fontId="0" fillId="5" borderId="12" applyAlignment="1" pivotButton="0" quotePrefix="0" xfId="1">
      <alignment horizontal="center" vertical="center"/>
    </xf>
    <xf numFmtId="3" fontId="0" fillId="7" borderId="0" applyAlignment="1" pivotButton="0" quotePrefix="0" xfId="1">
      <alignment horizontal="center" vertical="center"/>
    </xf>
    <xf numFmtId="3" fontId="3" fillId="7" borderId="0" applyAlignment="1" pivotButton="0" quotePrefix="0" xfId="1">
      <alignment horizontal="left" vertical="center"/>
    </xf>
    <xf numFmtId="165" fontId="0" fillId="0" borderId="0" applyAlignment="1" pivotButton="0" quotePrefix="0" xfId="0">
      <alignment horizontal="center" vertical="center"/>
    </xf>
    <xf numFmtId="0" fontId="0" fillId="3" borderId="54" applyAlignment="1" pivotButton="0" quotePrefix="0" xfId="0">
      <alignment horizontal="center"/>
    </xf>
    <xf numFmtId="0" fontId="0" fillId="4" borderId="54" applyAlignment="1" pivotButton="0" quotePrefix="0" xfId="0">
      <alignment horizontal="center"/>
    </xf>
    <xf numFmtId="0" fontId="0" fillId="4" borderId="55" applyAlignment="1" pivotButton="0" quotePrefix="0" xfId="0">
      <alignment horizontal="center"/>
    </xf>
    <xf numFmtId="0" fontId="0" fillId="7" borderId="0" applyAlignment="1" pivotButton="0" quotePrefix="0" xfId="0">
      <alignment horizontal="center" vertical="center" wrapText="1"/>
    </xf>
    <xf numFmtId="1" fontId="0" fillId="5" borderId="13" applyAlignment="1" pivotButton="0" quotePrefix="0" xfId="1">
      <alignment horizontal="center" vertical="center"/>
    </xf>
    <xf numFmtId="3" fontId="0" fillId="5" borderId="56" applyAlignment="1" pivotButton="0" quotePrefix="0" xfId="1">
      <alignment vertical="center"/>
    </xf>
    <xf numFmtId="3" fontId="0" fillId="5" borderId="13" applyAlignment="1" pivotButton="0" quotePrefix="0" xfId="1">
      <alignment vertical="center"/>
    </xf>
    <xf numFmtId="165" fontId="0" fillId="5" borderId="13" applyAlignment="1" pivotButton="0" quotePrefix="0" xfId="1">
      <alignment vertical="center"/>
    </xf>
    <xf numFmtId="3" fontId="0" fillId="5" borderId="57" applyAlignment="1" pivotButton="0" quotePrefix="0" xfId="1">
      <alignment vertical="center"/>
    </xf>
    <xf numFmtId="0" fontId="0" fillId="3" borderId="36" applyAlignment="1" pivotButton="0" quotePrefix="0" xfId="0">
      <alignment horizontal="center" vertical="center" wrapText="1"/>
    </xf>
    <xf numFmtId="0" fontId="0" fillId="4" borderId="44" applyAlignment="1" pivotButton="0" quotePrefix="0" xfId="0">
      <alignment horizontal="center" vertical="center" wrapText="1"/>
    </xf>
    <xf numFmtId="0" fontId="0" fillId="12" borderId="58" applyAlignment="1" pivotButton="0" quotePrefix="0" xfId="0">
      <alignment horizontal="center" vertical="center" wrapText="1"/>
    </xf>
    <xf numFmtId="0" fontId="0" fillId="3" borderId="58" applyAlignment="1" pivotButton="0" quotePrefix="0" xfId="0">
      <alignment horizontal="center" vertical="center" wrapText="1"/>
    </xf>
    <xf numFmtId="37" fontId="0" fillId="5" borderId="3" applyAlignment="1" pivotButton="0" quotePrefix="0" xfId="2">
      <alignment horizontal="center" vertical="center"/>
    </xf>
    <xf numFmtId="37" fontId="0" fillId="5" borderId="6" applyAlignment="1" pivotButton="0" quotePrefix="0" xfId="2">
      <alignment horizontal="center" vertical="center"/>
    </xf>
    <xf numFmtId="37" fontId="0" fillId="5" borderId="4" applyAlignment="1" pivotButton="0" quotePrefix="0" xfId="2">
      <alignment horizontal="center" vertical="center"/>
    </xf>
    <xf numFmtId="3" fontId="0" fillId="7" borderId="21" applyAlignment="1" pivotButton="0" quotePrefix="0" xfId="1">
      <alignment horizontal="center" vertical="center"/>
    </xf>
    <xf numFmtId="3" fontId="0" fillId="7" borderId="28" applyAlignment="1" pivotButton="0" quotePrefix="0" xfId="1">
      <alignment horizontal="center" vertical="center"/>
    </xf>
    <xf numFmtId="37" fontId="3" fillId="7" borderId="47" applyAlignment="1" pivotButton="0" quotePrefix="0" xfId="2">
      <alignment horizontal="right" vertical="center" indent="1"/>
    </xf>
    <xf numFmtId="3" fontId="0" fillId="7" borderId="12" applyAlignment="1" pivotButton="0" quotePrefix="0" xfId="1">
      <alignment horizontal="center" vertical="center"/>
    </xf>
    <xf numFmtId="9" fontId="3" fillId="12" borderId="26" applyAlignment="1" pivotButton="0" quotePrefix="0" xfId="10">
      <alignment horizontal="center"/>
    </xf>
    <xf numFmtId="9" fontId="3" fillId="12" borderId="59" applyAlignment="1" pivotButton="0" quotePrefix="0" xfId="10">
      <alignment horizontal="center"/>
    </xf>
    <xf numFmtId="37" fontId="3" fillId="7" borderId="1" applyAlignment="1" pivotButton="0" quotePrefix="0" xfId="2">
      <alignment horizontal="right" vertical="center" indent="1"/>
    </xf>
    <xf numFmtId="3" fontId="3" fillId="7" borderId="31" applyAlignment="1" pivotButton="0" quotePrefix="0" xfId="1">
      <alignment horizontal="center" vertical="center"/>
    </xf>
    <xf numFmtId="0" fontId="0" fillId="4" borderId="1" applyAlignment="1" pivotButton="0" quotePrefix="0" xfId="0">
      <alignment horizontal="center"/>
    </xf>
    <xf numFmtId="0" fontId="0" fillId="4" borderId="31" applyAlignment="1" pivotButton="0" quotePrefix="0" xfId="0">
      <alignment horizontal="center"/>
    </xf>
    <xf numFmtId="0" fontId="0" fillId="0" borderId="23" applyAlignment="1" pivotButton="0" quotePrefix="0" xfId="0">
      <alignment horizontal="center" vertical="center"/>
    </xf>
    <xf numFmtId="0" fontId="0" fillId="0" borderId="41" pivotButton="0" quotePrefix="0" xfId="0"/>
    <xf numFmtId="0" fontId="0" fillId="0" borderId="42" pivotButton="0" quotePrefix="0" xfId="0"/>
    <xf numFmtId="0" fontId="0" fillId="3" borderId="23" applyAlignment="1" pivotButton="0" quotePrefix="0" xfId="0">
      <alignment horizontal="center" vertical="center"/>
    </xf>
    <xf numFmtId="0" fontId="0" fillId="0" borderId="2" pivotButton="0" quotePrefix="0" xfId="0"/>
    <xf numFmtId="0" fontId="0" fillId="0" borderId="31" pivotButton="0" quotePrefix="0" xfId="0"/>
    <xf numFmtId="0" fontId="0" fillId="4" borderId="26" applyAlignment="1" pivotButton="0" quotePrefix="0" xfId="0">
      <alignment horizontal="center" vertical="center"/>
    </xf>
    <xf numFmtId="0" fontId="0" fillId="0" borderId="27" pivotButton="0" quotePrefix="0" xfId="0"/>
    <xf numFmtId="0" fontId="5" fillId="0" borderId="60" applyAlignment="1" pivotButton="0" quotePrefix="0" xfId="0">
      <alignment horizontal="center" vertical="center"/>
    </xf>
    <xf numFmtId="0" fontId="0" fillId="0" borderId="49" pivotButton="0" quotePrefix="0" xfId="0"/>
    <xf numFmtId="0" fontId="0" fillId="4" borderId="23" applyAlignment="1" pivotButton="0" quotePrefix="0" xfId="0">
      <alignment horizontal="center"/>
    </xf>
    <xf numFmtId="0" fontId="0" fillId="3" borderId="1" applyAlignment="1" pivotButton="0" quotePrefix="0" xfId="0">
      <alignment horizontal="center" vertical="center"/>
    </xf>
    <xf numFmtId="0" fontId="0" fillId="4" borderId="23" applyAlignment="1" pivotButton="0" quotePrefix="0" xfId="0">
      <alignment horizontal="center" vertical="center"/>
    </xf>
  </cellXfs>
  <cellStyles count="11">
    <cellStyle name="Normal" xfId="0" builtinId="0"/>
    <cellStyle name="Comma" xfId="1" builtinId="3"/>
    <cellStyle name="Currency" xfId="2" builtinId="4"/>
    <cellStyle name="Normal 5" xfId="3"/>
    <cellStyle name="Normal 2" xfId="4"/>
    <cellStyle name="Comma 2" xfId="5"/>
    <cellStyle name="Comma 2 2" xfId="6"/>
    <cellStyle name="Normal 3 2" xfId="7"/>
    <cellStyle name="Normal 5 2" xfId="8"/>
    <cellStyle name="Normal 3" xfId="9"/>
    <cellStyle name="Percent" xfId="10" builtinId="5"/>
  </cellStyles>
  <dxfs count="2004"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"/>
        </patternFill>
      </fill>
    </dxf>
    <dxf>
      <font>
        <b val="1"/>
        <color theme="0"/>
      </font>
      <fill>
        <patternFill patternType="gray125">
          <fgColor rgb="FFFF0000"/>
          <bgColor theme="0" tint="-0.499954222235786"/>
        </patternFill>
      </fill>
      <border>
        <left/>
        <right/>
        <top/>
        <bottom/>
      </border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  <dxf>
      <fill>
        <gradientFill type="linear" degree="270">
          <stop position="0">
            <color rgb="FF9AEE9E"/>
          </stop>
          <stop position="1">
            <color theme="0"/>
          </stop>
        </gradientFill>
      </fill>
    </dxf>
    <dxf>
      <fill>
        <gradientFill type="linear" degree="90">
          <stop position="0">
            <color theme="0"/>
          </stop>
          <stop position="1">
            <color rgb="FF9AEE9E"/>
          </stop>
        </gradientFill>
      </fill>
    </dxf>
    <dxf>
      <fill>
        <gradientFill type="linear" degree="90">
          <stop position="0">
            <color theme="0"/>
          </stop>
          <stop position="1">
            <color rgb="FFFFABAB"/>
          </stop>
        </gradientFill>
      </fill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externalLink" Target="/xl/externalLinks/externalLink1.xml" Id="rId506" /><Relationship Type="http://schemas.openxmlformats.org/officeDocument/2006/relationships/styles" Target="styles.xml" Id="rId507" /><Relationship Type="http://schemas.openxmlformats.org/officeDocument/2006/relationships/theme" Target="theme/theme1.xml" Id="rId508" /></Relationships>
</file>

<file path=xl/comments/comment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1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2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3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3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B17" authorId="0" shapeId="0">
      <text>
        <t xml:space="preserve">Only orders Tuesdays and Saturdays
</t>
      </text>
    </comment>
    <comment ref="B18" authorId="1" shapeId="0">
      <text>
        <t>Only orders Tuesdays and Saturdays</t>
      </text>
    </comment>
    <comment ref="B19" authorId="0" shapeId="0">
      <text>
        <t>No Sun, Tues, Fri Orders</t>
      </text>
    </comment>
    <comment ref="B20" authorId="0" shapeId="0">
      <text>
        <t>No Sun, Tues, Wed, Fri, Orders</t>
      </text>
    </comment>
  </commentList>
</comments>
</file>

<file path=xl/comments/comment3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3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3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3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3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3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3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3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4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5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6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7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8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9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10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7" authorId="0" shapeId="0">
      <text>
        <t>No Sun, Tues, Fri Orders</t>
      </text>
    </comment>
    <comment ref="B18" authorId="0" shapeId="0">
      <text>
        <t>No Sun, Tues, Wed, Fri, Orders</t>
      </text>
    </comment>
  </commentList>
</comments>
</file>

<file path=xl/comments/comment10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0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0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0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0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0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0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0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0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1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2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3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4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5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6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7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8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19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20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13" authorId="1" shapeId="0">
      <text>
        <t xml:space="preserve">Marylou Sierra:
HC 9 sides today 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20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Holiday Special Order Per CS</t>
      </text>
    </comment>
    <comment ref="C13" authorId="1" shapeId="0">
      <text>
        <t>Marylou Sierra:
HC 9 sides today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20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20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204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205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206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4" authorId="0" shapeId="0">
      <text>
        <t>No Sun, Tues, Fri Orders</t>
      </text>
    </comment>
    <comment ref="B15" authorId="0" shapeId="0">
      <text>
        <t>No Sun, Tues, Wed, Fri, Orders</t>
      </text>
    </comment>
  </commentList>
</comments>
</file>

<file path=xl/comments/comment207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08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09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0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1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2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3.xml><?xml version="1.0" encoding="utf-8"?>
<comments xmlns="http://schemas.openxmlformats.org/spreadsheetml/2006/main">
  <authors>
    <author>Brent Jones</author>
  </authors>
  <commentList>
    <comment ref="B6" authorId="0" shapeId="0">
      <text>
        <t xml:space="preserve">No Wednesday, Friday, or Saturday Orders
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1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2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3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4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5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6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6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6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6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6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5" authorId="0" shapeId="0">
      <text>
        <t>No Sun, Tues, Fri Orders</t>
      </text>
    </comment>
    <comment ref="B16" authorId="0" shapeId="0">
      <text>
        <t>No Sun, Tues, Wed, Fri, Orders</t>
      </text>
    </comment>
  </commentList>
</comments>
</file>

<file path=xl/comments/comment26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6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6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6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6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7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8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1.xml><?xml version="1.0" encoding="utf-8"?>
<comments xmlns="http://schemas.openxmlformats.org/spreadsheetml/2006/main">
  <authors>
    <author>Brent Jones</author>
    <author>Marylou Sierra</author>
    <author>msierra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C8" authorId="2" shapeId="0">
      <text>
        <t>msierra:
Turkey DBL 102543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29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5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6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7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8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09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10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11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12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13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14.xml><?xml version="1.0" encoding="utf-8"?>
<comments xmlns="http://schemas.openxmlformats.org/spreadsheetml/2006/main">
  <authors>
    <author>Brent Jones</author>
    <author>Marylou Sierra</author>
  </authors>
  <commentList>
    <comment ref="B6" authorId="0" shapeId="0">
      <text>
        <t xml:space="preserve">No Wednesday, Friday, or Saturday Orders
</t>
      </text>
    </comment>
    <comment ref="C7" authorId="1" shapeId="0">
      <text>
        <t>Marylou Sierra:
50 CT Case (10 each)
Wednesday's only</t>
      </text>
    </comment>
    <comment ref="B16" authorId="0" shapeId="0">
      <text>
        <t>No Sun, Tues, Fri Orders</t>
      </text>
    </comment>
    <comment ref="B17" authorId="0" shapeId="0">
      <text>
        <t>No Sun, Tues, Wed, Fri, Orders</t>
      </text>
    </comment>
  </commentList>
</comments>
</file>

<file path=xl/comments/comment31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  <comment ref="C12" authorId="1" shapeId="0">
      <text>
        <t xml:space="preserve">msierra:
Monday Ship Totals </t>
      </text>
    </comment>
  </commentList>
</comments>
</file>

<file path=xl/comments/comment31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  <comment ref="C12" authorId="1" shapeId="0">
      <text>
        <t xml:space="preserve">msierra:
Monday Ship Totals </t>
      </text>
    </comment>
  </commentList>
</comments>
</file>

<file path=xl/comments/comment31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  <comment ref="C12" authorId="1" shapeId="0">
      <text>
        <t xml:space="preserve">msierra:
Monday Ship Totals </t>
      </text>
    </comment>
  </commentList>
</comments>
</file>

<file path=xl/comments/comment31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1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2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2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  <comment ref="C12" authorId="1" shapeId="0">
      <text>
        <t xml:space="preserve">msierra:
Double WM Sat/Sun Ship </t>
      </text>
    </comment>
  </commentList>
</comments>
</file>

<file path=xl/comments/comment32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23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24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  <comment ref="F10" authorId="1" shapeId="0">
      <text>
        <t>msierra:
1260 BBQ HC
PRODUCED TODAY</t>
      </text>
    </comment>
  </commentList>
</comments>
</file>

<file path=xl/comments/comment32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2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2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2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2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3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4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3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3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4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4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3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4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5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3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4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6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3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4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7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3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4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8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3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4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5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6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7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8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399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400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401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402.xml><?xml version="1.0" encoding="utf-8"?>
<comments xmlns="http://schemas.openxmlformats.org/spreadsheetml/2006/main">
  <authors>
    <author>Brent Jones</author>
    <author>msierra</author>
  </authors>
  <commentList>
    <comment ref="B6" authorId="0" shapeId="0">
      <text>
        <t xml:space="preserve">No Wednesday, Friday, or Saturday Orders
</t>
      </text>
    </comment>
    <comment ref="C6" authorId="1" shapeId="0">
      <text>
        <t>msierra:
Monday Ship Totals</t>
      </text>
    </comment>
    <comment ref="B9" authorId="1" shapeId="0">
      <text>
        <t>msierra:
Productions Days:
Tues/Thurs/Fri/Sat</t>
      </text>
    </comment>
  </commentList>
</comments>
</file>

<file path=xl/comments/comment40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0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0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0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0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0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0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1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2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3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C6" authorId="0" shapeId="0">
      <text>
        <t>msierra:
Monday Ship Totals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4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5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O6" authorId="0" shapeId="0">
      <text>
        <t>msierra:
currently in kronos kit line is in room 1. Sunday kits will be moved to room 2 in kronos -10 EE's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O8" authorId="0" shapeId="0">
      <text>
        <t>msierra:
currently in kronos kit line is not in room 2 until Sunday. +10 EE's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O6" authorId="0" shapeId="0">
      <text>
        <t>msierra:
currently in kronos kit line is in room 1. Sunday kits will be moved to room 2 in kronos -10 EE's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O8" authorId="0" shapeId="0">
      <text>
        <t>msierra:
currently in kronos kit line is not in room 2 until Sunday. +10 EE's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O6" authorId="0" shapeId="0">
      <text>
        <t>msierra:
currently in kronos kit line is in room 1. Sunday kits will be moved to room 2 in kronos -10 EE's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O8" authorId="0" shapeId="0">
      <text>
        <t>msierra:
currently in kronos kit line is not in room 2 until Sunday. +10 EE's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6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7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8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6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7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8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499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500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501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502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503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504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comments/comment505.xml><?xml version="1.0" encoding="utf-8"?>
<comments xmlns="http://schemas.openxmlformats.org/spreadsheetml/2006/main">
  <authors>
    <author>msierra</author>
  </authors>
  <commentList>
    <comment ref="B6" authorId="0" shapeId="0">
      <text>
        <t>Wed's Only Produce 
*Caesar/Cobb From Fri SSRS
Sat's Order From Mon's SSRS</t>
      </text>
    </comment>
    <comment ref="B7" authorId="0" shapeId="0">
      <text>
        <t xml:space="preserve">Production Days
Tuesday's </t>
      </text>
    </comment>
    <comment ref="B8" authorId="0" shapeId="0">
      <text>
        <t>Production Days
Wednesday</t>
      </text>
    </comment>
    <comment ref="B9" authorId="0" shapeId="0">
      <text>
        <t>msierra:
Productions Days:
Tues/Thurs/Fri/Sat</t>
      </text>
    </comment>
    <comment ref="B10" authorId="0" shapeId="0">
      <text>
        <t>Production Days
Mon/Tues/Thurs/Sat's</t>
      </text>
    </comment>
    <comment ref="B11" authorId="0" shapeId="0">
      <text>
        <t>Production Days
Mon/Tues/Thurs/Sat's</t>
      </text>
    </comment>
    <comment ref="B12" authorId="0" shapeId="0">
      <text>
        <t>Friday's Double on WM
Sat/Sun Ship
Saturday's Order From Mon SSRS</t>
      </text>
    </comment>
    <comment ref="B21" authorId="0" shapeId="0">
      <text>
        <t xml:space="preserve">Productions Days
Mon/Tues/Fri 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https://taylorfarms1com-my.sharepoint.com/Users/dleitch/AppData/Local/Microsoft/Windows/Temporary%20Internet%20Files/Content.Outlook/E3EI6FIB/Productions%20by%20Room%202015-01-01%20Thursday%20Part%201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orders by location"/>
      <sheetName val="order totals"/>
      <sheetName val="staff totals"/>
      <sheetName val="labels"/>
      <sheetName val="batch"/>
      <sheetName val="porter"/>
      <sheetName val="PART 2"/>
      <sheetName val="SSRS Dump"/>
      <sheetName val="ProductionBOM_ProdPoolList-TPJ "/>
      <sheetName val="FG by Daily"/>
      <sheetName val="ALL SUBS"/>
      <sheetName val="BOMExplosionLev1"/>
      <sheetName val="BOMListing FG Only"/>
      <sheetName val="BOMListing SUB KCMP Only"/>
      <sheetName val="Customer"/>
      <sheetName val="Data Table"/>
      <sheetName val="Master"/>
      <sheetName val="RAF Dump 9-2019"/>
      <sheetName val="Order Dump"/>
      <sheetName val="KIP S$"/>
      <sheetName val="Item Master"/>
      <sheetName val="WK 34"/>
      <sheetName val="WK 35"/>
      <sheetName val="WK 36"/>
      <sheetName val="WK 37"/>
      <sheetName val="WK 38"/>
      <sheetName val="WK 39"/>
      <sheetName val="WK 40 "/>
      <sheetName val="WK 41"/>
      <sheetName val="WK 42 "/>
      <sheetName val="WK 43"/>
      <sheetName val="WK 44"/>
      <sheetName val="WK 45"/>
      <sheetName val="WK 46"/>
      <sheetName val="WK 47"/>
      <sheetName val="WK 48"/>
      <sheetName val="WK 49"/>
      <sheetName val="WK 50"/>
      <sheetName val="WK 51"/>
      <sheetName val="Shipped Dump"/>
      <sheetName val="Putaway"/>
      <sheetName val="Reported"/>
      <sheetName val="All Summery wk 07"/>
      <sheetName val="2020 WK 10"/>
      <sheetName val="Sunday "/>
      <sheetName val="Monday"/>
      <sheetName val="Tuesday "/>
      <sheetName val="Wednesday "/>
      <sheetName val="Thursday"/>
      <sheetName val="Friday"/>
      <sheetName val="Saturday"/>
      <sheetName val="Ordered"/>
      <sheetName val="Shipped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9.xml" Id="comments" /><Relationship Type="http://schemas.openxmlformats.org/officeDocument/2006/relationships/vmlDrawing" Target="/xl/drawings/commentsDrawing9.vml" Id="anysvml" /></Relationships>
</file>

<file path=xl/worksheets/_rels/sheet10.xml.rels><Relationships xmlns="http://schemas.openxmlformats.org/package/2006/relationships"><Relationship Type="http://schemas.openxmlformats.org/officeDocument/2006/relationships/comments" Target="/xl/comments/comment10.xml" Id="comments" /><Relationship Type="http://schemas.openxmlformats.org/officeDocument/2006/relationships/vmlDrawing" Target="/xl/drawings/commentsDrawing10.vml" Id="anysvml" /></Relationships>
</file>

<file path=xl/worksheets/_rels/sheet11.xml.rels><Relationships xmlns="http://schemas.openxmlformats.org/package/2006/relationships"><Relationship Type="http://schemas.openxmlformats.org/officeDocument/2006/relationships/comments" Target="/xl/comments/comment11.xml" Id="comments" /><Relationship Type="http://schemas.openxmlformats.org/officeDocument/2006/relationships/vmlDrawing" Target="/xl/drawings/commentsDrawing11.vml" Id="anysvml" /></Relationships>
</file>

<file path=xl/worksheets/_rels/sheet12.xml.rels><Relationships xmlns="http://schemas.openxmlformats.org/package/2006/relationships"><Relationship Type="http://schemas.openxmlformats.org/officeDocument/2006/relationships/comments" Target="/xl/comments/comment12.xml" Id="comments" /><Relationship Type="http://schemas.openxmlformats.org/officeDocument/2006/relationships/vmlDrawing" Target="/xl/drawings/commentsDrawing12.vml" Id="anysvml" /></Relationships>
</file>

<file path=xl/worksheets/_rels/sheet13.xml.rels><Relationships xmlns="http://schemas.openxmlformats.org/package/2006/relationships"><Relationship Type="http://schemas.openxmlformats.org/officeDocument/2006/relationships/comments" Target="/xl/comments/comment13.xml" Id="comments" /><Relationship Type="http://schemas.openxmlformats.org/officeDocument/2006/relationships/vmlDrawing" Target="/xl/drawings/commentsDrawing13.vml" Id="anysvml" /></Relationships>
</file>

<file path=xl/worksheets/_rels/sheet14.xml.rels><Relationships xmlns="http://schemas.openxmlformats.org/package/2006/relationships"><Relationship Type="http://schemas.openxmlformats.org/officeDocument/2006/relationships/comments" Target="/xl/comments/comment14.xml" Id="comments" /><Relationship Type="http://schemas.openxmlformats.org/officeDocument/2006/relationships/vmlDrawing" Target="/xl/drawings/commentsDrawing14.vml" Id="anysvml" /></Relationships>
</file>

<file path=xl/worksheets/_rels/sheet15.xml.rels><Relationships xmlns="http://schemas.openxmlformats.org/package/2006/relationships"><Relationship Type="http://schemas.openxmlformats.org/officeDocument/2006/relationships/comments" Target="/xl/comments/comment15.xml" Id="comments" /><Relationship Type="http://schemas.openxmlformats.org/officeDocument/2006/relationships/vmlDrawing" Target="/xl/drawings/commentsDrawing15.vml" Id="anysvml" /></Relationships>
</file>

<file path=xl/worksheets/_rels/sheet16.xml.rels><Relationships xmlns="http://schemas.openxmlformats.org/package/2006/relationships"><Relationship Type="http://schemas.openxmlformats.org/officeDocument/2006/relationships/comments" Target="/xl/comments/comment16.xml" Id="comments" /><Relationship Type="http://schemas.openxmlformats.org/officeDocument/2006/relationships/vmlDrawing" Target="/xl/drawings/commentsDrawing16.vml" Id="anysvml" /></Relationships>
</file>

<file path=xl/worksheets/_rels/sheet17.xml.rels><Relationships xmlns="http://schemas.openxmlformats.org/package/2006/relationships"><Relationship Type="http://schemas.openxmlformats.org/officeDocument/2006/relationships/comments" Target="/xl/comments/comment17.xml" Id="comments" /><Relationship Type="http://schemas.openxmlformats.org/officeDocument/2006/relationships/vmlDrawing" Target="/xl/drawings/commentsDrawing17.vml" Id="anysvml" /></Relationships>
</file>

<file path=xl/worksheets/_rels/sheet18.xml.rels><Relationships xmlns="http://schemas.openxmlformats.org/package/2006/relationships"><Relationship Type="http://schemas.openxmlformats.org/officeDocument/2006/relationships/comments" Target="/xl/comments/comment18.xml" Id="comments" /><Relationship Type="http://schemas.openxmlformats.org/officeDocument/2006/relationships/vmlDrawing" Target="/xl/drawings/commentsDrawing18.vml" Id="anysvml" /></Relationships>
</file>

<file path=xl/worksheets/_rels/sheet19.xml.rels><Relationships xmlns="http://schemas.openxmlformats.org/package/2006/relationships"><Relationship Type="http://schemas.openxmlformats.org/officeDocument/2006/relationships/comments" Target="/xl/comments/comment19.xml" Id="comments" /><Relationship Type="http://schemas.openxmlformats.org/officeDocument/2006/relationships/vmlDrawing" Target="/xl/drawings/commentsDrawing19.vml" Id="anysvml" /></Relationships>
</file>

<file path=xl/worksheets/_rels/sheet20.xml.rels><Relationships xmlns="http://schemas.openxmlformats.org/package/2006/relationships"><Relationship Type="http://schemas.openxmlformats.org/officeDocument/2006/relationships/comments" Target="/xl/comments/comment20.xml" Id="comments" /><Relationship Type="http://schemas.openxmlformats.org/officeDocument/2006/relationships/vmlDrawing" Target="/xl/drawings/commentsDrawing20.vml" Id="anysvml" 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21.xml" Id="comments" /><Relationship Type="http://schemas.openxmlformats.org/officeDocument/2006/relationships/vmlDrawing" Target="/xl/drawings/commentsDrawing21.vml" Id="anysvml" /></Relationships>
</file>

<file path=xl/worksheets/_rels/sheet22.xml.rels><Relationships xmlns="http://schemas.openxmlformats.org/package/2006/relationships"><Relationship Type="http://schemas.openxmlformats.org/officeDocument/2006/relationships/comments" Target="/xl/comments/comment22.xml" Id="comments" /><Relationship Type="http://schemas.openxmlformats.org/officeDocument/2006/relationships/vmlDrawing" Target="/xl/drawings/commentsDrawing22.vml" Id="anysvml" /></Relationships>
</file>

<file path=xl/worksheets/_rels/sheet23.xml.rels><Relationships xmlns="http://schemas.openxmlformats.org/package/2006/relationships"><Relationship Type="http://schemas.openxmlformats.org/officeDocument/2006/relationships/comments" Target="/xl/comments/comment23.xml" Id="comments" /><Relationship Type="http://schemas.openxmlformats.org/officeDocument/2006/relationships/vmlDrawing" Target="/xl/drawings/commentsDrawing23.vml" Id="anysvml" /></Relationships>
</file>

<file path=xl/worksheets/_rels/sheet24.xml.rels><Relationships xmlns="http://schemas.openxmlformats.org/package/2006/relationships"><Relationship Type="http://schemas.openxmlformats.org/officeDocument/2006/relationships/comments" Target="/xl/comments/comment24.xml" Id="comments" /><Relationship Type="http://schemas.openxmlformats.org/officeDocument/2006/relationships/vmlDrawing" Target="/xl/drawings/commentsDrawing24.vml" Id="anysvml" /></Relationships>
</file>

<file path=xl/worksheets/_rels/sheet25.xml.rels><Relationships xmlns="http://schemas.openxmlformats.org/package/2006/relationships"><Relationship Type="http://schemas.openxmlformats.org/officeDocument/2006/relationships/comments" Target="/xl/comments/comment25.xml" Id="comments" /><Relationship Type="http://schemas.openxmlformats.org/officeDocument/2006/relationships/vmlDrawing" Target="/xl/drawings/commentsDrawing25.vml" Id="anysvml" /></Relationships>
</file>

<file path=xl/worksheets/_rels/sheet26.xml.rels><Relationships xmlns="http://schemas.openxmlformats.org/package/2006/relationships"><Relationship Type="http://schemas.openxmlformats.org/officeDocument/2006/relationships/comments" Target="/xl/comments/comment26.xml" Id="comments" /><Relationship Type="http://schemas.openxmlformats.org/officeDocument/2006/relationships/vmlDrawing" Target="/xl/drawings/commentsDrawing26.vml" Id="anysvml" /></Relationships>
</file>

<file path=xl/worksheets/_rels/sheet27.xml.rels><Relationships xmlns="http://schemas.openxmlformats.org/package/2006/relationships"><Relationship Type="http://schemas.openxmlformats.org/officeDocument/2006/relationships/comments" Target="/xl/comments/comment27.xml" Id="comments" /><Relationship Type="http://schemas.openxmlformats.org/officeDocument/2006/relationships/vmlDrawing" Target="/xl/drawings/commentsDrawing27.vml" Id="anysvml" 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28.xml" Id="comments" /><Relationship Type="http://schemas.openxmlformats.org/officeDocument/2006/relationships/vmlDrawing" Target="/xl/drawings/commentsDrawing28.vml" Id="anysvml" /></Relationships>
</file>

<file path=xl/worksheets/_rels/sheet29.xml.rels><Relationships xmlns="http://schemas.openxmlformats.org/package/2006/relationships"><Relationship Type="http://schemas.openxmlformats.org/officeDocument/2006/relationships/comments" Target="/xl/comments/comment29.xml" Id="comments" /><Relationship Type="http://schemas.openxmlformats.org/officeDocument/2006/relationships/vmlDrawing" Target="/xl/drawings/commentsDrawing29.vml" Id="anysvml" /></Relationships>
</file>

<file path=xl/worksheets/_rels/sheet30.xml.rels><Relationships xmlns="http://schemas.openxmlformats.org/package/2006/relationships"><Relationship Type="http://schemas.openxmlformats.org/officeDocument/2006/relationships/comments" Target="/xl/comments/comment30.xml" Id="comments" /><Relationship Type="http://schemas.openxmlformats.org/officeDocument/2006/relationships/vmlDrawing" Target="/xl/drawings/commentsDrawing30.vml" Id="anysvml" /></Relationships>
</file>

<file path=xl/worksheets/_rels/sheet31.xml.rels><Relationships xmlns="http://schemas.openxmlformats.org/package/2006/relationships"><Relationship Type="http://schemas.openxmlformats.org/officeDocument/2006/relationships/comments" Target="/xl/comments/comment31.xml" Id="comments" /><Relationship Type="http://schemas.openxmlformats.org/officeDocument/2006/relationships/vmlDrawing" Target="/xl/drawings/commentsDrawing31.vml" Id="anysvml" /></Relationships>
</file>

<file path=xl/worksheets/_rels/sheet32.xml.rels><Relationships xmlns="http://schemas.openxmlformats.org/package/2006/relationships"><Relationship Type="http://schemas.openxmlformats.org/officeDocument/2006/relationships/comments" Target="/xl/comments/comment32.xml" Id="comments" /><Relationship Type="http://schemas.openxmlformats.org/officeDocument/2006/relationships/vmlDrawing" Target="/xl/drawings/commentsDrawing32.vml" Id="anysvml" /></Relationships>
</file>

<file path=xl/worksheets/_rels/sheet33.xml.rels><Relationships xmlns="http://schemas.openxmlformats.org/package/2006/relationships"><Relationship Type="http://schemas.openxmlformats.org/officeDocument/2006/relationships/comments" Target="/xl/comments/comment33.xml" Id="comments" /><Relationship Type="http://schemas.openxmlformats.org/officeDocument/2006/relationships/vmlDrawing" Target="/xl/drawings/commentsDrawing33.vml" Id="anysvml" /></Relationships>
</file>

<file path=xl/worksheets/_rels/sheet34.xml.rels><Relationships xmlns="http://schemas.openxmlformats.org/package/2006/relationships"><Relationship Type="http://schemas.openxmlformats.org/officeDocument/2006/relationships/comments" Target="/xl/comments/comment34.xml" Id="comments" /><Relationship Type="http://schemas.openxmlformats.org/officeDocument/2006/relationships/vmlDrawing" Target="/xl/drawings/commentsDrawing34.vml" Id="anysvml" /></Relationships>
</file>

<file path=xl/worksheets/_rels/sheet35.xml.rels><Relationships xmlns="http://schemas.openxmlformats.org/package/2006/relationships"><Relationship Type="http://schemas.openxmlformats.org/officeDocument/2006/relationships/comments" Target="/xl/comments/comment35.xml" Id="comments" /><Relationship Type="http://schemas.openxmlformats.org/officeDocument/2006/relationships/vmlDrawing" Target="/xl/drawings/commentsDrawing35.vml" Id="anysvml" /></Relationships>
</file>

<file path=xl/worksheets/_rels/sheet36.xml.rels><Relationships xmlns="http://schemas.openxmlformats.org/package/2006/relationships"><Relationship Type="http://schemas.openxmlformats.org/officeDocument/2006/relationships/comments" Target="/xl/comments/comment36.xml" Id="comments" /><Relationship Type="http://schemas.openxmlformats.org/officeDocument/2006/relationships/vmlDrawing" Target="/xl/drawings/commentsDrawing36.vml" Id="anysvml" /></Relationships>
</file>

<file path=xl/worksheets/_rels/sheet37.xml.rels><Relationships xmlns="http://schemas.openxmlformats.org/package/2006/relationships"><Relationship Type="http://schemas.openxmlformats.org/officeDocument/2006/relationships/comments" Target="/xl/comments/comment37.xml" Id="comments" /><Relationship Type="http://schemas.openxmlformats.org/officeDocument/2006/relationships/vmlDrawing" Target="/xl/drawings/commentsDrawing37.vml" Id="anysvml" /></Relationships>
</file>

<file path=xl/worksheets/_rels/sheet38.xml.rels><Relationships xmlns="http://schemas.openxmlformats.org/package/2006/relationships"><Relationship Type="http://schemas.openxmlformats.org/officeDocument/2006/relationships/comments" Target="/xl/comments/comment38.xml" Id="comments" /><Relationship Type="http://schemas.openxmlformats.org/officeDocument/2006/relationships/vmlDrawing" Target="/xl/drawings/commentsDrawing38.vml" Id="anysvml" /></Relationships>
</file>

<file path=xl/worksheets/_rels/sheet39.xml.rels><Relationships xmlns="http://schemas.openxmlformats.org/package/2006/relationships"><Relationship Type="http://schemas.openxmlformats.org/officeDocument/2006/relationships/comments" Target="/xl/comments/comment39.xml" Id="comments" /><Relationship Type="http://schemas.openxmlformats.org/officeDocument/2006/relationships/vmlDrawing" Target="/xl/drawings/commentsDrawing39.vml" Id="anysvml" /></Relationships>
</file>

<file path=xl/worksheets/_rels/sheet40.xml.rels><Relationships xmlns="http://schemas.openxmlformats.org/package/2006/relationships"><Relationship Type="http://schemas.openxmlformats.org/officeDocument/2006/relationships/comments" Target="/xl/comments/comment40.xml" Id="comments" /><Relationship Type="http://schemas.openxmlformats.org/officeDocument/2006/relationships/vmlDrawing" Target="/xl/drawings/commentsDrawing40.vml" Id="anysvml" /></Relationships>
</file>

<file path=xl/worksheets/_rels/sheet41.xml.rels><Relationships xmlns="http://schemas.openxmlformats.org/package/2006/relationships"><Relationship Type="http://schemas.openxmlformats.org/officeDocument/2006/relationships/comments" Target="/xl/comments/comment41.xml" Id="comments" /><Relationship Type="http://schemas.openxmlformats.org/officeDocument/2006/relationships/vmlDrawing" Target="/xl/drawings/commentsDrawing41.vml" Id="anysvml" /></Relationships>
</file>

<file path=xl/worksheets/_rels/sheet42.xml.rels><Relationships xmlns="http://schemas.openxmlformats.org/package/2006/relationships"><Relationship Type="http://schemas.openxmlformats.org/officeDocument/2006/relationships/comments" Target="/xl/comments/comment42.xml" Id="comments" /><Relationship Type="http://schemas.openxmlformats.org/officeDocument/2006/relationships/vmlDrawing" Target="/xl/drawings/commentsDrawing42.vml" Id="anysvml" /></Relationships>
</file>

<file path=xl/worksheets/_rels/sheet43.xml.rels><Relationships xmlns="http://schemas.openxmlformats.org/package/2006/relationships"><Relationship Type="http://schemas.openxmlformats.org/officeDocument/2006/relationships/comments" Target="/xl/comments/comment43.xml" Id="comments" /><Relationship Type="http://schemas.openxmlformats.org/officeDocument/2006/relationships/vmlDrawing" Target="/xl/drawings/commentsDrawing43.vml" Id="anysvml" /></Relationships>
</file>

<file path=xl/worksheets/_rels/sheet44.xml.rels><Relationships xmlns="http://schemas.openxmlformats.org/package/2006/relationships"><Relationship Type="http://schemas.openxmlformats.org/officeDocument/2006/relationships/comments" Target="/xl/comments/comment44.xml" Id="comments" /><Relationship Type="http://schemas.openxmlformats.org/officeDocument/2006/relationships/vmlDrawing" Target="/xl/drawings/commentsDrawing44.vml" Id="anysvml" /></Relationships>
</file>

<file path=xl/worksheets/_rels/sheet45.xml.rels><Relationships xmlns="http://schemas.openxmlformats.org/package/2006/relationships"><Relationship Type="http://schemas.openxmlformats.org/officeDocument/2006/relationships/comments" Target="/xl/comments/comment45.xml" Id="comments" /><Relationship Type="http://schemas.openxmlformats.org/officeDocument/2006/relationships/vmlDrawing" Target="/xl/drawings/commentsDrawing45.vml" Id="anysvml" /></Relationships>
</file>

<file path=xl/worksheets/_rels/sheet46.xml.rels><Relationships xmlns="http://schemas.openxmlformats.org/package/2006/relationships"><Relationship Type="http://schemas.openxmlformats.org/officeDocument/2006/relationships/comments" Target="/xl/comments/comment46.xml" Id="comments" /><Relationship Type="http://schemas.openxmlformats.org/officeDocument/2006/relationships/vmlDrawing" Target="/xl/drawings/commentsDrawing46.vml" Id="anysvml" /></Relationships>
</file>

<file path=xl/worksheets/_rels/sheet47.xml.rels><Relationships xmlns="http://schemas.openxmlformats.org/package/2006/relationships"><Relationship Type="http://schemas.openxmlformats.org/officeDocument/2006/relationships/comments" Target="/xl/comments/comment47.xml" Id="comments" /><Relationship Type="http://schemas.openxmlformats.org/officeDocument/2006/relationships/vmlDrawing" Target="/xl/drawings/commentsDrawing47.vml" Id="anysvml" /></Relationships>
</file>

<file path=xl/worksheets/_rels/sheet48.xml.rels><Relationships xmlns="http://schemas.openxmlformats.org/package/2006/relationships"><Relationship Type="http://schemas.openxmlformats.org/officeDocument/2006/relationships/comments" Target="/xl/comments/comment48.xml" Id="comments" /><Relationship Type="http://schemas.openxmlformats.org/officeDocument/2006/relationships/vmlDrawing" Target="/xl/drawings/commentsDrawing48.vml" Id="anysvml" /></Relationships>
</file>

<file path=xl/worksheets/_rels/sheet49.xml.rels><Relationships xmlns="http://schemas.openxmlformats.org/package/2006/relationships"><Relationship Type="http://schemas.openxmlformats.org/officeDocument/2006/relationships/comments" Target="/xl/comments/comment49.xml" Id="comments" /><Relationship Type="http://schemas.openxmlformats.org/officeDocument/2006/relationships/vmlDrawing" Target="/xl/drawings/commentsDrawing49.vml" Id="anysvml" /></Relationships>
</file>

<file path=xl/worksheets/_rels/sheet50.xml.rels><Relationships xmlns="http://schemas.openxmlformats.org/package/2006/relationships"><Relationship Type="http://schemas.openxmlformats.org/officeDocument/2006/relationships/comments" Target="/xl/comments/comment50.xml" Id="comments" /><Relationship Type="http://schemas.openxmlformats.org/officeDocument/2006/relationships/vmlDrawing" Target="/xl/drawings/commentsDrawing50.vml" Id="anysvml" /></Relationships>
</file>

<file path=xl/worksheets/_rels/sheet51.xml.rels><Relationships xmlns="http://schemas.openxmlformats.org/package/2006/relationships"><Relationship Type="http://schemas.openxmlformats.org/officeDocument/2006/relationships/comments" Target="/xl/comments/comment51.xml" Id="comments" /><Relationship Type="http://schemas.openxmlformats.org/officeDocument/2006/relationships/vmlDrawing" Target="/xl/drawings/commentsDrawing51.vml" Id="anysvml" /></Relationships>
</file>

<file path=xl/worksheets/_rels/sheet52.xml.rels><Relationships xmlns="http://schemas.openxmlformats.org/package/2006/relationships"><Relationship Type="http://schemas.openxmlformats.org/officeDocument/2006/relationships/comments" Target="/xl/comments/comment52.xml" Id="comments" /><Relationship Type="http://schemas.openxmlformats.org/officeDocument/2006/relationships/vmlDrawing" Target="/xl/drawings/commentsDrawing52.vml" Id="anysvml" /></Relationships>
</file>

<file path=xl/worksheets/_rels/sheet53.xml.rels><Relationships xmlns="http://schemas.openxmlformats.org/package/2006/relationships"><Relationship Type="http://schemas.openxmlformats.org/officeDocument/2006/relationships/comments" Target="/xl/comments/comment53.xml" Id="comments" /><Relationship Type="http://schemas.openxmlformats.org/officeDocument/2006/relationships/vmlDrawing" Target="/xl/drawings/commentsDrawing53.vml" Id="anysvml" /></Relationships>
</file>

<file path=xl/worksheets/_rels/sheet54.xml.rels><Relationships xmlns="http://schemas.openxmlformats.org/package/2006/relationships"><Relationship Type="http://schemas.openxmlformats.org/officeDocument/2006/relationships/comments" Target="/xl/comments/comment54.xml" Id="comments" /><Relationship Type="http://schemas.openxmlformats.org/officeDocument/2006/relationships/vmlDrawing" Target="/xl/drawings/commentsDrawing54.vml" Id="anysvml" /></Relationships>
</file>

<file path=xl/worksheets/_rels/sheet55.xml.rels><Relationships xmlns="http://schemas.openxmlformats.org/package/2006/relationships"><Relationship Type="http://schemas.openxmlformats.org/officeDocument/2006/relationships/comments" Target="/xl/comments/comment55.xml" Id="comments" /><Relationship Type="http://schemas.openxmlformats.org/officeDocument/2006/relationships/vmlDrawing" Target="/xl/drawings/commentsDrawing55.vml" Id="anysvml" /></Relationships>
</file>

<file path=xl/worksheets/_rels/sheet56.xml.rels><Relationships xmlns="http://schemas.openxmlformats.org/package/2006/relationships"><Relationship Type="http://schemas.openxmlformats.org/officeDocument/2006/relationships/comments" Target="/xl/comments/comment56.xml" Id="comments" /><Relationship Type="http://schemas.openxmlformats.org/officeDocument/2006/relationships/vmlDrawing" Target="/xl/drawings/commentsDrawing56.vml" Id="anysvml" /></Relationships>
</file>

<file path=xl/worksheets/_rels/sheet57.xml.rels><Relationships xmlns="http://schemas.openxmlformats.org/package/2006/relationships"><Relationship Type="http://schemas.openxmlformats.org/officeDocument/2006/relationships/comments" Target="/xl/comments/comment57.xml" Id="comments" /><Relationship Type="http://schemas.openxmlformats.org/officeDocument/2006/relationships/vmlDrawing" Target="/xl/drawings/commentsDrawing57.vml" Id="anysvml" /></Relationships>
</file>

<file path=xl/worksheets/_rels/sheet58.xml.rels><Relationships xmlns="http://schemas.openxmlformats.org/package/2006/relationships"><Relationship Type="http://schemas.openxmlformats.org/officeDocument/2006/relationships/comments" Target="/xl/comments/comment58.xml" Id="comments" /><Relationship Type="http://schemas.openxmlformats.org/officeDocument/2006/relationships/vmlDrawing" Target="/xl/drawings/commentsDrawing58.vml" Id="anysvml" /></Relationships>
</file>

<file path=xl/worksheets/_rels/sheet59.xml.rels><Relationships xmlns="http://schemas.openxmlformats.org/package/2006/relationships"><Relationship Type="http://schemas.openxmlformats.org/officeDocument/2006/relationships/comments" Target="/xl/comments/comment59.xml" Id="comments" /><Relationship Type="http://schemas.openxmlformats.org/officeDocument/2006/relationships/vmlDrawing" Target="/xl/drawings/commentsDrawing59.vml" Id="anysvml" /></Relationships>
</file>

<file path=xl/worksheets/_rels/sheet60.xml.rels><Relationships xmlns="http://schemas.openxmlformats.org/package/2006/relationships"><Relationship Type="http://schemas.openxmlformats.org/officeDocument/2006/relationships/comments" Target="/xl/comments/comment60.xml" Id="comments" /><Relationship Type="http://schemas.openxmlformats.org/officeDocument/2006/relationships/vmlDrawing" Target="/xl/drawings/commentsDrawing60.vml" Id="anysvml" /></Relationships>
</file>

<file path=xl/worksheets/_rels/sheet61.xml.rels><Relationships xmlns="http://schemas.openxmlformats.org/package/2006/relationships"><Relationship Type="http://schemas.openxmlformats.org/officeDocument/2006/relationships/comments" Target="/xl/comments/comment61.xml" Id="comments" /><Relationship Type="http://schemas.openxmlformats.org/officeDocument/2006/relationships/vmlDrawing" Target="/xl/drawings/commentsDrawing61.vml" Id="anysvml" /></Relationships>
</file>

<file path=xl/worksheets/_rels/sheet62.xml.rels><Relationships xmlns="http://schemas.openxmlformats.org/package/2006/relationships"><Relationship Type="http://schemas.openxmlformats.org/officeDocument/2006/relationships/comments" Target="/xl/comments/comment62.xml" Id="comments" /><Relationship Type="http://schemas.openxmlformats.org/officeDocument/2006/relationships/vmlDrawing" Target="/xl/drawings/commentsDrawing62.vml" Id="anysvml" /></Relationships>
</file>

<file path=xl/worksheets/_rels/sheet63.xml.rels><Relationships xmlns="http://schemas.openxmlformats.org/package/2006/relationships"><Relationship Type="http://schemas.openxmlformats.org/officeDocument/2006/relationships/comments" Target="/xl/comments/comment63.xml" Id="comments" /><Relationship Type="http://schemas.openxmlformats.org/officeDocument/2006/relationships/vmlDrawing" Target="/xl/drawings/commentsDrawing63.vml" Id="anysvml" /></Relationships>
</file>

<file path=xl/worksheets/_rels/sheet64.xml.rels><Relationships xmlns="http://schemas.openxmlformats.org/package/2006/relationships"><Relationship Type="http://schemas.openxmlformats.org/officeDocument/2006/relationships/comments" Target="/xl/comments/comment64.xml" Id="comments" /><Relationship Type="http://schemas.openxmlformats.org/officeDocument/2006/relationships/vmlDrawing" Target="/xl/drawings/commentsDrawing64.vml" Id="anysvml" /></Relationships>
</file>

<file path=xl/worksheets/_rels/sheet65.xml.rels><Relationships xmlns="http://schemas.openxmlformats.org/package/2006/relationships"><Relationship Type="http://schemas.openxmlformats.org/officeDocument/2006/relationships/comments" Target="/xl/comments/comment65.xml" Id="comments" /><Relationship Type="http://schemas.openxmlformats.org/officeDocument/2006/relationships/vmlDrawing" Target="/xl/drawings/commentsDrawing65.vml" Id="anysvml" /></Relationships>
</file>

<file path=xl/worksheets/_rels/sheet66.xml.rels><Relationships xmlns="http://schemas.openxmlformats.org/package/2006/relationships"><Relationship Type="http://schemas.openxmlformats.org/officeDocument/2006/relationships/comments" Target="/xl/comments/comment66.xml" Id="comments" /><Relationship Type="http://schemas.openxmlformats.org/officeDocument/2006/relationships/vmlDrawing" Target="/xl/drawings/commentsDrawing66.vml" Id="anysvml" /></Relationships>
</file>

<file path=xl/worksheets/_rels/sheet67.xml.rels><Relationships xmlns="http://schemas.openxmlformats.org/package/2006/relationships"><Relationship Type="http://schemas.openxmlformats.org/officeDocument/2006/relationships/comments" Target="/xl/comments/comment67.xml" Id="comments" /><Relationship Type="http://schemas.openxmlformats.org/officeDocument/2006/relationships/vmlDrawing" Target="/xl/drawings/commentsDrawing67.vml" Id="anysvml" /></Relationships>
</file>

<file path=xl/worksheets/_rels/sheet68.xml.rels><Relationships xmlns="http://schemas.openxmlformats.org/package/2006/relationships"><Relationship Type="http://schemas.openxmlformats.org/officeDocument/2006/relationships/comments" Target="/xl/comments/comment68.xml" Id="comments" /><Relationship Type="http://schemas.openxmlformats.org/officeDocument/2006/relationships/vmlDrawing" Target="/xl/drawings/commentsDrawing68.vml" Id="anysvml" /></Relationships>
</file>

<file path=xl/worksheets/_rels/sheet69.xml.rels><Relationships xmlns="http://schemas.openxmlformats.org/package/2006/relationships"><Relationship Type="http://schemas.openxmlformats.org/officeDocument/2006/relationships/comments" Target="/xl/comments/comment69.xml" Id="comments" /><Relationship Type="http://schemas.openxmlformats.org/officeDocument/2006/relationships/vmlDrawing" Target="/xl/drawings/commentsDrawing69.vml" Id="anysvml" /></Relationships>
</file>

<file path=xl/worksheets/_rels/sheet70.xml.rels><Relationships xmlns="http://schemas.openxmlformats.org/package/2006/relationships"><Relationship Type="http://schemas.openxmlformats.org/officeDocument/2006/relationships/comments" Target="/xl/comments/comment70.xml" Id="comments" /><Relationship Type="http://schemas.openxmlformats.org/officeDocument/2006/relationships/vmlDrawing" Target="/xl/drawings/commentsDrawing70.vml" Id="anysvml" /></Relationships>
</file>

<file path=xl/worksheets/_rels/sheet71.xml.rels><Relationships xmlns="http://schemas.openxmlformats.org/package/2006/relationships"><Relationship Type="http://schemas.openxmlformats.org/officeDocument/2006/relationships/comments" Target="/xl/comments/comment71.xml" Id="comments" /><Relationship Type="http://schemas.openxmlformats.org/officeDocument/2006/relationships/vmlDrawing" Target="/xl/drawings/commentsDrawing71.vml" Id="anysvml" /></Relationships>
</file>

<file path=xl/worksheets/_rels/sheet72.xml.rels><Relationships xmlns="http://schemas.openxmlformats.org/package/2006/relationships"><Relationship Type="http://schemas.openxmlformats.org/officeDocument/2006/relationships/comments" Target="/xl/comments/comment72.xml" Id="comments" /><Relationship Type="http://schemas.openxmlformats.org/officeDocument/2006/relationships/vmlDrawing" Target="/xl/drawings/commentsDrawing72.vml" Id="anysvml" /></Relationships>
</file>

<file path=xl/worksheets/_rels/sheet73.xml.rels><Relationships xmlns="http://schemas.openxmlformats.org/package/2006/relationships"><Relationship Type="http://schemas.openxmlformats.org/officeDocument/2006/relationships/comments" Target="/xl/comments/comment73.xml" Id="comments" /><Relationship Type="http://schemas.openxmlformats.org/officeDocument/2006/relationships/vmlDrawing" Target="/xl/drawings/commentsDrawing73.vml" Id="anysvml" /></Relationships>
</file>

<file path=xl/worksheets/_rels/sheet74.xml.rels><Relationships xmlns="http://schemas.openxmlformats.org/package/2006/relationships"><Relationship Type="http://schemas.openxmlformats.org/officeDocument/2006/relationships/comments" Target="/xl/comments/comment74.xml" Id="comments" /><Relationship Type="http://schemas.openxmlformats.org/officeDocument/2006/relationships/vmlDrawing" Target="/xl/drawings/commentsDrawing74.vml" Id="anysvml" /></Relationships>
</file>

<file path=xl/worksheets/_rels/sheet75.xml.rels><Relationships xmlns="http://schemas.openxmlformats.org/package/2006/relationships"><Relationship Type="http://schemas.openxmlformats.org/officeDocument/2006/relationships/comments" Target="/xl/comments/comment75.xml" Id="comments" /><Relationship Type="http://schemas.openxmlformats.org/officeDocument/2006/relationships/vmlDrawing" Target="/xl/drawings/commentsDrawing75.vml" Id="anysvml" /></Relationships>
</file>

<file path=xl/worksheets/_rels/sheet76.xml.rels><Relationships xmlns="http://schemas.openxmlformats.org/package/2006/relationships"><Relationship Type="http://schemas.openxmlformats.org/officeDocument/2006/relationships/comments" Target="/xl/comments/comment76.xml" Id="comments" /><Relationship Type="http://schemas.openxmlformats.org/officeDocument/2006/relationships/vmlDrawing" Target="/xl/drawings/commentsDrawing76.vml" Id="anysvml" /></Relationships>
</file>

<file path=xl/worksheets/_rels/sheet77.xml.rels><Relationships xmlns="http://schemas.openxmlformats.org/package/2006/relationships"><Relationship Type="http://schemas.openxmlformats.org/officeDocument/2006/relationships/comments" Target="/xl/comments/comment77.xml" Id="comments" /><Relationship Type="http://schemas.openxmlformats.org/officeDocument/2006/relationships/vmlDrawing" Target="/xl/drawings/commentsDrawing77.vml" Id="anysvml" /></Relationships>
</file>

<file path=xl/worksheets/_rels/sheet78.xml.rels><Relationships xmlns="http://schemas.openxmlformats.org/package/2006/relationships"><Relationship Type="http://schemas.openxmlformats.org/officeDocument/2006/relationships/comments" Target="/xl/comments/comment78.xml" Id="comments" /><Relationship Type="http://schemas.openxmlformats.org/officeDocument/2006/relationships/vmlDrawing" Target="/xl/drawings/commentsDrawing78.vml" Id="anysvml" /></Relationships>
</file>

<file path=xl/worksheets/_rels/sheet79.xml.rels><Relationships xmlns="http://schemas.openxmlformats.org/package/2006/relationships"><Relationship Type="http://schemas.openxmlformats.org/officeDocument/2006/relationships/comments" Target="/xl/comments/comment79.xml" Id="comments" /><Relationship Type="http://schemas.openxmlformats.org/officeDocument/2006/relationships/vmlDrawing" Target="/xl/drawings/commentsDrawing79.vml" Id="anysvml" /></Relationships>
</file>

<file path=xl/worksheets/_rels/sheet80.xml.rels><Relationships xmlns="http://schemas.openxmlformats.org/package/2006/relationships"><Relationship Type="http://schemas.openxmlformats.org/officeDocument/2006/relationships/comments" Target="/xl/comments/comment80.xml" Id="comments" /><Relationship Type="http://schemas.openxmlformats.org/officeDocument/2006/relationships/vmlDrawing" Target="/xl/drawings/commentsDrawing80.vml" Id="anysvml" /></Relationships>
</file>

<file path=xl/worksheets/_rels/sheet81.xml.rels><Relationships xmlns="http://schemas.openxmlformats.org/package/2006/relationships"><Relationship Type="http://schemas.openxmlformats.org/officeDocument/2006/relationships/comments" Target="/xl/comments/comment81.xml" Id="comments" /><Relationship Type="http://schemas.openxmlformats.org/officeDocument/2006/relationships/vmlDrawing" Target="/xl/drawings/commentsDrawing81.vml" Id="anysvml" /></Relationships>
</file>

<file path=xl/worksheets/_rels/sheet82.xml.rels><Relationships xmlns="http://schemas.openxmlformats.org/package/2006/relationships"><Relationship Type="http://schemas.openxmlformats.org/officeDocument/2006/relationships/comments" Target="/xl/comments/comment82.xml" Id="comments" /><Relationship Type="http://schemas.openxmlformats.org/officeDocument/2006/relationships/vmlDrawing" Target="/xl/drawings/commentsDrawing82.vml" Id="anysvml" /></Relationships>
</file>

<file path=xl/worksheets/_rels/sheet83.xml.rels><Relationships xmlns="http://schemas.openxmlformats.org/package/2006/relationships"><Relationship Type="http://schemas.openxmlformats.org/officeDocument/2006/relationships/comments" Target="/xl/comments/comment83.xml" Id="comments" /><Relationship Type="http://schemas.openxmlformats.org/officeDocument/2006/relationships/vmlDrawing" Target="/xl/drawings/commentsDrawing83.vml" Id="anysvml" /></Relationships>
</file>

<file path=xl/worksheets/_rels/sheet84.xml.rels><Relationships xmlns="http://schemas.openxmlformats.org/package/2006/relationships"><Relationship Type="http://schemas.openxmlformats.org/officeDocument/2006/relationships/comments" Target="/xl/comments/comment84.xml" Id="comments" /><Relationship Type="http://schemas.openxmlformats.org/officeDocument/2006/relationships/vmlDrawing" Target="/xl/drawings/commentsDrawing84.vml" Id="anysvml" /></Relationships>
</file>

<file path=xl/worksheets/_rels/sheet85.xml.rels><Relationships xmlns="http://schemas.openxmlformats.org/package/2006/relationships"><Relationship Type="http://schemas.openxmlformats.org/officeDocument/2006/relationships/comments" Target="/xl/comments/comment85.xml" Id="comments" /><Relationship Type="http://schemas.openxmlformats.org/officeDocument/2006/relationships/vmlDrawing" Target="/xl/drawings/commentsDrawing85.vml" Id="anysvml" /></Relationships>
</file>

<file path=xl/worksheets/_rels/sheet86.xml.rels><Relationships xmlns="http://schemas.openxmlformats.org/package/2006/relationships"><Relationship Type="http://schemas.openxmlformats.org/officeDocument/2006/relationships/comments" Target="/xl/comments/comment86.xml" Id="comments" /><Relationship Type="http://schemas.openxmlformats.org/officeDocument/2006/relationships/vmlDrawing" Target="/xl/drawings/commentsDrawing86.vml" Id="anysvml" /></Relationships>
</file>

<file path=xl/worksheets/_rels/sheet87.xml.rels><Relationships xmlns="http://schemas.openxmlformats.org/package/2006/relationships"><Relationship Type="http://schemas.openxmlformats.org/officeDocument/2006/relationships/comments" Target="/xl/comments/comment87.xml" Id="comments" /><Relationship Type="http://schemas.openxmlformats.org/officeDocument/2006/relationships/vmlDrawing" Target="/xl/drawings/commentsDrawing87.vml" Id="anysvml" /></Relationships>
</file>

<file path=xl/worksheets/_rels/sheet88.xml.rels><Relationships xmlns="http://schemas.openxmlformats.org/package/2006/relationships"><Relationship Type="http://schemas.openxmlformats.org/officeDocument/2006/relationships/comments" Target="/xl/comments/comment88.xml" Id="comments" /><Relationship Type="http://schemas.openxmlformats.org/officeDocument/2006/relationships/vmlDrawing" Target="/xl/drawings/commentsDrawing88.vml" Id="anysvml" /></Relationships>
</file>

<file path=xl/worksheets/_rels/sheet89.xml.rels><Relationships xmlns="http://schemas.openxmlformats.org/package/2006/relationships"><Relationship Type="http://schemas.openxmlformats.org/officeDocument/2006/relationships/comments" Target="/xl/comments/comment89.xml" Id="comments" /><Relationship Type="http://schemas.openxmlformats.org/officeDocument/2006/relationships/vmlDrawing" Target="/xl/drawings/commentsDrawing89.vml" Id="anysvml" /></Relationships>
</file>

<file path=xl/worksheets/_rels/sheet90.xml.rels><Relationships xmlns="http://schemas.openxmlformats.org/package/2006/relationships"><Relationship Type="http://schemas.openxmlformats.org/officeDocument/2006/relationships/comments" Target="/xl/comments/comment90.xml" Id="comments" /><Relationship Type="http://schemas.openxmlformats.org/officeDocument/2006/relationships/vmlDrawing" Target="/xl/drawings/commentsDrawing90.vml" Id="anysvml" /></Relationships>
</file>

<file path=xl/worksheets/_rels/sheet91.xml.rels><Relationships xmlns="http://schemas.openxmlformats.org/package/2006/relationships"><Relationship Type="http://schemas.openxmlformats.org/officeDocument/2006/relationships/comments" Target="/xl/comments/comment91.xml" Id="comments" /><Relationship Type="http://schemas.openxmlformats.org/officeDocument/2006/relationships/vmlDrawing" Target="/xl/drawings/commentsDrawing91.vml" Id="anysvml" /></Relationships>
</file>

<file path=xl/worksheets/_rels/sheet92.xml.rels><Relationships xmlns="http://schemas.openxmlformats.org/package/2006/relationships"><Relationship Type="http://schemas.openxmlformats.org/officeDocument/2006/relationships/comments" Target="/xl/comments/comment92.xml" Id="comments" /><Relationship Type="http://schemas.openxmlformats.org/officeDocument/2006/relationships/vmlDrawing" Target="/xl/drawings/commentsDrawing92.vml" Id="anysvml" /></Relationships>
</file>

<file path=xl/worksheets/_rels/sheet93.xml.rels><Relationships xmlns="http://schemas.openxmlformats.org/package/2006/relationships"><Relationship Type="http://schemas.openxmlformats.org/officeDocument/2006/relationships/comments" Target="/xl/comments/comment93.xml" Id="comments" /><Relationship Type="http://schemas.openxmlformats.org/officeDocument/2006/relationships/vmlDrawing" Target="/xl/drawings/commentsDrawing93.vml" Id="anysvml" /></Relationships>
</file>

<file path=xl/worksheets/_rels/sheet94.xml.rels><Relationships xmlns="http://schemas.openxmlformats.org/package/2006/relationships"><Relationship Type="http://schemas.openxmlformats.org/officeDocument/2006/relationships/comments" Target="/xl/comments/comment94.xml" Id="comments" /><Relationship Type="http://schemas.openxmlformats.org/officeDocument/2006/relationships/vmlDrawing" Target="/xl/drawings/commentsDrawing94.vml" Id="anysvml" /></Relationships>
</file>

<file path=xl/worksheets/_rels/sheet95.xml.rels><Relationships xmlns="http://schemas.openxmlformats.org/package/2006/relationships"><Relationship Type="http://schemas.openxmlformats.org/officeDocument/2006/relationships/comments" Target="/xl/comments/comment95.xml" Id="comments" /><Relationship Type="http://schemas.openxmlformats.org/officeDocument/2006/relationships/vmlDrawing" Target="/xl/drawings/commentsDrawing95.vml" Id="anysvml" /></Relationships>
</file>

<file path=xl/worksheets/_rels/sheet96.xml.rels><Relationships xmlns="http://schemas.openxmlformats.org/package/2006/relationships"><Relationship Type="http://schemas.openxmlformats.org/officeDocument/2006/relationships/comments" Target="/xl/comments/comment96.xml" Id="comments" /><Relationship Type="http://schemas.openxmlformats.org/officeDocument/2006/relationships/vmlDrawing" Target="/xl/drawings/commentsDrawing96.vml" Id="anysvml" /></Relationships>
</file>

<file path=xl/worksheets/_rels/sheet97.xml.rels><Relationships xmlns="http://schemas.openxmlformats.org/package/2006/relationships"><Relationship Type="http://schemas.openxmlformats.org/officeDocument/2006/relationships/comments" Target="/xl/comments/comment97.xml" Id="comments" /><Relationship Type="http://schemas.openxmlformats.org/officeDocument/2006/relationships/vmlDrawing" Target="/xl/drawings/commentsDrawing97.vml" Id="anysvml" /></Relationships>
</file>

<file path=xl/worksheets/_rels/sheet98.xml.rels><Relationships xmlns="http://schemas.openxmlformats.org/package/2006/relationships"><Relationship Type="http://schemas.openxmlformats.org/officeDocument/2006/relationships/comments" Target="/xl/comments/comment98.xml" Id="comments" /><Relationship Type="http://schemas.openxmlformats.org/officeDocument/2006/relationships/vmlDrawing" Target="/xl/drawings/commentsDrawing98.vml" Id="anysvml" /></Relationships>
</file>

<file path=xl/worksheets/_rels/sheet99.xml.rels><Relationships xmlns="http://schemas.openxmlformats.org/package/2006/relationships"><Relationship Type="http://schemas.openxmlformats.org/officeDocument/2006/relationships/comments" Target="/xl/comments/comment99.xml" Id="comments" /><Relationship Type="http://schemas.openxmlformats.org/officeDocument/2006/relationships/vmlDrawing" Target="/xl/drawings/commentsDrawing99.vml" Id="anysvml" /></Relationships>
</file>

<file path=xl/worksheets/_rels/sheet100.xml.rels><Relationships xmlns="http://schemas.openxmlformats.org/package/2006/relationships"><Relationship Type="http://schemas.openxmlformats.org/officeDocument/2006/relationships/comments" Target="/xl/comments/comment100.xml" Id="comments" /><Relationship Type="http://schemas.openxmlformats.org/officeDocument/2006/relationships/vmlDrawing" Target="/xl/drawings/commentsDrawing100.vml" Id="anysvml" /></Relationships>
</file>

<file path=xl/worksheets/_rels/sheet101.xml.rels><Relationships xmlns="http://schemas.openxmlformats.org/package/2006/relationships"><Relationship Type="http://schemas.openxmlformats.org/officeDocument/2006/relationships/comments" Target="/xl/comments/comment101.xml" Id="comments" /><Relationship Type="http://schemas.openxmlformats.org/officeDocument/2006/relationships/vmlDrawing" Target="/xl/drawings/commentsDrawing101.vml" Id="anysvml" /></Relationships>
</file>

<file path=xl/worksheets/_rels/sheet102.xml.rels><Relationships xmlns="http://schemas.openxmlformats.org/package/2006/relationships"><Relationship Type="http://schemas.openxmlformats.org/officeDocument/2006/relationships/comments" Target="/xl/comments/comment102.xml" Id="comments" /><Relationship Type="http://schemas.openxmlformats.org/officeDocument/2006/relationships/vmlDrawing" Target="/xl/drawings/commentsDrawing102.vml" Id="anysvml" /></Relationships>
</file>

<file path=xl/worksheets/_rels/sheet103.xml.rels><Relationships xmlns="http://schemas.openxmlformats.org/package/2006/relationships"><Relationship Type="http://schemas.openxmlformats.org/officeDocument/2006/relationships/comments" Target="/xl/comments/comment103.xml" Id="comments" /><Relationship Type="http://schemas.openxmlformats.org/officeDocument/2006/relationships/vmlDrawing" Target="/xl/drawings/commentsDrawing103.vml" Id="anysvml" /></Relationships>
</file>

<file path=xl/worksheets/_rels/sheet104.xml.rels><Relationships xmlns="http://schemas.openxmlformats.org/package/2006/relationships"><Relationship Type="http://schemas.openxmlformats.org/officeDocument/2006/relationships/comments" Target="/xl/comments/comment104.xml" Id="comments" /><Relationship Type="http://schemas.openxmlformats.org/officeDocument/2006/relationships/vmlDrawing" Target="/xl/drawings/commentsDrawing104.vml" Id="anysvml" /></Relationships>
</file>

<file path=xl/worksheets/_rels/sheet105.xml.rels><Relationships xmlns="http://schemas.openxmlformats.org/package/2006/relationships"><Relationship Type="http://schemas.openxmlformats.org/officeDocument/2006/relationships/comments" Target="/xl/comments/comment105.xml" Id="comments" /><Relationship Type="http://schemas.openxmlformats.org/officeDocument/2006/relationships/vmlDrawing" Target="/xl/drawings/commentsDrawing105.vml" Id="anysvml" /></Relationships>
</file>

<file path=xl/worksheets/_rels/sheet106.xml.rels><Relationships xmlns="http://schemas.openxmlformats.org/package/2006/relationships"><Relationship Type="http://schemas.openxmlformats.org/officeDocument/2006/relationships/comments" Target="/xl/comments/comment106.xml" Id="comments" /><Relationship Type="http://schemas.openxmlformats.org/officeDocument/2006/relationships/vmlDrawing" Target="/xl/drawings/commentsDrawing106.vml" Id="anysvml" /></Relationships>
</file>

<file path=xl/worksheets/_rels/sheet107.xml.rels><Relationships xmlns="http://schemas.openxmlformats.org/package/2006/relationships"><Relationship Type="http://schemas.openxmlformats.org/officeDocument/2006/relationships/comments" Target="/xl/comments/comment107.xml" Id="comments" /><Relationship Type="http://schemas.openxmlformats.org/officeDocument/2006/relationships/vmlDrawing" Target="/xl/drawings/commentsDrawing107.vml" Id="anysvml" /></Relationships>
</file>

<file path=xl/worksheets/_rels/sheet108.xml.rels><Relationships xmlns="http://schemas.openxmlformats.org/package/2006/relationships"><Relationship Type="http://schemas.openxmlformats.org/officeDocument/2006/relationships/comments" Target="/xl/comments/comment108.xml" Id="comments" /><Relationship Type="http://schemas.openxmlformats.org/officeDocument/2006/relationships/vmlDrawing" Target="/xl/drawings/commentsDrawing108.vml" Id="anysvml" /></Relationships>
</file>

<file path=xl/worksheets/_rels/sheet109.xml.rels><Relationships xmlns="http://schemas.openxmlformats.org/package/2006/relationships"><Relationship Type="http://schemas.openxmlformats.org/officeDocument/2006/relationships/comments" Target="/xl/comments/comment109.xml" Id="comments" /><Relationship Type="http://schemas.openxmlformats.org/officeDocument/2006/relationships/vmlDrawing" Target="/xl/drawings/commentsDrawing109.vml" Id="anysvml" /></Relationships>
</file>

<file path=xl/worksheets/_rels/sheet110.xml.rels><Relationships xmlns="http://schemas.openxmlformats.org/package/2006/relationships"><Relationship Type="http://schemas.openxmlformats.org/officeDocument/2006/relationships/comments" Target="/xl/comments/comment110.xml" Id="comments" /><Relationship Type="http://schemas.openxmlformats.org/officeDocument/2006/relationships/vmlDrawing" Target="/xl/drawings/commentsDrawing110.vml" Id="anysvml" /></Relationships>
</file>

<file path=xl/worksheets/_rels/sheet111.xml.rels><Relationships xmlns="http://schemas.openxmlformats.org/package/2006/relationships"><Relationship Type="http://schemas.openxmlformats.org/officeDocument/2006/relationships/comments" Target="/xl/comments/comment111.xml" Id="comments" /><Relationship Type="http://schemas.openxmlformats.org/officeDocument/2006/relationships/vmlDrawing" Target="/xl/drawings/commentsDrawing111.vml" Id="anysvml" /></Relationships>
</file>

<file path=xl/worksheets/_rels/sheet112.xml.rels><Relationships xmlns="http://schemas.openxmlformats.org/package/2006/relationships"><Relationship Type="http://schemas.openxmlformats.org/officeDocument/2006/relationships/comments" Target="/xl/comments/comment112.xml" Id="comments" /><Relationship Type="http://schemas.openxmlformats.org/officeDocument/2006/relationships/vmlDrawing" Target="/xl/drawings/commentsDrawing112.vml" Id="anysvml" /></Relationships>
</file>

<file path=xl/worksheets/_rels/sheet113.xml.rels><Relationships xmlns="http://schemas.openxmlformats.org/package/2006/relationships"><Relationship Type="http://schemas.openxmlformats.org/officeDocument/2006/relationships/comments" Target="/xl/comments/comment113.xml" Id="comments" /><Relationship Type="http://schemas.openxmlformats.org/officeDocument/2006/relationships/vmlDrawing" Target="/xl/drawings/commentsDrawing113.vml" Id="anysvml" /></Relationships>
</file>

<file path=xl/worksheets/_rels/sheet114.xml.rels><Relationships xmlns="http://schemas.openxmlformats.org/package/2006/relationships"><Relationship Type="http://schemas.openxmlformats.org/officeDocument/2006/relationships/comments" Target="/xl/comments/comment114.xml" Id="comments" /><Relationship Type="http://schemas.openxmlformats.org/officeDocument/2006/relationships/vmlDrawing" Target="/xl/drawings/commentsDrawing114.vml" Id="anysvml" /></Relationships>
</file>

<file path=xl/worksheets/_rels/sheet115.xml.rels><Relationships xmlns="http://schemas.openxmlformats.org/package/2006/relationships"><Relationship Type="http://schemas.openxmlformats.org/officeDocument/2006/relationships/comments" Target="/xl/comments/comment115.xml" Id="comments" /><Relationship Type="http://schemas.openxmlformats.org/officeDocument/2006/relationships/vmlDrawing" Target="/xl/drawings/commentsDrawing115.vml" Id="anysvml" /></Relationships>
</file>

<file path=xl/worksheets/_rels/sheet116.xml.rels><Relationships xmlns="http://schemas.openxmlformats.org/package/2006/relationships"><Relationship Type="http://schemas.openxmlformats.org/officeDocument/2006/relationships/comments" Target="/xl/comments/comment116.xml" Id="comments" /><Relationship Type="http://schemas.openxmlformats.org/officeDocument/2006/relationships/vmlDrawing" Target="/xl/drawings/commentsDrawing116.vml" Id="anysvml" /></Relationships>
</file>

<file path=xl/worksheets/_rels/sheet117.xml.rels><Relationships xmlns="http://schemas.openxmlformats.org/package/2006/relationships"><Relationship Type="http://schemas.openxmlformats.org/officeDocument/2006/relationships/comments" Target="/xl/comments/comment117.xml" Id="comments" /><Relationship Type="http://schemas.openxmlformats.org/officeDocument/2006/relationships/vmlDrawing" Target="/xl/drawings/commentsDrawing117.vml" Id="anysvml" /></Relationships>
</file>

<file path=xl/worksheets/_rels/sheet118.xml.rels><Relationships xmlns="http://schemas.openxmlformats.org/package/2006/relationships"><Relationship Type="http://schemas.openxmlformats.org/officeDocument/2006/relationships/comments" Target="/xl/comments/comment118.xml" Id="comments" /><Relationship Type="http://schemas.openxmlformats.org/officeDocument/2006/relationships/vmlDrawing" Target="/xl/drawings/commentsDrawing118.vml" Id="anysvml" /></Relationships>
</file>

<file path=xl/worksheets/_rels/sheet119.xml.rels><Relationships xmlns="http://schemas.openxmlformats.org/package/2006/relationships"><Relationship Type="http://schemas.openxmlformats.org/officeDocument/2006/relationships/comments" Target="/xl/comments/comment119.xml" Id="comments" /><Relationship Type="http://schemas.openxmlformats.org/officeDocument/2006/relationships/vmlDrawing" Target="/xl/drawings/commentsDrawing119.vml" Id="anysvml" /></Relationships>
</file>

<file path=xl/worksheets/_rels/sheet120.xml.rels><Relationships xmlns="http://schemas.openxmlformats.org/package/2006/relationships"><Relationship Type="http://schemas.openxmlformats.org/officeDocument/2006/relationships/comments" Target="/xl/comments/comment120.xml" Id="comments" /><Relationship Type="http://schemas.openxmlformats.org/officeDocument/2006/relationships/vmlDrawing" Target="/xl/drawings/commentsDrawing120.vml" Id="anysvml" /></Relationships>
</file>

<file path=xl/worksheets/_rels/sheet121.xml.rels><Relationships xmlns="http://schemas.openxmlformats.org/package/2006/relationships"><Relationship Type="http://schemas.openxmlformats.org/officeDocument/2006/relationships/comments" Target="/xl/comments/comment121.xml" Id="comments" /><Relationship Type="http://schemas.openxmlformats.org/officeDocument/2006/relationships/vmlDrawing" Target="/xl/drawings/commentsDrawing121.vml" Id="anysvml" /></Relationships>
</file>

<file path=xl/worksheets/_rels/sheet122.xml.rels><Relationships xmlns="http://schemas.openxmlformats.org/package/2006/relationships"><Relationship Type="http://schemas.openxmlformats.org/officeDocument/2006/relationships/comments" Target="/xl/comments/comment122.xml" Id="comments" /><Relationship Type="http://schemas.openxmlformats.org/officeDocument/2006/relationships/vmlDrawing" Target="/xl/drawings/commentsDrawing122.vml" Id="anysvml" /></Relationships>
</file>

<file path=xl/worksheets/_rels/sheet123.xml.rels><Relationships xmlns="http://schemas.openxmlformats.org/package/2006/relationships"><Relationship Type="http://schemas.openxmlformats.org/officeDocument/2006/relationships/comments" Target="/xl/comments/comment123.xml" Id="comments" /><Relationship Type="http://schemas.openxmlformats.org/officeDocument/2006/relationships/vmlDrawing" Target="/xl/drawings/commentsDrawing123.vml" Id="anysvml" /></Relationships>
</file>

<file path=xl/worksheets/_rels/sheet124.xml.rels><Relationships xmlns="http://schemas.openxmlformats.org/package/2006/relationships"><Relationship Type="http://schemas.openxmlformats.org/officeDocument/2006/relationships/comments" Target="/xl/comments/comment124.xml" Id="comments" /><Relationship Type="http://schemas.openxmlformats.org/officeDocument/2006/relationships/vmlDrawing" Target="/xl/drawings/commentsDrawing124.vml" Id="anysvml" /></Relationships>
</file>

<file path=xl/worksheets/_rels/sheet125.xml.rels><Relationships xmlns="http://schemas.openxmlformats.org/package/2006/relationships"><Relationship Type="http://schemas.openxmlformats.org/officeDocument/2006/relationships/comments" Target="/xl/comments/comment125.xml" Id="comments" /><Relationship Type="http://schemas.openxmlformats.org/officeDocument/2006/relationships/vmlDrawing" Target="/xl/drawings/commentsDrawing125.vml" Id="anysvml" /></Relationships>
</file>

<file path=xl/worksheets/_rels/sheet126.xml.rels><Relationships xmlns="http://schemas.openxmlformats.org/package/2006/relationships"><Relationship Type="http://schemas.openxmlformats.org/officeDocument/2006/relationships/comments" Target="/xl/comments/comment126.xml" Id="comments" /><Relationship Type="http://schemas.openxmlformats.org/officeDocument/2006/relationships/vmlDrawing" Target="/xl/drawings/commentsDrawing126.vml" Id="anysvml" /></Relationships>
</file>

<file path=xl/worksheets/_rels/sheet127.xml.rels><Relationships xmlns="http://schemas.openxmlformats.org/package/2006/relationships"><Relationship Type="http://schemas.openxmlformats.org/officeDocument/2006/relationships/comments" Target="/xl/comments/comment127.xml" Id="comments" /><Relationship Type="http://schemas.openxmlformats.org/officeDocument/2006/relationships/vmlDrawing" Target="/xl/drawings/commentsDrawing127.vml" Id="anysvml" /></Relationships>
</file>

<file path=xl/worksheets/_rels/sheet128.xml.rels><Relationships xmlns="http://schemas.openxmlformats.org/package/2006/relationships"><Relationship Type="http://schemas.openxmlformats.org/officeDocument/2006/relationships/comments" Target="/xl/comments/comment128.xml" Id="comments" /><Relationship Type="http://schemas.openxmlformats.org/officeDocument/2006/relationships/vmlDrawing" Target="/xl/drawings/commentsDrawing128.vml" Id="anysvml" /></Relationships>
</file>

<file path=xl/worksheets/_rels/sheet129.xml.rels><Relationships xmlns="http://schemas.openxmlformats.org/package/2006/relationships"><Relationship Type="http://schemas.openxmlformats.org/officeDocument/2006/relationships/comments" Target="/xl/comments/comment129.xml" Id="comments" /><Relationship Type="http://schemas.openxmlformats.org/officeDocument/2006/relationships/vmlDrawing" Target="/xl/drawings/commentsDrawing129.vml" Id="anysvml" /></Relationships>
</file>

<file path=xl/worksheets/_rels/sheet130.xml.rels><Relationships xmlns="http://schemas.openxmlformats.org/package/2006/relationships"><Relationship Type="http://schemas.openxmlformats.org/officeDocument/2006/relationships/comments" Target="/xl/comments/comment130.xml" Id="comments" /><Relationship Type="http://schemas.openxmlformats.org/officeDocument/2006/relationships/vmlDrawing" Target="/xl/drawings/commentsDrawing130.vml" Id="anysvml" /></Relationships>
</file>

<file path=xl/worksheets/_rels/sheet131.xml.rels><Relationships xmlns="http://schemas.openxmlformats.org/package/2006/relationships"><Relationship Type="http://schemas.openxmlformats.org/officeDocument/2006/relationships/comments" Target="/xl/comments/comment131.xml" Id="comments" /><Relationship Type="http://schemas.openxmlformats.org/officeDocument/2006/relationships/vmlDrawing" Target="/xl/drawings/commentsDrawing131.vml" Id="anysvml" /></Relationships>
</file>

<file path=xl/worksheets/_rels/sheet132.xml.rels><Relationships xmlns="http://schemas.openxmlformats.org/package/2006/relationships"><Relationship Type="http://schemas.openxmlformats.org/officeDocument/2006/relationships/comments" Target="/xl/comments/comment132.xml" Id="comments" /><Relationship Type="http://schemas.openxmlformats.org/officeDocument/2006/relationships/vmlDrawing" Target="/xl/drawings/commentsDrawing132.vml" Id="anysvml" /></Relationships>
</file>

<file path=xl/worksheets/_rels/sheet133.xml.rels><Relationships xmlns="http://schemas.openxmlformats.org/package/2006/relationships"><Relationship Type="http://schemas.openxmlformats.org/officeDocument/2006/relationships/comments" Target="/xl/comments/comment133.xml" Id="comments" /><Relationship Type="http://schemas.openxmlformats.org/officeDocument/2006/relationships/vmlDrawing" Target="/xl/drawings/commentsDrawing133.vml" Id="anysvml" /></Relationships>
</file>

<file path=xl/worksheets/_rels/sheet134.xml.rels><Relationships xmlns="http://schemas.openxmlformats.org/package/2006/relationships"><Relationship Type="http://schemas.openxmlformats.org/officeDocument/2006/relationships/comments" Target="/xl/comments/comment134.xml" Id="comments" /><Relationship Type="http://schemas.openxmlformats.org/officeDocument/2006/relationships/vmlDrawing" Target="/xl/drawings/commentsDrawing134.vml" Id="anysvml" /></Relationships>
</file>

<file path=xl/worksheets/_rels/sheet135.xml.rels><Relationships xmlns="http://schemas.openxmlformats.org/package/2006/relationships"><Relationship Type="http://schemas.openxmlformats.org/officeDocument/2006/relationships/comments" Target="/xl/comments/comment135.xml" Id="comments" /><Relationship Type="http://schemas.openxmlformats.org/officeDocument/2006/relationships/vmlDrawing" Target="/xl/drawings/commentsDrawing135.vml" Id="anysvml" /></Relationships>
</file>

<file path=xl/worksheets/_rels/sheet136.xml.rels><Relationships xmlns="http://schemas.openxmlformats.org/package/2006/relationships"><Relationship Type="http://schemas.openxmlformats.org/officeDocument/2006/relationships/comments" Target="/xl/comments/comment136.xml" Id="comments" /><Relationship Type="http://schemas.openxmlformats.org/officeDocument/2006/relationships/vmlDrawing" Target="/xl/drawings/commentsDrawing136.vml" Id="anysvml" /></Relationships>
</file>

<file path=xl/worksheets/_rels/sheet137.xml.rels><Relationships xmlns="http://schemas.openxmlformats.org/package/2006/relationships"><Relationship Type="http://schemas.openxmlformats.org/officeDocument/2006/relationships/comments" Target="/xl/comments/comment137.xml" Id="comments" /><Relationship Type="http://schemas.openxmlformats.org/officeDocument/2006/relationships/vmlDrawing" Target="/xl/drawings/commentsDrawing137.vml" Id="anysvml" /></Relationships>
</file>

<file path=xl/worksheets/_rels/sheet138.xml.rels><Relationships xmlns="http://schemas.openxmlformats.org/package/2006/relationships"><Relationship Type="http://schemas.openxmlformats.org/officeDocument/2006/relationships/comments" Target="/xl/comments/comment138.xml" Id="comments" /><Relationship Type="http://schemas.openxmlformats.org/officeDocument/2006/relationships/vmlDrawing" Target="/xl/drawings/commentsDrawing138.vml" Id="anysvml" /></Relationships>
</file>

<file path=xl/worksheets/_rels/sheet139.xml.rels><Relationships xmlns="http://schemas.openxmlformats.org/package/2006/relationships"><Relationship Type="http://schemas.openxmlformats.org/officeDocument/2006/relationships/comments" Target="/xl/comments/comment139.xml" Id="comments" /><Relationship Type="http://schemas.openxmlformats.org/officeDocument/2006/relationships/vmlDrawing" Target="/xl/drawings/commentsDrawing139.vml" Id="anysvml" /></Relationships>
</file>

<file path=xl/worksheets/_rels/sheet140.xml.rels><Relationships xmlns="http://schemas.openxmlformats.org/package/2006/relationships"><Relationship Type="http://schemas.openxmlformats.org/officeDocument/2006/relationships/comments" Target="/xl/comments/comment140.xml" Id="comments" /><Relationship Type="http://schemas.openxmlformats.org/officeDocument/2006/relationships/vmlDrawing" Target="/xl/drawings/commentsDrawing140.vml" Id="anysvml" /></Relationships>
</file>

<file path=xl/worksheets/_rels/sheet141.xml.rels><Relationships xmlns="http://schemas.openxmlformats.org/package/2006/relationships"><Relationship Type="http://schemas.openxmlformats.org/officeDocument/2006/relationships/comments" Target="/xl/comments/comment141.xml" Id="comments" /><Relationship Type="http://schemas.openxmlformats.org/officeDocument/2006/relationships/vmlDrawing" Target="/xl/drawings/commentsDrawing141.vml" Id="anysvml" /></Relationships>
</file>

<file path=xl/worksheets/_rels/sheet142.xml.rels><Relationships xmlns="http://schemas.openxmlformats.org/package/2006/relationships"><Relationship Type="http://schemas.openxmlformats.org/officeDocument/2006/relationships/comments" Target="/xl/comments/comment142.xml" Id="comments" /><Relationship Type="http://schemas.openxmlformats.org/officeDocument/2006/relationships/vmlDrawing" Target="/xl/drawings/commentsDrawing142.vml" Id="anysvml" /></Relationships>
</file>

<file path=xl/worksheets/_rels/sheet143.xml.rels><Relationships xmlns="http://schemas.openxmlformats.org/package/2006/relationships"><Relationship Type="http://schemas.openxmlformats.org/officeDocument/2006/relationships/comments" Target="/xl/comments/comment143.xml" Id="comments" /><Relationship Type="http://schemas.openxmlformats.org/officeDocument/2006/relationships/vmlDrawing" Target="/xl/drawings/commentsDrawing143.vml" Id="anysvml" /></Relationships>
</file>

<file path=xl/worksheets/_rels/sheet144.xml.rels><Relationships xmlns="http://schemas.openxmlformats.org/package/2006/relationships"><Relationship Type="http://schemas.openxmlformats.org/officeDocument/2006/relationships/comments" Target="/xl/comments/comment144.xml" Id="comments" /><Relationship Type="http://schemas.openxmlformats.org/officeDocument/2006/relationships/vmlDrawing" Target="/xl/drawings/commentsDrawing144.vml" Id="anysvml" /></Relationships>
</file>

<file path=xl/worksheets/_rels/sheet145.xml.rels><Relationships xmlns="http://schemas.openxmlformats.org/package/2006/relationships"><Relationship Type="http://schemas.openxmlformats.org/officeDocument/2006/relationships/comments" Target="/xl/comments/comment145.xml" Id="comments" /><Relationship Type="http://schemas.openxmlformats.org/officeDocument/2006/relationships/vmlDrawing" Target="/xl/drawings/commentsDrawing145.vml" Id="anysvml" /></Relationships>
</file>

<file path=xl/worksheets/_rels/sheet146.xml.rels><Relationships xmlns="http://schemas.openxmlformats.org/package/2006/relationships"><Relationship Type="http://schemas.openxmlformats.org/officeDocument/2006/relationships/comments" Target="/xl/comments/comment146.xml" Id="comments" /><Relationship Type="http://schemas.openxmlformats.org/officeDocument/2006/relationships/vmlDrawing" Target="/xl/drawings/commentsDrawing146.vml" Id="anysvml" /></Relationships>
</file>

<file path=xl/worksheets/_rels/sheet147.xml.rels><Relationships xmlns="http://schemas.openxmlformats.org/package/2006/relationships"><Relationship Type="http://schemas.openxmlformats.org/officeDocument/2006/relationships/comments" Target="/xl/comments/comment147.xml" Id="comments" /><Relationship Type="http://schemas.openxmlformats.org/officeDocument/2006/relationships/vmlDrawing" Target="/xl/drawings/commentsDrawing147.vml" Id="anysvml" /></Relationships>
</file>

<file path=xl/worksheets/_rels/sheet148.xml.rels><Relationships xmlns="http://schemas.openxmlformats.org/package/2006/relationships"><Relationship Type="http://schemas.openxmlformats.org/officeDocument/2006/relationships/comments" Target="/xl/comments/comment148.xml" Id="comments" /><Relationship Type="http://schemas.openxmlformats.org/officeDocument/2006/relationships/vmlDrawing" Target="/xl/drawings/commentsDrawing148.vml" Id="anysvml" /></Relationships>
</file>

<file path=xl/worksheets/_rels/sheet149.xml.rels><Relationships xmlns="http://schemas.openxmlformats.org/package/2006/relationships"><Relationship Type="http://schemas.openxmlformats.org/officeDocument/2006/relationships/comments" Target="/xl/comments/comment149.xml" Id="comments" /><Relationship Type="http://schemas.openxmlformats.org/officeDocument/2006/relationships/vmlDrawing" Target="/xl/drawings/commentsDrawing149.vml" Id="anysvml" /></Relationships>
</file>

<file path=xl/worksheets/_rels/sheet150.xml.rels><Relationships xmlns="http://schemas.openxmlformats.org/package/2006/relationships"><Relationship Type="http://schemas.openxmlformats.org/officeDocument/2006/relationships/comments" Target="/xl/comments/comment150.xml" Id="comments" /><Relationship Type="http://schemas.openxmlformats.org/officeDocument/2006/relationships/vmlDrawing" Target="/xl/drawings/commentsDrawing150.vml" Id="anysvml" /></Relationships>
</file>

<file path=xl/worksheets/_rels/sheet151.xml.rels><Relationships xmlns="http://schemas.openxmlformats.org/package/2006/relationships"><Relationship Type="http://schemas.openxmlformats.org/officeDocument/2006/relationships/comments" Target="/xl/comments/comment151.xml" Id="comments" /><Relationship Type="http://schemas.openxmlformats.org/officeDocument/2006/relationships/vmlDrawing" Target="/xl/drawings/commentsDrawing151.vml" Id="anysvml" /></Relationships>
</file>

<file path=xl/worksheets/_rels/sheet152.xml.rels><Relationships xmlns="http://schemas.openxmlformats.org/package/2006/relationships"><Relationship Type="http://schemas.openxmlformats.org/officeDocument/2006/relationships/comments" Target="/xl/comments/comment152.xml" Id="comments" /><Relationship Type="http://schemas.openxmlformats.org/officeDocument/2006/relationships/vmlDrawing" Target="/xl/drawings/commentsDrawing152.vml" Id="anysvml" /></Relationships>
</file>

<file path=xl/worksheets/_rels/sheet153.xml.rels><Relationships xmlns="http://schemas.openxmlformats.org/package/2006/relationships"><Relationship Type="http://schemas.openxmlformats.org/officeDocument/2006/relationships/comments" Target="/xl/comments/comment153.xml" Id="comments" /><Relationship Type="http://schemas.openxmlformats.org/officeDocument/2006/relationships/vmlDrawing" Target="/xl/drawings/commentsDrawing153.vml" Id="anysvml" /></Relationships>
</file>

<file path=xl/worksheets/_rels/sheet154.xml.rels><Relationships xmlns="http://schemas.openxmlformats.org/package/2006/relationships"><Relationship Type="http://schemas.openxmlformats.org/officeDocument/2006/relationships/comments" Target="/xl/comments/comment154.xml" Id="comments" /><Relationship Type="http://schemas.openxmlformats.org/officeDocument/2006/relationships/vmlDrawing" Target="/xl/drawings/commentsDrawing154.vml" Id="anysvml" /></Relationships>
</file>

<file path=xl/worksheets/_rels/sheet155.xml.rels><Relationships xmlns="http://schemas.openxmlformats.org/package/2006/relationships"><Relationship Type="http://schemas.openxmlformats.org/officeDocument/2006/relationships/comments" Target="/xl/comments/comment155.xml" Id="comments" /><Relationship Type="http://schemas.openxmlformats.org/officeDocument/2006/relationships/vmlDrawing" Target="/xl/drawings/commentsDrawing155.vml" Id="anysvml" /></Relationships>
</file>

<file path=xl/worksheets/_rels/sheet156.xml.rels><Relationships xmlns="http://schemas.openxmlformats.org/package/2006/relationships"><Relationship Type="http://schemas.openxmlformats.org/officeDocument/2006/relationships/comments" Target="/xl/comments/comment156.xml" Id="comments" /><Relationship Type="http://schemas.openxmlformats.org/officeDocument/2006/relationships/vmlDrawing" Target="/xl/drawings/commentsDrawing156.vml" Id="anysvml" /></Relationships>
</file>

<file path=xl/worksheets/_rels/sheet157.xml.rels><Relationships xmlns="http://schemas.openxmlformats.org/package/2006/relationships"><Relationship Type="http://schemas.openxmlformats.org/officeDocument/2006/relationships/comments" Target="/xl/comments/comment157.xml" Id="comments" /><Relationship Type="http://schemas.openxmlformats.org/officeDocument/2006/relationships/vmlDrawing" Target="/xl/drawings/commentsDrawing157.vml" Id="anysvml" /></Relationships>
</file>

<file path=xl/worksheets/_rels/sheet158.xml.rels><Relationships xmlns="http://schemas.openxmlformats.org/package/2006/relationships"><Relationship Type="http://schemas.openxmlformats.org/officeDocument/2006/relationships/comments" Target="/xl/comments/comment158.xml" Id="comments" /><Relationship Type="http://schemas.openxmlformats.org/officeDocument/2006/relationships/vmlDrawing" Target="/xl/drawings/commentsDrawing158.vml" Id="anysvml" /></Relationships>
</file>

<file path=xl/worksheets/_rels/sheet159.xml.rels><Relationships xmlns="http://schemas.openxmlformats.org/package/2006/relationships"><Relationship Type="http://schemas.openxmlformats.org/officeDocument/2006/relationships/comments" Target="/xl/comments/comment159.xml" Id="comments" /><Relationship Type="http://schemas.openxmlformats.org/officeDocument/2006/relationships/vmlDrawing" Target="/xl/drawings/commentsDrawing159.vml" Id="anysvml" /></Relationships>
</file>

<file path=xl/worksheets/_rels/sheet160.xml.rels><Relationships xmlns="http://schemas.openxmlformats.org/package/2006/relationships"><Relationship Type="http://schemas.openxmlformats.org/officeDocument/2006/relationships/comments" Target="/xl/comments/comment160.xml" Id="comments" /><Relationship Type="http://schemas.openxmlformats.org/officeDocument/2006/relationships/vmlDrawing" Target="/xl/drawings/commentsDrawing160.vml" Id="anysvml" /></Relationships>
</file>

<file path=xl/worksheets/_rels/sheet161.xml.rels><Relationships xmlns="http://schemas.openxmlformats.org/package/2006/relationships"><Relationship Type="http://schemas.openxmlformats.org/officeDocument/2006/relationships/comments" Target="/xl/comments/comment161.xml" Id="comments" /><Relationship Type="http://schemas.openxmlformats.org/officeDocument/2006/relationships/vmlDrawing" Target="/xl/drawings/commentsDrawing161.vml" Id="anysvml" /></Relationships>
</file>

<file path=xl/worksheets/_rels/sheet162.xml.rels><Relationships xmlns="http://schemas.openxmlformats.org/package/2006/relationships"><Relationship Type="http://schemas.openxmlformats.org/officeDocument/2006/relationships/comments" Target="/xl/comments/comment162.xml" Id="comments" /><Relationship Type="http://schemas.openxmlformats.org/officeDocument/2006/relationships/vmlDrawing" Target="/xl/drawings/commentsDrawing162.vml" Id="anysvml" /></Relationships>
</file>

<file path=xl/worksheets/_rels/sheet163.xml.rels><Relationships xmlns="http://schemas.openxmlformats.org/package/2006/relationships"><Relationship Type="http://schemas.openxmlformats.org/officeDocument/2006/relationships/comments" Target="/xl/comments/comment163.xml" Id="comments" /><Relationship Type="http://schemas.openxmlformats.org/officeDocument/2006/relationships/vmlDrawing" Target="/xl/drawings/commentsDrawing163.vml" Id="anysvml" /></Relationships>
</file>

<file path=xl/worksheets/_rels/sheet164.xml.rels><Relationships xmlns="http://schemas.openxmlformats.org/package/2006/relationships"><Relationship Type="http://schemas.openxmlformats.org/officeDocument/2006/relationships/comments" Target="/xl/comments/comment164.xml" Id="comments" /><Relationship Type="http://schemas.openxmlformats.org/officeDocument/2006/relationships/vmlDrawing" Target="/xl/drawings/commentsDrawing164.vml" Id="anysvml" /></Relationships>
</file>

<file path=xl/worksheets/_rels/sheet165.xml.rels><Relationships xmlns="http://schemas.openxmlformats.org/package/2006/relationships"><Relationship Type="http://schemas.openxmlformats.org/officeDocument/2006/relationships/comments" Target="/xl/comments/comment165.xml" Id="comments" /><Relationship Type="http://schemas.openxmlformats.org/officeDocument/2006/relationships/vmlDrawing" Target="/xl/drawings/commentsDrawing165.vml" Id="anysvml" /></Relationships>
</file>

<file path=xl/worksheets/_rels/sheet166.xml.rels><Relationships xmlns="http://schemas.openxmlformats.org/package/2006/relationships"><Relationship Type="http://schemas.openxmlformats.org/officeDocument/2006/relationships/comments" Target="/xl/comments/comment166.xml" Id="comments" /><Relationship Type="http://schemas.openxmlformats.org/officeDocument/2006/relationships/vmlDrawing" Target="/xl/drawings/commentsDrawing166.vml" Id="anysvml" /></Relationships>
</file>

<file path=xl/worksheets/_rels/sheet167.xml.rels><Relationships xmlns="http://schemas.openxmlformats.org/package/2006/relationships"><Relationship Type="http://schemas.openxmlformats.org/officeDocument/2006/relationships/comments" Target="/xl/comments/comment167.xml" Id="comments" /><Relationship Type="http://schemas.openxmlformats.org/officeDocument/2006/relationships/vmlDrawing" Target="/xl/drawings/commentsDrawing167.vml" Id="anysvml" /></Relationships>
</file>

<file path=xl/worksheets/_rels/sheet168.xml.rels><Relationships xmlns="http://schemas.openxmlformats.org/package/2006/relationships"><Relationship Type="http://schemas.openxmlformats.org/officeDocument/2006/relationships/comments" Target="/xl/comments/comment168.xml" Id="comments" /><Relationship Type="http://schemas.openxmlformats.org/officeDocument/2006/relationships/vmlDrawing" Target="/xl/drawings/commentsDrawing168.vml" Id="anysvml" /></Relationships>
</file>

<file path=xl/worksheets/_rels/sheet169.xml.rels><Relationships xmlns="http://schemas.openxmlformats.org/package/2006/relationships"><Relationship Type="http://schemas.openxmlformats.org/officeDocument/2006/relationships/comments" Target="/xl/comments/comment169.xml" Id="comments" /><Relationship Type="http://schemas.openxmlformats.org/officeDocument/2006/relationships/vmlDrawing" Target="/xl/drawings/commentsDrawing169.vml" Id="anysvml" /></Relationships>
</file>

<file path=xl/worksheets/_rels/sheet170.xml.rels><Relationships xmlns="http://schemas.openxmlformats.org/package/2006/relationships"><Relationship Type="http://schemas.openxmlformats.org/officeDocument/2006/relationships/comments" Target="/xl/comments/comment170.xml" Id="comments" /><Relationship Type="http://schemas.openxmlformats.org/officeDocument/2006/relationships/vmlDrawing" Target="/xl/drawings/commentsDrawing170.vml" Id="anysvml" /></Relationships>
</file>

<file path=xl/worksheets/_rels/sheet171.xml.rels><Relationships xmlns="http://schemas.openxmlformats.org/package/2006/relationships"><Relationship Type="http://schemas.openxmlformats.org/officeDocument/2006/relationships/comments" Target="/xl/comments/comment171.xml" Id="comments" /><Relationship Type="http://schemas.openxmlformats.org/officeDocument/2006/relationships/vmlDrawing" Target="/xl/drawings/commentsDrawing171.vml" Id="anysvml" /></Relationships>
</file>

<file path=xl/worksheets/_rels/sheet172.xml.rels><Relationships xmlns="http://schemas.openxmlformats.org/package/2006/relationships"><Relationship Type="http://schemas.openxmlformats.org/officeDocument/2006/relationships/comments" Target="/xl/comments/comment172.xml" Id="comments" /><Relationship Type="http://schemas.openxmlformats.org/officeDocument/2006/relationships/vmlDrawing" Target="/xl/drawings/commentsDrawing172.vml" Id="anysvml" /></Relationships>
</file>

<file path=xl/worksheets/_rels/sheet173.xml.rels><Relationships xmlns="http://schemas.openxmlformats.org/package/2006/relationships"><Relationship Type="http://schemas.openxmlformats.org/officeDocument/2006/relationships/comments" Target="/xl/comments/comment173.xml" Id="comments" /><Relationship Type="http://schemas.openxmlformats.org/officeDocument/2006/relationships/vmlDrawing" Target="/xl/drawings/commentsDrawing173.vml" Id="anysvml" /></Relationships>
</file>

<file path=xl/worksheets/_rels/sheet174.xml.rels><Relationships xmlns="http://schemas.openxmlformats.org/package/2006/relationships"><Relationship Type="http://schemas.openxmlformats.org/officeDocument/2006/relationships/comments" Target="/xl/comments/comment174.xml" Id="comments" /><Relationship Type="http://schemas.openxmlformats.org/officeDocument/2006/relationships/vmlDrawing" Target="/xl/drawings/commentsDrawing174.vml" Id="anysvml" /></Relationships>
</file>

<file path=xl/worksheets/_rels/sheet175.xml.rels><Relationships xmlns="http://schemas.openxmlformats.org/package/2006/relationships"><Relationship Type="http://schemas.openxmlformats.org/officeDocument/2006/relationships/comments" Target="/xl/comments/comment175.xml" Id="comments" /><Relationship Type="http://schemas.openxmlformats.org/officeDocument/2006/relationships/vmlDrawing" Target="/xl/drawings/commentsDrawing175.vml" Id="anysvml" /></Relationships>
</file>

<file path=xl/worksheets/_rels/sheet176.xml.rels><Relationships xmlns="http://schemas.openxmlformats.org/package/2006/relationships"><Relationship Type="http://schemas.openxmlformats.org/officeDocument/2006/relationships/comments" Target="/xl/comments/comment176.xml" Id="comments" /><Relationship Type="http://schemas.openxmlformats.org/officeDocument/2006/relationships/vmlDrawing" Target="/xl/drawings/commentsDrawing176.vml" Id="anysvml" /></Relationships>
</file>

<file path=xl/worksheets/_rels/sheet177.xml.rels><Relationships xmlns="http://schemas.openxmlformats.org/package/2006/relationships"><Relationship Type="http://schemas.openxmlformats.org/officeDocument/2006/relationships/comments" Target="/xl/comments/comment177.xml" Id="comments" /><Relationship Type="http://schemas.openxmlformats.org/officeDocument/2006/relationships/vmlDrawing" Target="/xl/drawings/commentsDrawing177.vml" Id="anysvml" /></Relationships>
</file>

<file path=xl/worksheets/_rels/sheet178.xml.rels><Relationships xmlns="http://schemas.openxmlformats.org/package/2006/relationships"><Relationship Type="http://schemas.openxmlformats.org/officeDocument/2006/relationships/comments" Target="/xl/comments/comment178.xml" Id="comments" /><Relationship Type="http://schemas.openxmlformats.org/officeDocument/2006/relationships/vmlDrawing" Target="/xl/drawings/commentsDrawing178.vml" Id="anysvml" /></Relationships>
</file>

<file path=xl/worksheets/_rels/sheet179.xml.rels><Relationships xmlns="http://schemas.openxmlformats.org/package/2006/relationships"><Relationship Type="http://schemas.openxmlformats.org/officeDocument/2006/relationships/comments" Target="/xl/comments/comment179.xml" Id="comments" /><Relationship Type="http://schemas.openxmlformats.org/officeDocument/2006/relationships/vmlDrawing" Target="/xl/drawings/commentsDrawing179.vml" Id="anysvml" /></Relationships>
</file>

<file path=xl/worksheets/_rels/sheet180.xml.rels><Relationships xmlns="http://schemas.openxmlformats.org/package/2006/relationships"><Relationship Type="http://schemas.openxmlformats.org/officeDocument/2006/relationships/comments" Target="/xl/comments/comment180.xml" Id="comments" /><Relationship Type="http://schemas.openxmlformats.org/officeDocument/2006/relationships/vmlDrawing" Target="/xl/drawings/commentsDrawing180.vml" Id="anysvml" /></Relationships>
</file>

<file path=xl/worksheets/_rels/sheet181.xml.rels><Relationships xmlns="http://schemas.openxmlformats.org/package/2006/relationships"><Relationship Type="http://schemas.openxmlformats.org/officeDocument/2006/relationships/comments" Target="/xl/comments/comment181.xml" Id="comments" /><Relationship Type="http://schemas.openxmlformats.org/officeDocument/2006/relationships/vmlDrawing" Target="/xl/drawings/commentsDrawing181.vml" Id="anysvml" /></Relationships>
</file>

<file path=xl/worksheets/_rels/sheet182.xml.rels><Relationships xmlns="http://schemas.openxmlformats.org/package/2006/relationships"><Relationship Type="http://schemas.openxmlformats.org/officeDocument/2006/relationships/comments" Target="/xl/comments/comment182.xml" Id="comments" /><Relationship Type="http://schemas.openxmlformats.org/officeDocument/2006/relationships/vmlDrawing" Target="/xl/drawings/commentsDrawing182.vml" Id="anysvml" /></Relationships>
</file>

<file path=xl/worksheets/_rels/sheet183.xml.rels><Relationships xmlns="http://schemas.openxmlformats.org/package/2006/relationships"><Relationship Type="http://schemas.openxmlformats.org/officeDocument/2006/relationships/comments" Target="/xl/comments/comment183.xml" Id="comments" /><Relationship Type="http://schemas.openxmlformats.org/officeDocument/2006/relationships/vmlDrawing" Target="/xl/drawings/commentsDrawing183.vml" Id="anysvml" /></Relationships>
</file>

<file path=xl/worksheets/_rels/sheet184.xml.rels><Relationships xmlns="http://schemas.openxmlformats.org/package/2006/relationships"><Relationship Type="http://schemas.openxmlformats.org/officeDocument/2006/relationships/comments" Target="/xl/comments/comment184.xml" Id="comments" /><Relationship Type="http://schemas.openxmlformats.org/officeDocument/2006/relationships/vmlDrawing" Target="/xl/drawings/commentsDrawing184.vml" Id="anysvml" /></Relationships>
</file>

<file path=xl/worksheets/_rels/sheet185.xml.rels><Relationships xmlns="http://schemas.openxmlformats.org/package/2006/relationships"><Relationship Type="http://schemas.openxmlformats.org/officeDocument/2006/relationships/comments" Target="/xl/comments/comment185.xml" Id="comments" /><Relationship Type="http://schemas.openxmlformats.org/officeDocument/2006/relationships/vmlDrawing" Target="/xl/drawings/commentsDrawing185.vml" Id="anysvml" /></Relationships>
</file>

<file path=xl/worksheets/_rels/sheet186.xml.rels><Relationships xmlns="http://schemas.openxmlformats.org/package/2006/relationships"><Relationship Type="http://schemas.openxmlformats.org/officeDocument/2006/relationships/comments" Target="/xl/comments/comment186.xml" Id="comments" /><Relationship Type="http://schemas.openxmlformats.org/officeDocument/2006/relationships/vmlDrawing" Target="/xl/drawings/commentsDrawing186.vml" Id="anysvml" /></Relationships>
</file>

<file path=xl/worksheets/_rels/sheet187.xml.rels><Relationships xmlns="http://schemas.openxmlformats.org/package/2006/relationships"><Relationship Type="http://schemas.openxmlformats.org/officeDocument/2006/relationships/comments" Target="/xl/comments/comment187.xml" Id="comments" /><Relationship Type="http://schemas.openxmlformats.org/officeDocument/2006/relationships/vmlDrawing" Target="/xl/drawings/commentsDrawing187.vml" Id="anysvml" /></Relationships>
</file>

<file path=xl/worksheets/_rels/sheet188.xml.rels><Relationships xmlns="http://schemas.openxmlformats.org/package/2006/relationships"><Relationship Type="http://schemas.openxmlformats.org/officeDocument/2006/relationships/comments" Target="/xl/comments/comment188.xml" Id="comments" /><Relationship Type="http://schemas.openxmlformats.org/officeDocument/2006/relationships/vmlDrawing" Target="/xl/drawings/commentsDrawing188.vml" Id="anysvml" /></Relationships>
</file>

<file path=xl/worksheets/_rels/sheet189.xml.rels><Relationships xmlns="http://schemas.openxmlformats.org/package/2006/relationships"><Relationship Type="http://schemas.openxmlformats.org/officeDocument/2006/relationships/comments" Target="/xl/comments/comment189.xml" Id="comments" /><Relationship Type="http://schemas.openxmlformats.org/officeDocument/2006/relationships/vmlDrawing" Target="/xl/drawings/commentsDrawing189.vml" Id="anysvml" /></Relationships>
</file>

<file path=xl/worksheets/_rels/sheet190.xml.rels><Relationships xmlns="http://schemas.openxmlformats.org/package/2006/relationships"><Relationship Type="http://schemas.openxmlformats.org/officeDocument/2006/relationships/comments" Target="/xl/comments/comment190.xml" Id="comments" /><Relationship Type="http://schemas.openxmlformats.org/officeDocument/2006/relationships/vmlDrawing" Target="/xl/drawings/commentsDrawing190.vml" Id="anysvml" /></Relationships>
</file>

<file path=xl/worksheets/_rels/sheet191.xml.rels><Relationships xmlns="http://schemas.openxmlformats.org/package/2006/relationships"><Relationship Type="http://schemas.openxmlformats.org/officeDocument/2006/relationships/comments" Target="/xl/comments/comment191.xml" Id="comments" /><Relationship Type="http://schemas.openxmlformats.org/officeDocument/2006/relationships/vmlDrawing" Target="/xl/drawings/commentsDrawing191.vml" Id="anysvml" /></Relationships>
</file>

<file path=xl/worksheets/_rels/sheet192.xml.rels><Relationships xmlns="http://schemas.openxmlformats.org/package/2006/relationships"><Relationship Type="http://schemas.openxmlformats.org/officeDocument/2006/relationships/comments" Target="/xl/comments/comment192.xml" Id="comments" /><Relationship Type="http://schemas.openxmlformats.org/officeDocument/2006/relationships/vmlDrawing" Target="/xl/drawings/commentsDrawing192.vml" Id="anysvml" /></Relationships>
</file>

<file path=xl/worksheets/_rels/sheet193.xml.rels><Relationships xmlns="http://schemas.openxmlformats.org/package/2006/relationships"><Relationship Type="http://schemas.openxmlformats.org/officeDocument/2006/relationships/comments" Target="/xl/comments/comment193.xml" Id="comments" /><Relationship Type="http://schemas.openxmlformats.org/officeDocument/2006/relationships/vmlDrawing" Target="/xl/drawings/commentsDrawing193.vml" Id="anysvml" /></Relationships>
</file>

<file path=xl/worksheets/_rels/sheet194.xml.rels><Relationships xmlns="http://schemas.openxmlformats.org/package/2006/relationships"><Relationship Type="http://schemas.openxmlformats.org/officeDocument/2006/relationships/comments" Target="/xl/comments/comment194.xml" Id="comments" /><Relationship Type="http://schemas.openxmlformats.org/officeDocument/2006/relationships/vmlDrawing" Target="/xl/drawings/commentsDrawing194.vml" Id="anysvml" /></Relationships>
</file>

<file path=xl/worksheets/_rels/sheet195.xml.rels><Relationships xmlns="http://schemas.openxmlformats.org/package/2006/relationships"><Relationship Type="http://schemas.openxmlformats.org/officeDocument/2006/relationships/comments" Target="/xl/comments/comment195.xml" Id="comments" /><Relationship Type="http://schemas.openxmlformats.org/officeDocument/2006/relationships/vmlDrawing" Target="/xl/drawings/commentsDrawing195.vml" Id="anysvml" /></Relationships>
</file>

<file path=xl/worksheets/_rels/sheet196.xml.rels><Relationships xmlns="http://schemas.openxmlformats.org/package/2006/relationships"><Relationship Type="http://schemas.openxmlformats.org/officeDocument/2006/relationships/comments" Target="/xl/comments/comment196.xml" Id="comments" /><Relationship Type="http://schemas.openxmlformats.org/officeDocument/2006/relationships/vmlDrawing" Target="/xl/drawings/commentsDrawing196.vml" Id="anysvml" /></Relationships>
</file>

<file path=xl/worksheets/_rels/sheet197.xml.rels><Relationships xmlns="http://schemas.openxmlformats.org/package/2006/relationships"><Relationship Type="http://schemas.openxmlformats.org/officeDocument/2006/relationships/comments" Target="/xl/comments/comment197.xml" Id="comments" /><Relationship Type="http://schemas.openxmlformats.org/officeDocument/2006/relationships/vmlDrawing" Target="/xl/drawings/commentsDrawing197.vml" Id="anysvml" /></Relationships>
</file>

<file path=xl/worksheets/_rels/sheet198.xml.rels><Relationships xmlns="http://schemas.openxmlformats.org/package/2006/relationships"><Relationship Type="http://schemas.openxmlformats.org/officeDocument/2006/relationships/comments" Target="/xl/comments/comment198.xml" Id="comments" /><Relationship Type="http://schemas.openxmlformats.org/officeDocument/2006/relationships/vmlDrawing" Target="/xl/drawings/commentsDrawing198.vml" Id="anysvml" /></Relationships>
</file>

<file path=xl/worksheets/_rels/sheet199.xml.rels><Relationships xmlns="http://schemas.openxmlformats.org/package/2006/relationships"><Relationship Type="http://schemas.openxmlformats.org/officeDocument/2006/relationships/comments" Target="/xl/comments/comment199.xml" Id="comments" /><Relationship Type="http://schemas.openxmlformats.org/officeDocument/2006/relationships/vmlDrawing" Target="/xl/drawings/commentsDrawing199.vml" Id="anysvml" /></Relationships>
</file>

<file path=xl/worksheets/_rels/sheet200.xml.rels><Relationships xmlns="http://schemas.openxmlformats.org/package/2006/relationships"><Relationship Type="http://schemas.openxmlformats.org/officeDocument/2006/relationships/comments" Target="/xl/comments/comment200.xml" Id="comments" /><Relationship Type="http://schemas.openxmlformats.org/officeDocument/2006/relationships/vmlDrawing" Target="/xl/drawings/commentsDrawing200.vml" Id="anysvml" /></Relationships>
</file>

<file path=xl/worksheets/_rels/sheet201.xml.rels><Relationships xmlns="http://schemas.openxmlformats.org/package/2006/relationships"><Relationship Type="http://schemas.openxmlformats.org/officeDocument/2006/relationships/comments" Target="/xl/comments/comment201.xml" Id="comments" /><Relationship Type="http://schemas.openxmlformats.org/officeDocument/2006/relationships/vmlDrawing" Target="/xl/drawings/commentsDrawing201.vml" Id="anysvml" /></Relationships>
</file>

<file path=xl/worksheets/_rels/sheet202.xml.rels><Relationships xmlns="http://schemas.openxmlformats.org/package/2006/relationships"><Relationship Type="http://schemas.openxmlformats.org/officeDocument/2006/relationships/comments" Target="/xl/comments/comment202.xml" Id="comments" /><Relationship Type="http://schemas.openxmlformats.org/officeDocument/2006/relationships/vmlDrawing" Target="/xl/drawings/commentsDrawing202.vml" Id="anysvml" /></Relationships>
</file>

<file path=xl/worksheets/_rels/sheet203.xml.rels><Relationships xmlns="http://schemas.openxmlformats.org/package/2006/relationships"><Relationship Type="http://schemas.openxmlformats.org/officeDocument/2006/relationships/comments" Target="/xl/comments/comment203.xml" Id="comments" /><Relationship Type="http://schemas.openxmlformats.org/officeDocument/2006/relationships/vmlDrawing" Target="/xl/drawings/commentsDrawing203.vml" Id="anysvml" /></Relationships>
</file>

<file path=xl/worksheets/_rels/sheet204.xml.rels><Relationships xmlns="http://schemas.openxmlformats.org/package/2006/relationships"><Relationship Type="http://schemas.openxmlformats.org/officeDocument/2006/relationships/comments" Target="/xl/comments/comment204.xml" Id="comments" /><Relationship Type="http://schemas.openxmlformats.org/officeDocument/2006/relationships/vmlDrawing" Target="/xl/drawings/commentsDrawing204.vml" Id="anysvml" /></Relationships>
</file>

<file path=xl/worksheets/_rels/sheet205.xml.rels><Relationships xmlns="http://schemas.openxmlformats.org/package/2006/relationships"><Relationship Type="http://schemas.openxmlformats.org/officeDocument/2006/relationships/comments" Target="/xl/comments/comment205.xml" Id="comments" /><Relationship Type="http://schemas.openxmlformats.org/officeDocument/2006/relationships/vmlDrawing" Target="/xl/drawings/commentsDrawing205.vml" Id="anysvml" /></Relationships>
</file>

<file path=xl/worksheets/_rels/sheet206.xml.rels><Relationships xmlns="http://schemas.openxmlformats.org/package/2006/relationships"><Relationship Type="http://schemas.openxmlformats.org/officeDocument/2006/relationships/comments" Target="/xl/comments/comment206.xml" Id="comments" /><Relationship Type="http://schemas.openxmlformats.org/officeDocument/2006/relationships/vmlDrawing" Target="/xl/drawings/commentsDrawing206.vml" Id="anysvml" /></Relationships>
</file>

<file path=xl/worksheets/_rels/sheet207.xml.rels><Relationships xmlns="http://schemas.openxmlformats.org/package/2006/relationships"><Relationship Type="http://schemas.openxmlformats.org/officeDocument/2006/relationships/comments" Target="/xl/comments/comment207.xml" Id="comments" /><Relationship Type="http://schemas.openxmlformats.org/officeDocument/2006/relationships/vmlDrawing" Target="/xl/drawings/commentsDrawing207.vml" Id="anysvml" /></Relationships>
</file>

<file path=xl/worksheets/_rels/sheet208.xml.rels><Relationships xmlns="http://schemas.openxmlformats.org/package/2006/relationships"><Relationship Type="http://schemas.openxmlformats.org/officeDocument/2006/relationships/comments" Target="/xl/comments/comment208.xml" Id="comments" /><Relationship Type="http://schemas.openxmlformats.org/officeDocument/2006/relationships/vmlDrawing" Target="/xl/drawings/commentsDrawing208.vml" Id="anysvml" /></Relationships>
</file>

<file path=xl/worksheets/_rels/sheet209.xml.rels><Relationships xmlns="http://schemas.openxmlformats.org/package/2006/relationships"><Relationship Type="http://schemas.openxmlformats.org/officeDocument/2006/relationships/comments" Target="/xl/comments/comment209.xml" Id="comments" /><Relationship Type="http://schemas.openxmlformats.org/officeDocument/2006/relationships/vmlDrawing" Target="/xl/drawings/commentsDrawing209.vml" Id="anysvml" /></Relationships>
</file>

<file path=xl/worksheets/_rels/sheet210.xml.rels><Relationships xmlns="http://schemas.openxmlformats.org/package/2006/relationships"><Relationship Type="http://schemas.openxmlformats.org/officeDocument/2006/relationships/comments" Target="/xl/comments/comment210.xml" Id="comments" /><Relationship Type="http://schemas.openxmlformats.org/officeDocument/2006/relationships/vmlDrawing" Target="/xl/drawings/commentsDrawing210.vml" Id="anysvml" /></Relationships>
</file>

<file path=xl/worksheets/_rels/sheet211.xml.rels><Relationships xmlns="http://schemas.openxmlformats.org/package/2006/relationships"><Relationship Type="http://schemas.openxmlformats.org/officeDocument/2006/relationships/comments" Target="/xl/comments/comment211.xml" Id="comments" /><Relationship Type="http://schemas.openxmlformats.org/officeDocument/2006/relationships/vmlDrawing" Target="/xl/drawings/commentsDrawing211.vml" Id="anysvml" /></Relationships>
</file>

<file path=xl/worksheets/_rels/sheet212.xml.rels><Relationships xmlns="http://schemas.openxmlformats.org/package/2006/relationships"><Relationship Type="http://schemas.openxmlformats.org/officeDocument/2006/relationships/comments" Target="/xl/comments/comment212.xml" Id="comments" /><Relationship Type="http://schemas.openxmlformats.org/officeDocument/2006/relationships/vmlDrawing" Target="/xl/drawings/commentsDrawing212.vml" Id="anysvml" /></Relationships>
</file>

<file path=xl/worksheets/_rels/sheet213.xml.rels><Relationships xmlns="http://schemas.openxmlformats.org/package/2006/relationships"><Relationship Type="http://schemas.openxmlformats.org/officeDocument/2006/relationships/comments" Target="/xl/comments/comment213.xml" Id="comments" /><Relationship Type="http://schemas.openxmlformats.org/officeDocument/2006/relationships/vmlDrawing" Target="/xl/drawings/commentsDrawing213.vml" Id="anysvml" /></Relationships>
</file>

<file path=xl/worksheets/_rels/sheet214.xml.rels><Relationships xmlns="http://schemas.openxmlformats.org/package/2006/relationships"><Relationship Type="http://schemas.openxmlformats.org/officeDocument/2006/relationships/comments" Target="/xl/comments/comment214.xml" Id="comments" /><Relationship Type="http://schemas.openxmlformats.org/officeDocument/2006/relationships/vmlDrawing" Target="/xl/drawings/commentsDrawing214.vml" Id="anysvml" /></Relationships>
</file>

<file path=xl/worksheets/_rels/sheet215.xml.rels><Relationships xmlns="http://schemas.openxmlformats.org/package/2006/relationships"><Relationship Type="http://schemas.openxmlformats.org/officeDocument/2006/relationships/comments" Target="/xl/comments/comment215.xml" Id="comments" /><Relationship Type="http://schemas.openxmlformats.org/officeDocument/2006/relationships/vmlDrawing" Target="/xl/drawings/commentsDrawing215.vml" Id="anysvml" /></Relationships>
</file>

<file path=xl/worksheets/_rels/sheet216.xml.rels><Relationships xmlns="http://schemas.openxmlformats.org/package/2006/relationships"><Relationship Type="http://schemas.openxmlformats.org/officeDocument/2006/relationships/comments" Target="/xl/comments/comment216.xml" Id="comments" /><Relationship Type="http://schemas.openxmlformats.org/officeDocument/2006/relationships/vmlDrawing" Target="/xl/drawings/commentsDrawing216.vml" Id="anysvml" /></Relationships>
</file>

<file path=xl/worksheets/_rels/sheet217.xml.rels><Relationships xmlns="http://schemas.openxmlformats.org/package/2006/relationships"><Relationship Type="http://schemas.openxmlformats.org/officeDocument/2006/relationships/comments" Target="/xl/comments/comment217.xml" Id="comments" /><Relationship Type="http://schemas.openxmlformats.org/officeDocument/2006/relationships/vmlDrawing" Target="/xl/drawings/commentsDrawing217.vml" Id="anysvml" /></Relationships>
</file>

<file path=xl/worksheets/_rels/sheet218.xml.rels><Relationships xmlns="http://schemas.openxmlformats.org/package/2006/relationships"><Relationship Type="http://schemas.openxmlformats.org/officeDocument/2006/relationships/comments" Target="/xl/comments/comment218.xml" Id="comments" /><Relationship Type="http://schemas.openxmlformats.org/officeDocument/2006/relationships/vmlDrawing" Target="/xl/drawings/commentsDrawing218.vml" Id="anysvml" /></Relationships>
</file>

<file path=xl/worksheets/_rels/sheet219.xml.rels><Relationships xmlns="http://schemas.openxmlformats.org/package/2006/relationships"><Relationship Type="http://schemas.openxmlformats.org/officeDocument/2006/relationships/comments" Target="/xl/comments/comment219.xml" Id="comments" /><Relationship Type="http://schemas.openxmlformats.org/officeDocument/2006/relationships/vmlDrawing" Target="/xl/drawings/commentsDrawing219.vml" Id="anysvml" /></Relationships>
</file>

<file path=xl/worksheets/_rels/sheet220.xml.rels><Relationships xmlns="http://schemas.openxmlformats.org/package/2006/relationships"><Relationship Type="http://schemas.openxmlformats.org/officeDocument/2006/relationships/comments" Target="/xl/comments/comment220.xml" Id="comments" /><Relationship Type="http://schemas.openxmlformats.org/officeDocument/2006/relationships/vmlDrawing" Target="/xl/drawings/commentsDrawing220.vml" Id="anysvml" /></Relationships>
</file>

<file path=xl/worksheets/_rels/sheet221.xml.rels><Relationships xmlns="http://schemas.openxmlformats.org/package/2006/relationships"><Relationship Type="http://schemas.openxmlformats.org/officeDocument/2006/relationships/comments" Target="/xl/comments/comment221.xml" Id="comments" /><Relationship Type="http://schemas.openxmlformats.org/officeDocument/2006/relationships/vmlDrawing" Target="/xl/drawings/commentsDrawing221.vml" Id="anysvml" /></Relationships>
</file>

<file path=xl/worksheets/_rels/sheet222.xml.rels><Relationships xmlns="http://schemas.openxmlformats.org/package/2006/relationships"><Relationship Type="http://schemas.openxmlformats.org/officeDocument/2006/relationships/comments" Target="/xl/comments/comment222.xml" Id="comments" /><Relationship Type="http://schemas.openxmlformats.org/officeDocument/2006/relationships/vmlDrawing" Target="/xl/drawings/commentsDrawing222.vml" Id="anysvml" /></Relationships>
</file>

<file path=xl/worksheets/_rels/sheet223.xml.rels><Relationships xmlns="http://schemas.openxmlformats.org/package/2006/relationships"><Relationship Type="http://schemas.openxmlformats.org/officeDocument/2006/relationships/comments" Target="/xl/comments/comment223.xml" Id="comments" /><Relationship Type="http://schemas.openxmlformats.org/officeDocument/2006/relationships/vmlDrawing" Target="/xl/drawings/commentsDrawing223.vml" Id="anysvml" /></Relationships>
</file>

<file path=xl/worksheets/_rels/sheet224.xml.rels><Relationships xmlns="http://schemas.openxmlformats.org/package/2006/relationships"><Relationship Type="http://schemas.openxmlformats.org/officeDocument/2006/relationships/comments" Target="/xl/comments/comment224.xml" Id="comments" /><Relationship Type="http://schemas.openxmlformats.org/officeDocument/2006/relationships/vmlDrawing" Target="/xl/drawings/commentsDrawing224.vml" Id="anysvml" /></Relationships>
</file>

<file path=xl/worksheets/_rels/sheet225.xml.rels><Relationships xmlns="http://schemas.openxmlformats.org/package/2006/relationships"><Relationship Type="http://schemas.openxmlformats.org/officeDocument/2006/relationships/comments" Target="/xl/comments/comment225.xml" Id="comments" /><Relationship Type="http://schemas.openxmlformats.org/officeDocument/2006/relationships/vmlDrawing" Target="/xl/drawings/commentsDrawing225.vml" Id="anysvml" /></Relationships>
</file>

<file path=xl/worksheets/_rels/sheet226.xml.rels><Relationships xmlns="http://schemas.openxmlformats.org/package/2006/relationships"><Relationship Type="http://schemas.openxmlformats.org/officeDocument/2006/relationships/comments" Target="/xl/comments/comment226.xml" Id="comments" /><Relationship Type="http://schemas.openxmlformats.org/officeDocument/2006/relationships/vmlDrawing" Target="/xl/drawings/commentsDrawing226.vml" Id="anysvml" /></Relationships>
</file>

<file path=xl/worksheets/_rels/sheet227.xml.rels><Relationships xmlns="http://schemas.openxmlformats.org/package/2006/relationships"><Relationship Type="http://schemas.openxmlformats.org/officeDocument/2006/relationships/comments" Target="/xl/comments/comment227.xml" Id="comments" /><Relationship Type="http://schemas.openxmlformats.org/officeDocument/2006/relationships/vmlDrawing" Target="/xl/drawings/commentsDrawing227.vml" Id="anysvml" /></Relationships>
</file>

<file path=xl/worksheets/_rels/sheet228.xml.rels><Relationships xmlns="http://schemas.openxmlformats.org/package/2006/relationships"><Relationship Type="http://schemas.openxmlformats.org/officeDocument/2006/relationships/comments" Target="/xl/comments/comment228.xml" Id="comments" /><Relationship Type="http://schemas.openxmlformats.org/officeDocument/2006/relationships/vmlDrawing" Target="/xl/drawings/commentsDrawing228.vml" Id="anysvml" /></Relationships>
</file>

<file path=xl/worksheets/_rels/sheet229.xml.rels><Relationships xmlns="http://schemas.openxmlformats.org/package/2006/relationships"><Relationship Type="http://schemas.openxmlformats.org/officeDocument/2006/relationships/comments" Target="/xl/comments/comment229.xml" Id="comments" /><Relationship Type="http://schemas.openxmlformats.org/officeDocument/2006/relationships/vmlDrawing" Target="/xl/drawings/commentsDrawing229.vml" Id="anysvml" /></Relationships>
</file>

<file path=xl/worksheets/_rels/sheet230.xml.rels><Relationships xmlns="http://schemas.openxmlformats.org/package/2006/relationships"><Relationship Type="http://schemas.openxmlformats.org/officeDocument/2006/relationships/comments" Target="/xl/comments/comment230.xml" Id="comments" /><Relationship Type="http://schemas.openxmlformats.org/officeDocument/2006/relationships/vmlDrawing" Target="/xl/drawings/commentsDrawing230.vml" Id="anysvml" /></Relationships>
</file>

<file path=xl/worksheets/_rels/sheet231.xml.rels><Relationships xmlns="http://schemas.openxmlformats.org/package/2006/relationships"><Relationship Type="http://schemas.openxmlformats.org/officeDocument/2006/relationships/comments" Target="/xl/comments/comment231.xml" Id="comments" /><Relationship Type="http://schemas.openxmlformats.org/officeDocument/2006/relationships/vmlDrawing" Target="/xl/drawings/commentsDrawing231.vml" Id="anysvml" /></Relationships>
</file>

<file path=xl/worksheets/_rels/sheet232.xml.rels><Relationships xmlns="http://schemas.openxmlformats.org/package/2006/relationships"><Relationship Type="http://schemas.openxmlformats.org/officeDocument/2006/relationships/comments" Target="/xl/comments/comment232.xml" Id="comments" /><Relationship Type="http://schemas.openxmlformats.org/officeDocument/2006/relationships/vmlDrawing" Target="/xl/drawings/commentsDrawing232.vml" Id="anysvml" /></Relationships>
</file>

<file path=xl/worksheets/_rels/sheet233.xml.rels><Relationships xmlns="http://schemas.openxmlformats.org/package/2006/relationships"><Relationship Type="http://schemas.openxmlformats.org/officeDocument/2006/relationships/comments" Target="/xl/comments/comment233.xml" Id="comments" /><Relationship Type="http://schemas.openxmlformats.org/officeDocument/2006/relationships/vmlDrawing" Target="/xl/drawings/commentsDrawing233.vml" Id="anysvml" /></Relationships>
</file>

<file path=xl/worksheets/_rels/sheet234.xml.rels><Relationships xmlns="http://schemas.openxmlformats.org/package/2006/relationships"><Relationship Type="http://schemas.openxmlformats.org/officeDocument/2006/relationships/comments" Target="/xl/comments/comment234.xml" Id="comments" /><Relationship Type="http://schemas.openxmlformats.org/officeDocument/2006/relationships/vmlDrawing" Target="/xl/drawings/commentsDrawing234.vml" Id="anysvml" /></Relationships>
</file>

<file path=xl/worksheets/_rels/sheet235.xml.rels><Relationships xmlns="http://schemas.openxmlformats.org/package/2006/relationships"><Relationship Type="http://schemas.openxmlformats.org/officeDocument/2006/relationships/comments" Target="/xl/comments/comment235.xml" Id="comments" /><Relationship Type="http://schemas.openxmlformats.org/officeDocument/2006/relationships/vmlDrawing" Target="/xl/drawings/commentsDrawing235.vml" Id="anysvml" /></Relationships>
</file>

<file path=xl/worksheets/_rels/sheet236.xml.rels><Relationships xmlns="http://schemas.openxmlformats.org/package/2006/relationships"><Relationship Type="http://schemas.openxmlformats.org/officeDocument/2006/relationships/comments" Target="/xl/comments/comment236.xml" Id="comments" /><Relationship Type="http://schemas.openxmlformats.org/officeDocument/2006/relationships/vmlDrawing" Target="/xl/drawings/commentsDrawing236.vml" Id="anysvml" /></Relationships>
</file>

<file path=xl/worksheets/_rels/sheet237.xml.rels><Relationships xmlns="http://schemas.openxmlformats.org/package/2006/relationships"><Relationship Type="http://schemas.openxmlformats.org/officeDocument/2006/relationships/comments" Target="/xl/comments/comment237.xml" Id="comments" /><Relationship Type="http://schemas.openxmlformats.org/officeDocument/2006/relationships/vmlDrawing" Target="/xl/drawings/commentsDrawing237.vml" Id="anysvml" /></Relationships>
</file>

<file path=xl/worksheets/_rels/sheet238.xml.rels><Relationships xmlns="http://schemas.openxmlformats.org/package/2006/relationships"><Relationship Type="http://schemas.openxmlformats.org/officeDocument/2006/relationships/comments" Target="/xl/comments/comment238.xml" Id="comments" /><Relationship Type="http://schemas.openxmlformats.org/officeDocument/2006/relationships/vmlDrawing" Target="/xl/drawings/commentsDrawing238.vml" Id="anysvml" /></Relationships>
</file>

<file path=xl/worksheets/_rels/sheet239.xml.rels><Relationships xmlns="http://schemas.openxmlformats.org/package/2006/relationships"><Relationship Type="http://schemas.openxmlformats.org/officeDocument/2006/relationships/comments" Target="/xl/comments/comment239.xml" Id="comments" /><Relationship Type="http://schemas.openxmlformats.org/officeDocument/2006/relationships/vmlDrawing" Target="/xl/drawings/commentsDrawing239.vml" Id="anysvml" /></Relationships>
</file>

<file path=xl/worksheets/_rels/sheet240.xml.rels><Relationships xmlns="http://schemas.openxmlformats.org/package/2006/relationships"><Relationship Type="http://schemas.openxmlformats.org/officeDocument/2006/relationships/comments" Target="/xl/comments/comment240.xml" Id="comments" /><Relationship Type="http://schemas.openxmlformats.org/officeDocument/2006/relationships/vmlDrawing" Target="/xl/drawings/commentsDrawing240.vml" Id="anysvml" /></Relationships>
</file>

<file path=xl/worksheets/_rels/sheet241.xml.rels><Relationships xmlns="http://schemas.openxmlformats.org/package/2006/relationships"><Relationship Type="http://schemas.openxmlformats.org/officeDocument/2006/relationships/comments" Target="/xl/comments/comment241.xml" Id="comments" /><Relationship Type="http://schemas.openxmlformats.org/officeDocument/2006/relationships/vmlDrawing" Target="/xl/drawings/commentsDrawing241.vml" Id="anysvml" /></Relationships>
</file>

<file path=xl/worksheets/_rels/sheet242.xml.rels><Relationships xmlns="http://schemas.openxmlformats.org/package/2006/relationships"><Relationship Type="http://schemas.openxmlformats.org/officeDocument/2006/relationships/comments" Target="/xl/comments/comment242.xml" Id="comments" /><Relationship Type="http://schemas.openxmlformats.org/officeDocument/2006/relationships/vmlDrawing" Target="/xl/drawings/commentsDrawing242.vml" Id="anysvml" /></Relationships>
</file>

<file path=xl/worksheets/_rels/sheet243.xml.rels><Relationships xmlns="http://schemas.openxmlformats.org/package/2006/relationships"><Relationship Type="http://schemas.openxmlformats.org/officeDocument/2006/relationships/comments" Target="/xl/comments/comment243.xml" Id="comments" /><Relationship Type="http://schemas.openxmlformats.org/officeDocument/2006/relationships/vmlDrawing" Target="/xl/drawings/commentsDrawing243.vml" Id="anysvml" /></Relationships>
</file>

<file path=xl/worksheets/_rels/sheet244.xml.rels><Relationships xmlns="http://schemas.openxmlformats.org/package/2006/relationships"><Relationship Type="http://schemas.openxmlformats.org/officeDocument/2006/relationships/comments" Target="/xl/comments/comment244.xml" Id="comments" /><Relationship Type="http://schemas.openxmlformats.org/officeDocument/2006/relationships/vmlDrawing" Target="/xl/drawings/commentsDrawing244.vml" Id="anysvml" /></Relationships>
</file>

<file path=xl/worksheets/_rels/sheet245.xml.rels><Relationships xmlns="http://schemas.openxmlformats.org/package/2006/relationships"><Relationship Type="http://schemas.openxmlformats.org/officeDocument/2006/relationships/comments" Target="/xl/comments/comment245.xml" Id="comments" /><Relationship Type="http://schemas.openxmlformats.org/officeDocument/2006/relationships/vmlDrawing" Target="/xl/drawings/commentsDrawing245.vml" Id="anysvml" /></Relationships>
</file>

<file path=xl/worksheets/_rels/sheet246.xml.rels><Relationships xmlns="http://schemas.openxmlformats.org/package/2006/relationships"><Relationship Type="http://schemas.openxmlformats.org/officeDocument/2006/relationships/comments" Target="/xl/comments/comment246.xml" Id="comments" /><Relationship Type="http://schemas.openxmlformats.org/officeDocument/2006/relationships/vmlDrawing" Target="/xl/drawings/commentsDrawing246.vml" Id="anysvml" /></Relationships>
</file>

<file path=xl/worksheets/_rels/sheet247.xml.rels><Relationships xmlns="http://schemas.openxmlformats.org/package/2006/relationships"><Relationship Type="http://schemas.openxmlformats.org/officeDocument/2006/relationships/comments" Target="/xl/comments/comment247.xml" Id="comments" /><Relationship Type="http://schemas.openxmlformats.org/officeDocument/2006/relationships/vmlDrawing" Target="/xl/drawings/commentsDrawing247.vml" Id="anysvml" /></Relationships>
</file>

<file path=xl/worksheets/_rels/sheet248.xml.rels><Relationships xmlns="http://schemas.openxmlformats.org/package/2006/relationships"><Relationship Type="http://schemas.openxmlformats.org/officeDocument/2006/relationships/comments" Target="/xl/comments/comment248.xml" Id="comments" /><Relationship Type="http://schemas.openxmlformats.org/officeDocument/2006/relationships/vmlDrawing" Target="/xl/drawings/commentsDrawing248.vml" Id="anysvml" /></Relationships>
</file>

<file path=xl/worksheets/_rels/sheet249.xml.rels><Relationships xmlns="http://schemas.openxmlformats.org/package/2006/relationships"><Relationship Type="http://schemas.openxmlformats.org/officeDocument/2006/relationships/comments" Target="/xl/comments/comment249.xml" Id="comments" /><Relationship Type="http://schemas.openxmlformats.org/officeDocument/2006/relationships/vmlDrawing" Target="/xl/drawings/commentsDrawing249.vml" Id="anysvml" /></Relationships>
</file>

<file path=xl/worksheets/_rels/sheet250.xml.rels><Relationships xmlns="http://schemas.openxmlformats.org/package/2006/relationships"><Relationship Type="http://schemas.openxmlformats.org/officeDocument/2006/relationships/comments" Target="/xl/comments/comment250.xml" Id="comments" /><Relationship Type="http://schemas.openxmlformats.org/officeDocument/2006/relationships/vmlDrawing" Target="/xl/drawings/commentsDrawing250.vml" Id="anysvml" /></Relationships>
</file>

<file path=xl/worksheets/_rels/sheet251.xml.rels><Relationships xmlns="http://schemas.openxmlformats.org/package/2006/relationships"><Relationship Type="http://schemas.openxmlformats.org/officeDocument/2006/relationships/comments" Target="/xl/comments/comment251.xml" Id="comments" /><Relationship Type="http://schemas.openxmlformats.org/officeDocument/2006/relationships/vmlDrawing" Target="/xl/drawings/commentsDrawing251.vml" Id="anysvml" /></Relationships>
</file>

<file path=xl/worksheets/_rels/sheet252.xml.rels><Relationships xmlns="http://schemas.openxmlformats.org/package/2006/relationships"><Relationship Type="http://schemas.openxmlformats.org/officeDocument/2006/relationships/comments" Target="/xl/comments/comment252.xml" Id="comments" /><Relationship Type="http://schemas.openxmlformats.org/officeDocument/2006/relationships/vmlDrawing" Target="/xl/drawings/commentsDrawing252.vml" Id="anysvml" /></Relationships>
</file>

<file path=xl/worksheets/_rels/sheet253.xml.rels><Relationships xmlns="http://schemas.openxmlformats.org/package/2006/relationships"><Relationship Type="http://schemas.openxmlformats.org/officeDocument/2006/relationships/comments" Target="/xl/comments/comment253.xml" Id="comments" /><Relationship Type="http://schemas.openxmlformats.org/officeDocument/2006/relationships/vmlDrawing" Target="/xl/drawings/commentsDrawing253.vml" Id="anysvml" /></Relationships>
</file>

<file path=xl/worksheets/_rels/sheet254.xml.rels><Relationships xmlns="http://schemas.openxmlformats.org/package/2006/relationships"><Relationship Type="http://schemas.openxmlformats.org/officeDocument/2006/relationships/comments" Target="/xl/comments/comment254.xml" Id="comments" /><Relationship Type="http://schemas.openxmlformats.org/officeDocument/2006/relationships/vmlDrawing" Target="/xl/drawings/commentsDrawing254.vml" Id="anysvml" /></Relationships>
</file>

<file path=xl/worksheets/_rels/sheet255.xml.rels><Relationships xmlns="http://schemas.openxmlformats.org/package/2006/relationships"><Relationship Type="http://schemas.openxmlformats.org/officeDocument/2006/relationships/comments" Target="/xl/comments/comment255.xml" Id="comments" /><Relationship Type="http://schemas.openxmlformats.org/officeDocument/2006/relationships/vmlDrawing" Target="/xl/drawings/commentsDrawing255.vml" Id="anysvml" /></Relationships>
</file>

<file path=xl/worksheets/_rels/sheet256.xml.rels><Relationships xmlns="http://schemas.openxmlformats.org/package/2006/relationships"><Relationship Type="http://schemas.openxmlformats.org/officeDocument/2006/relationships/comments" Target="/xl/comments/comment256.xml" Id="comments" /><Relationship Type="http://schemas.openxmlformats.org/officeDocument/2006/relationships/vmlDrawing" Target="/xl/drawings/commentsDrawing256.vml" Id="anysvml" /></Relationships>
</file>

<file path=xl/worksheets/_rels/sheet257.xml.rels><Relationships xmlns="http://schemas.openxmlformats.org/package/2006/relationships"><Relationship Type="http://schemas.openxmlformats.org/officeDocument/2006/relationships/comments" Target="/xl/comments/comment257.xml" Id="comments" /><Relationship Type="http://schemas.openxmlformats.org/officeDocument/2006/relationships/vmlDrawing" Target="/xl/drawings/commentsDrawing257.vml" Id="anysvml" /></Relationships>
</file>

<file path=xl/worksheets/_rels/sheet258.xml.rels><Relationships xmlns="http://schemas.openxmlformats.org/package/2006/relationships"><Relationship Type="http://schemas.openxmlformats.org/officeDocument/2006/relationships/comments" Target="/xl/comments/comment258.xml" Id="comments" /><Relationship Type="http://schemas.openxmlformats.org/officeDocument/2006/relationships/vmlDrawing" Target="/xl/drawings/commentsDrawing258.vml" Id="anysvml" /></Relationships>
</file>

<file path=xl/worksheets/_rels/sheet259.xml.rels><Relationships xmlns="http://schemas.openxmlformats.org/package/2006/relationships"><Relationship Type="http://schemas.openxmlformats.org/officeDocument/2006/relationships/comments" Target="/xl/comments/comment259.xml" Id="comments" /><Relationship Type="http://schemas.openxmlformats.org/officeDocument/2006/relationships/vmlDrawing" Target="/xl/drawings/commentsDrawing259.vml" Id="anysvml" /></Relationships>
</file>

<file path=xl/worksheets/_rels/sheet260.xml.rels><Relationships xmlns="http://schemas.openxmlformats.org/package/2006/relationships"><Relationship Type="http://schemas.openxmlformats.org/officeDocument/2006/relationships/comments" Target="/xl/comments/comment260.xml" Id="comments" /><Relationship Type="http://schemas.openxmlformats.org/officeDocument/2006/relationships/vmlDrawing" Target="/xl/drawings/commentsDrawing260.vml" Id="anysvml" /></Relationships>
</file>

<file path=xl/worksheets/_rels/sheet261.xml.rels><Relationships xmlns="http://schemas.openxmlformats.org/package/2006/relationships"><Relationship Type="http://schemas.openxmlformats.org/officeDocument/2006/relationships/comments" Target="/xl/comments/comment261.xml" Id="comments" /><Relationship Type="http://schemas.openxmlformats.org/officeDocument/2006/relationships/vmlDrawing" Target="/xl/drawings/commentsDrawing261.vml" Id="anysvml" /></Relationships>
</file>

<file path=xl/worksheets/_rels/sheet262.xml.rels><Relationships xmlns="http://schemas.openxmlformats.org/package/2006/relationships"><Relationship Type="http://schemas.openxmlformats.org/officeDocument/2006/relationships/comments" Target="/xl/comments/comment262.xml" Id="comments" /><Relationship Type="http://schemas.openxmlformats.org/officeDocument/2006/relationships/vmlDrawing" Target="/xl/drawings/commentsDrawing262.vml" Id="anysvml" /></Relationships>
</file>

<file path=xl/worksheets/_rels/sheet263.xml.rels><Relationships xmlns="http://schemas.openxmlformats.org/package/2006/relationships"><Relationship Type="http://schemas.openxmlformats.org/officeDocument/2006/relationships/comments" Target="/xl/comments/comment263.xml" Id="comments" /><Relationship Type="http://schemas.openxmlformats.org/officeDocument/2006/relationships/vmlDrawing" Target="/xl/drawings/commentsDrawing263.vml" Id="anysvml" /></Relationships>
</file>

<file path=xl/worksheets/_rels/sheet264.xml.rels><Relationships xmlns="http://schemas.openxmlformats.org/package/2006/relationships"><Relationship Type="http://schemas.openxmlformats.org/officeDocument/2006/relationships/comments" Target="/xl/comments/comment264.xml" Id="comments" /><Relationship Type="http://schemas.openxmlformats.org/officeDocument/2006/relationships/vmlDrawing" Target="/xl/drawings/commentsDrawing264.vml" Id="anysvml" /></Relationships>
</file>

<file path=xl/worksheets/_rels/sheet265.xml.rels><Relationships xmlns="http://schemas.openxmlformats.org/package/2006/relationships"><Relationship Type="http://schemas.openxmlformats.org/officeDocument/2006/relationships/comments" Target="/xl/comments/comment265.xml" Id="comments" /><Relationship Type="http://schemas.openxmlformats.org/officeDocument/2006/relationships/vmlDrawing" Target="/xl/drawings/commentsDrawing265.vml" Id="anysvml" /></Relationships>
</file>

<file path=xl/worksheets/_rels/sheet266.xml.rels><Relationships xmlns="http://schemas.openxmlformats.org/package/2006/relationships"><Relationship Type="http://schemas.openxmlformats.org/officeDocument/2006/relationships/comments" Target="/xl/comments/comment266.xml" Id="comments" /><Relationship Type="http://schemas.openxmlformats.org/officeDocument/2006/relationships/vmlDrawing" Target="/xl/drawings/commentsDrawing266.vml" Id="anysvml" /></Relationships>
</file>

<file path=xl/worksheets/_rels/sheet267.xml.rels><Relationships xmlns="http://schemas.openxmlformats.org/package/2006/relationships"><Relationship Type="http://schemas.openxmlformats.org/officeDocument/2006/relationships/comments" Target="/xl/comments/comment267.xml" Id="comments" /><Relationship Type="http://schemas.openxmlformats.org/officeDocument/2006/relationships/vmlDrawing" Target="/xl/drawings/commentsDrawing267.vml" Id="anysvml" /></Relationships>
</file>

<file path=xl/worksheets/_rels/sheet268.xml.rels><Relationships xmlns="http://schemas.openxmlformats.org/package/2006/relationships"><Relationship Type="http://schemas.openxmlformats.org/officeDocument/2006/relationships/comments" Target="/xl/comments/comment268.xml" Id="comments" /><Relationship Type="http://schemas.openxmlformats.org/officeDocument/2006/relationships/vmlDrawing" Target="/xl/drawings/commentsDrawing268.vml" Id="anysvml" /></Relationships>
</file>

<file path=xl/worksheets/_rels/sheet269.xml.rels><Relationships xmlns="http://schemas.openxmlformats.org/package/2006/relationships"><Relationship Type="http://schemas.openxmlformats.org/officeDocument/2006/relationships/comments" Target="/xl/comments/comment269.xml" Id="comments" /><Relationship Type="http://schemas.openxmlformats.org/officeDocument/2006/relationships/vmlDrawing" Target="/xl/drawings/commentsDrawing269.vml" Id="anysvml" /></Relationships>
</file>

<file path=xl/worksheets/_rels/sheet270.xml.rels><Relationships xmlns="http://schemas.openxmlformats.org/package/2006/relationships"><Relationship Type="http://schemas.openxmlformats.org/officeDocument/2006/relationships/comments" Target="/xl/comments/comment270.xml" Id="comments" /><Relationship Type="http://schemas.openxmlformats.org/officeDocument/2006/relationships/vmlDrawing" Target="/xl/drawings/commentsDrawing270.vml" Id="anysvml" /></Relationships>
</file>

<file path=xl/worksheets/_rels/sheet271.xml.rels><Relationships xmlns="http://schemas.openxmlformats.org/package/2006/relationships"><Relationship Type="http://schemas.openxmlformats.org/officeDocument/2006/relationships/comments" Target="/xl/comments/comment271.xml" Id="comments" /><Relationship Type="http://schemas.openxmlformats.org/officeDocument/2006/relationships/vmlDrawing" Target="/xl/drawings/commentsDrawing271.vml" Id="anysvml" /></Relationships>
</file>

<file path=xl/worksheets/_rels/sheet272.xml.rels><Relationships xmlns="http://schemas.openxmlformats.org/package/2006/relationships"><Relationship Type="http://schemas.openxmlformats.org/officeDocument/2006/relationships/comments" Target="/xl/comments/comment272.xml" Id="comments" /><Relationship Type="http://schemas.openxmlformats.org/officeDocument/2006/relationships/vmlDrawing" Target="/xl/drawings/commentsDrawing272.vml" Id="anysvml" /></Relationships>
</file>

<file path=xl/worksheets/_rels/sheet273.xml.rels><Relationships xmlns="http://schemas.openxmlformats.org/package/2006/relationships"><Relationship Type="http://schemas.openxmlformats.org/officeDocument/2006/relationships/comments" Target="/xl/comments/comment273.xml" Id="comments" /><Relationship Type="http://schemas.openxmlformats.org/officeDocument/2006/relationships/vmlDrawing" Target="/xl/drawings/commentsDrawing273.vml" Id="anysvml" /></Relationships>
</file>

<file path=xl/worksheets/_rels/sheet274.xml.rels><Relationships xmlns="http://schemas.openxmlformats.org/package/2006/relationships"><Relationship Type="http://schemas.openxmlformats.org/officeDocument/2006/relationships/comments" Target="/xl/comments/comment274.xml" Id="comments" /><Relationship Type="http://schemas.openxmlformats.org/officeDocument/2006/relationships/vmlDrawing" Target="/xl/drawings/commentsDrawing274.vml" Id="anysvml" /></Relationships>
</file>

<file path=xl/worksheets/_rels/sheet275.xml.rels><Relationships xmlns="http://schemas.openxmlformats.org/package/2006/relationships"><Relationship Type="http://schemas.openxmlformats.org/officeDocument/2006/relationships/comments" Target="/xl/comments/comment275.xml" Id="comments" /><Relationship Type="http://schemas.openxmlformats.org/officeDocument/2006/relationships/vmlDrawing" Target="/xl/drawings/commentsDrawing275.vml" Id="anysvml" /></Relationships>
</file>

<file path=xl/worksheets/_rels/sheet276.xml.rels><Relationships xmlns="http://schemas.openxmlformats.org/package/2006/relationships"><Relationship Type="http://schemas.openxmlformats.org/officeDocument/2006/relationships/comments" Target="/xl/comments/comment276.xml" Id="comments" /><Relationship Type="http://schemas.openxmlformats.org/officeDocument/2006/relationships/vmlDrawing" Target="/xl/drawings/commentsDrawing276.vml" Id="anysvml" /></Relationships>
</file>

<file path=xl/worksheets/_rels/sheet277.xml.rels><Relationships xmlns="http://schemas.openxmlformats.org/package/2006/relationships"><Relationship Type="http://schemas.openxmlformats.org/officeDocument/2006/relationships/comments" Target="/xl/comments/comment277.xml" Id="comments" /><Relationship Type="http://schemas.openxmlformats.org/officeDocument/2006/relationships/vmlDrawing" Target="/xl/drawings/commentsDrawing277.vml" Id="anysvml" /></Relationships>
</file>

<file path=xl/worksheets/_rels/sheet278.xml.rels><Relationships xmlns="http://schemas.openxmlformats.org/package/2006/relationships"><Relationship Type="http://schemas.openxmlformats.org/officeDocument/2006/relationships/comments" Target="/xl/comments/comment278.xml" Id="comments" /><Relationship Type="http://schemas.openxmlformats.org/officeDocument/2006/relationships/vmlDrawing" Target="/xl/drawings/commentsDrawing278.vml" Id="anysvml" /></Relationships>
</file>

<file path=xl/worksheets/_rels/sheet279.xml.rels><Relationships xmlns="http://schemas.openxmlformats.org/package/2006/relationships"><Relationship Type="http://schemas.openxmlformats.org/officeDocument/2006/relationships/comments" Target="/xl/comments/comment279.xml" Id="comments" /><Relationship Type="http://schemas.openxmlformats.org/officeDocument/2006/relationships/vmlDrawing" Target="/xl/drawings/commentsDrawing279.vml" Id="anysvml" /></Relationships>
</file>

<file path=xl/worksheets/_rels/sheet280.xml.rels><Relationships xmlns="http://schemas.openxmlformats.org/package/2006/relationships"><Relationship Type="http://schemas.openxmlformats.org/officeDocument/2006/relationships/comments" Target="/xl/comments/comment280.xml" Id="comments" /><Relationship Type="http://schemas.openxmlformats.org/officeDocument/2006/relationships/vmlDrawing" Target="/xl/drawings/commentsDrawing280.vml" Id="anysvml" /></Relationships>
</file>

<file path=xl/worksheets/_rels/sheet281.xml.rels><Relationships xmlns="http://schemas.openxmlformats.org/package/2006/relationships"><Relationship Type="http://schemas.openxmlformats.org/officeDocument/2006/relationships/comments" Target="/xl/comments/comment281.xml" Id="comments" /><Relationship Type="http://schemas.openxmlformats.org/officeDocument/2006/relationships/vmlDrawing" Target="/xl/drawings/commentsDrawing281.vml" Id="anysvml" /></Relationships>
</file>

<file path=xl/worksheets/_rels/sheet282.xml.rels><Relationships xmlns="http://schemas.openxmlformats.org/package/2006/relationships"><Relationship Type="http://schemas.openxmlformats.org/officeDocument/2006/relationships/comments" Target="/xl/comments/comment282.xml" Id="comments" /><Relationship Type="http://schemas.openxmlformats.org/officeDocument/2006/relationships/vmlDrawing" Target="/xl/drawings/commentsDrawing282.vml" Id="anysvml" /></Relationships>
</file>

<file path=xl/worksheets/_rels/sheet283.xml.rels><Relationships xmlns="http://schemas.openxmlformats.org/package/2006/relationships"><Relationship Type="http://schemas.openxmlformats.org/officeDocument/2006/relationships/comments" Target="/xl/comments/comment283.xml" Id="comments" /><Relationship Type="http://schemas.openxmlformats.org/officeDocument/2006/relationships/vmlDrawing" Target="/xl/drawings/commentsDrawing283.vml" Id="anysvml" /></Relationships>
</file>

<file path=xl/worksheets/_rels/sheet284.xml.rels><Relationships xmlns="http://schemas.openxmlformats.org/package/2006/relationships"><Relationship Type="http://schemas.openxmlformats.org/officeDocument/2006/relationships/comments" Target="/xl/comments/comment284.xml" Id="comments" /><Relationship Type="http://schemas.openxmlformats.org/officeDocument/2006/relationships/vmlDrawing" Target="/xl/drawings/commentsDrawing284.vml" Id="anysvml" /></Relationships>
</file>

<file path=xl/worksheets/_rels/sheet285.xml.rels><Relationships xmlns="http://schemas.openxmlformats.org/package/2006/relationships"><Relationship Type="http://schemas.openxmlformats.org/officeDocument/2006/relationships/comments" Target="/xl/comments/comment285.xml" Id="comments" /><Relationship Type="http://schemas.openxmlformats.org/officeDocument/2006/relationships/vmlDrawing" Target="/xl/drawings/commentsDrawing285.vml" Id="anysvml" /></Relationships>
</file>

<file path=xl/worksheets/_rels/sheet286.xml.rels><Relationships xmlns="http://schemas.openxmlformats.org/package/2006/relationships"><Relationship Type="http://schemas.openxmlformats.org/officeDocument/2006/relationships/comments" Target="/xl/comments/comment286.xml" Id="comments" /><Relationship Type="http://schemas.openxmlformats.org/officeDocument/2006/relationships/vmlDrawing" Target="/xl/drawings/commentsDrawing286.vml" Id="anysvml" /></Relationships>
</file>

<file path=xl/worksheets/_rels/sheet287.xml.rels><Relationships xmlns="http://schemas.openxmlformats.org/package/2006/relationships"><Relationship Type="http://schemas.openxmlformats.org/officeDocument/2006/relationships/comments" Target="/xl/comments/comment287.xml" Id="comments" /><Relationship Type="http://schemas.openxmlformats.org/officeDocument/2006/relationships/vmlDrawing" Target="/xl/drawings/commentsDrawing287.vml" Id="anysvml" /></Relationships>
</file>

<file path=xl/worksheets/_rels/sheet288.xml.rels><Relationships xmlns="http://schemas.openxmlformats.org/package/2006/relationships"><Relationship Type="http://schemas.openxmlformats.org/officeDocument/2006/relationships/comments" Target="/xl/comments/comment288.xml" Id="comments" /><Relationship Type="http://schemas.openxmlformats.org/officeDocument/2006/relationships/vmlDrawing" Target="/xl/drawings/commentsDrawing288.vml" Id="anysvml" /></Relationships>
</file>

<file path=xl/worksheets/_rels/sheet289.xml.rels><Relationships xmlns="http://schemas.openxmlformats.org/package/2006/relationships"><Relationship Type="http://schemas.openxmlformats.org/officeDocument/2006/relationships/comments" Target="/xl/comments/comment289.xml" Id="comments" /><Relationship Type="http://schemas.openxmlformats.org/officeDocument/2006/relationships/vmlDrawing" Target="/xl/drawings/commentsDrawing289.vml" Id="anysvml" /></Relationships>
</file>

<file path=xl/worksheets/_rels/sheet290.xml.rels><Relationships xmlns="http://schemas.openxmlformats.org/package/2006/relationships"><Relationship Type="http://schemas.openxmlformats.org/officeDocument/2006/relationships/comments" Target="/xl/comments/comment290.xml" Id="comments" /><Relationship Type="http://schemas.openxmlformats.org/officeDocument/2006/relationships/vmlDrawing" Target="/xl/drawings/commentsDrawing290.vml" Id="anysvml" /></Relationships>
</file>

<file path=xl/worksheets/_rels/sheet291.xml.rels><Relationships xmlns="http://schemas.openxmlformats.org/package/2006/relationships"><Relationship Type="http://schemas.openxmlformats.org/officeDocument/2006/relationships/comments" Target="/xl/comments/comment291.xml" Id="comments" /><Relationship Type="http://schemas.openxmlformats.org/officeDocument/2006/relationships/vmlDrawing" Target="/xl/drawings/commentsDrawing291.vml" Id="anysvml" /></Relationships>
</file>

<file path=xl/worksheets/_rels/sheet292.xml.rels><Relationships xmlns="http://schemas.openxmlformats.org/package/2006/relationships"><Relationship Type="http://schemas.openxmlformats.org/officeDocument/2006/relationships/comments" Target="/xl/comments/comment292.xml" Id="comments" /><Relationship Type="http://schemas.openxmlformats.org/officeDocument/2006/relationships/vmlDrawing" Target="/xl/drawings/commentsDrawing292.vml" Id="anysvml" /></Relationships>
</file>

<file path=xl/worksheets/_rels/sheet293.xml.rels><Relationships xmlns="http://schemas.openxmlformats.org/package/2006/relationships"><Relationship Type="http://schemas.openxmlformats.org/officeDocument/2006/relationships/comments" Target="/xl/comments/comment293.xml" Id="comments" /><Relationship Type="http://schemas.openxmlformats.org/officeDocument/2006/relationships/vmlDrawing" Target="/xl/drawings/commentsDrawing293.vml" Id="anysvml" /></Relationships>
</file>

<file path=xl/worksheets/_rels/sheet294.xml.rels><Relationships xmlns="http://schemas.openxmlformats.org/package/2006/relationships"><Relationship Type="http://schemas.openxmlformats.org/officeDocument/2006/relationships/comments" Target="/xl/comments/comment294.xml" Id="comments" /><Relationship Type="http://schemas.openxmlformats.org/officeDocument/2006/relationships/vmlDrawing" Target="/xl/drawings/commentsDrawing294.vml" Id="anysvml" /></Relationships>
</file>

<file path=xl/worksheets/_rels/sheet295.xml.rels><Relationships xmlns="http://schemas.openxmlformats.org/package/2006/relationships"><Relationship Type="http://schemas.openxmlformats.org/officeDocument/2006/relationships/comments" Target="/xl/comments/comment295.xml" Id="comments" /><Relationship Type="http://schemas.openxmlformats.org/officeDocument/2006/relationships/vmlDrawing" Target="/xl/drawings/commentsDrawing295.vml" Id="anysvml" /></Relationships>
</file>

<file path=xl/worksheets/_rels/sheet296.xml.rels><Relationships xmlns="http://schemas.openxmlformats.org/package/2006/relationships"><Relationship Type="http://schemas.openxmlformats.org/officeDocument/2006/relationships/comments" Target="/xl/comments/comment296.xml" Id="comments" /><Relationship Type="http://schemas.openxmlformats.org/officeDocument/2006/relationships/vmlDrawing" Target="/xl/drawings/commentsDrawing296.vml" Id="anysvml" /></Relationships>
</file>

<file path=xl/worksheets/_rels/sheet297.xml.rels><Relationships xmlns="http://schemas.openxmlformats.org/package/2006/relationships"><Relationship Type="http://schemas.openxmlformats.org/officeDocument/2006/relationships/comments" Target="/xl/comments/comment297.xml" Id="comments" /><Relationship Type="http://schemas.openxmlformats.org/officeDocument/2006/relationships/vmlDrawing" Target="/xl/drawings/commentsDrawing297.vml" Id="anysvml" /></Relationships>
</file>

<file path=xl/worksheets/_rels/sheet298.xml.rels><Relationships xmlns="http://schemas.openxmlformats.org/package/2006/relationships"><Relationship Type="http://schemas.openxmlformats.org/officeDocument/2006/relationships/comments" Target="/xl/comments/comment298.xml" Id="comments" /><Relationship Type="http://schemas.openxmlformats.org/officeDocument/2006/relationships/vmlDrawing" Target="/xl/drawings/commentsDrawing298.vml" Id="anysvml" /></Relationships>
</file>

<file path=xl/worksheets/_rels/sheet299.xml.rels><Relationships xmlns="http://schemas.openxmlformats.org/package/2006/relationships"><Relationship Type="http://schemas.openxmlformats.org/officeDocument/2006/relationships/comments" Target="/xl/comments/comment299.xml" Id="comments" /><Relationship Type="http://schemas.openxmlformats.org/officeDocument/2006/relationships/vmlDrawing" Target="/xl/drawings/commentsDrawing299.vml" Id="anysvml" /></Relationships>
</file>

<file path=xl/worksheets/_rels/sheet300.xml.rels><Relationships xmlns="http://schemas.openxmlformats.org/package/2006/relationships"><Relationship Type="http://schemas.openxmlformats.org/officeDocument/2006/relationships/comments" Target="/xl/comments/comment300.xml" Id="comments" /><Relationship Type="http://schemas.openxmlformats.org/officeDocument/2006/relationships/vmlDrawing" Target="/xl/drawings/commentsDrawing300.vml" Id="anysvml" /></Relationships>
</file>

<file path=xl/worksheets/_rels/sheet301.xml.rels><Relationships xmlns="http://schemas.openxmlformats.org/package/2006/relationships"><Relationship Type="http://schemas.openxmlformats.org/officeDocument/2006/relationships/comments" Target="/xl/comments/comment301.xml" Id="comments" /><Relationship Type="http://schemas.openxmlformats.org/officeDocument/2006/relationships/vmlDrawing" Target="/xl/drawings/commentsDrawing301.vml" Id="anysvml" /></Relationships>
</file>

<file path=xl/worksheets/_rels/sheet302.xml.rels><Relationships xmlns="http://schemas.openxmlformats.org/package/2006/relationships"><Relationship Type="http://schemas.openxmlformats.org/officeDocument/2006/relationships/comments" Target="/xl/comments/comment302.xml" Id="comments" /><Relationship Type="http://schemas.openxmlformats.org/officeDocument/2006/relationships/vmlDrawing" Target="/xl/drawings/commentsDrawing302.vml" Id="anysvml" /></Relationships>
</file>

<file path=xl/worksheets/_rels/sheet303.xml.rels><Relationships xmlns="http://schemas.openxmlformats.org/package/2006/relationships"><Relationship Type="http://schemas.openxmlformats.org/officeDocument/2006/relationships/comments" Target="/xl/comments/comment303.xml" Id="comments" /><Relationship Type="http://schemas.openxmlformats.org/officeDocument/2006/relationships/vmlDrawing" Target="/xl/drawings/commentsDrawing303.vml" Id="anysvml" /></Relationships>
</file>

<file path=xl/worksheets/_rels/sheet304.xml.rels><Relationships xmlns="http://schemas.openxmlformats.org/package/2006/relationships"><Relationship Type="http://schemas.openxmlformats.org/officeDocument/2006/relationships/comments" Target="/xl/comments/comment304.xml" Id="comments" /><Relationship Type="http://schemas.openxmlformats.org/officeDocument/2006/relationships/vmlDrawing" Target="/xl/drawings/commentsDrawing304.vml" Id="anysvml" /></Relationships>
</file>

<file path=xl/worksheets/_rels/sheet305.xml.rels><Relationships xmlns="http://schemas.openxmlformats.org/package/2006/relationships"><Relationship Type="http://schemas.openxmlformats.org/officeDocument/2006/relationships/comments" Target="/xl/comments/comment305.xml" Id="comments" /><Relationship Type="http://schemas.openxmlformats.org/officeDocument/2006/relationships/vmlDrawing" Target="/xl/drawings/commentsDrawing305.vml" Id="anysvml" /></Relationships>
</file>

<file path=xl/worksheets/_rels/sheet306.xml.rels><Relationships xmlns="http://schemas.openxmlformats.org/package/2006/relationships"><Relationship Type="http://schemas.openxmlformats.org/officeDocument/2006/relationships/comments" Target="/xl/comments/comment306.xml" Id="comments" /><Relationship Type="http://schemas.openxmlformats.org/officeDocument/2006/relationships/vmlDrawing" Target="/xl/drawings/commentsDrawing306.vml" Id="anysvml" /></Relationships>
</file>

<file path=xl/worksheets/_rels/sheet307.xml.rels><Relationships xmlns="http://schemas.openxmlformats.org/package/2006/relationships"><Relationship Type="http://schemas.openxmlformats.org/officeDocument/2006/relationships/comments" Target="/xl/comments/comment307.xml" Id="comments" /><Relationship Type="http://schemas.openxmlformats.org/officeDocument/2006/relationships/vmlDrawing" Target="/xl/drawings/commentsDrawing307.vml" Id="anysvml" /></Relationships>
</file>

<file path=xl/worksheets/_rels/sheet308.xml.rels><Relationships xmlns="http://schemas.openxmlformats.org/package/2006/relationships"><Relationship Type="http://schemas.openxmlformats.org/officeDocument/2006/relationships/comments" Target="/xl/comments/comment308.xml" Id="comments" /><Relationship Type="http://schemas.openxmlformats.org/officeDocument/2006/relationships/vmlDrawing" Target="/xl/drawings/commentsDrawing308.vml" Id="anysvml" /></Relationships>
</file>

<file path=xl/worksheets/_rels/sheet309.xml.rels><Relationships xmlns="http://schemas.openxmlformats.org/package/2006/relationships"><Relationship Type="http://schemas.openxmlformats.org/officeDocument/2006/relationships/comments" Target="/xl/comments/comment309.xml" Id="comments" /><Relationship Type="http://schemas.openxmlformats.org/officeDocument/2006/relationships/vmlDrawing" Target="/xl/drawings/commentsDrawing309.vml" Id="anysvml" /></Relationships>
</file>

<file path=xl/worksheets/_rels/sheet310.xml.rels><Relationships xmlns="http://schemas.openxmlformats.org/package/2006/relationships"><Relationship Type="http://schemas.openxmlformats.org/officeDocument/2006/relationships/comments" Target="/xl/comments/comment310.xml" Id="comments" /><Relationship Type="http://schemas.openxmlformats.org/officeDocument/2006/relationships/vmlDrawing" Target="/xl/drawings/commentsDrawing310.vml" Id="anysvml" /></Relationships>
</file>

<file path=xl/worksheets/_rels/sheet311.xml.rels><Relationships xmlns="http://schemas.openxmlformats.org/package/2006/relationships"><Relationship Type="http://schemas.openxmlformats.org/officeDocument/2006/relationships/comments" Target="/xl/comments/comment311.xml" Id="comments" /><Relationship Type="http://schemas.openxmlformats.org/officeDocument/2006/relationships/vmlDrawing" Target="/xl/drawings/commentsDrawing311.vml" Id="anysvml" /></Relationships>
</file>

<file path=xl/worksheets/_rels/sheet312.xml.rels><Relationships xmlns="http://schemas.openxmlformats.org/package/2006/relationships"><Relationship Type="http://schemas.openxmlformats.org/officeDocument/2006/relationships/comments" Target="/xl/comments/comment312.xml" Id="comments" /><Relationship Type="http://schemas.openxmlformats.org/officeDocument/2006/relationships/vmlDrawing" Target="/xl/drawings/commentsDrawing312.vml" Id="anysvml" /></Relationships>
</file>

<file path=xl/worksheets/_rels/sheet313.xml.rels><Relationships xmlns="http://schemas.openxmlformats.org/package/2006/relationships"><Relationship Type="http://schemas.openxmlformats.org/officeDocument/2006/relationships/comments" Target="/xl/comments/comment313.xml" Id="comments" /><Relationship Type="http://schemas.openxmlformats.org/officeDocument/2006/relationships/vmlDrawing" Target="/xl/drawings/commentsDrawing313.vml" Id="anysvml" /></Relationships>
</file>

<file path=xl/worksheets/_rels/sheet314.xml.rels><Relationships xmlns="http://schemas.openxmlformats.org/package/2006/relationships"><Relationship Type="http://schemas.openxmlformats.org/officeDocument/2006/relationships/comments" Target="/xl/comments/comment314.xml" Id="comments" /><Relationship Type="http://schemas.openxmlformats.org/officeDocument/2006/relationships/vmlDrawing" Target="/xl/drawings/commentsDrawing314.vml" Id="anysvml" /></Relationships>
</file>

<file path=xl/worksheets/_rels/sheet315.xml.rels><Relationships xmlns="http://schemas.openxmlformats.org/package/2006/relationships"><Relationship Type="http://schemas.openxmlformats.org/officeDocument/2006/relationships/comments" Target="/xl/comments/comment315.xml" Id="comments" /><Relationship Type="http://schemas.openxmlformats.org/officeDocument/2006/relationships/vmlDrawing" Target="/xl/drawings/commentsDrawing315.vml" Id="anysvml" /></Relationships>
</file>

<file path=xl/worksheets/_rels/sheet316.xml.rels><Relationships xmlns="http://schemas.openxmlformats.org/package/2006/relationships"><Relationship Type="http://schemas.openxmlformats.org/officeDocument/2006/relationships/comments" Target="/xl/comments/comment316.xml" Id="comments" /><Relationship Type="http://schemas.openxmlformats.org/officeDocument/2006/relationships/vmlDrawing" Target="/xl/drawings/commentsDrawing316.vml" Id="anysvml" /></Relationships>
</file>

<file path=xl/worksheets/_rels/sheet317.xml.rels><Relationships xmlns="http://schemas.openxmlformats.org/package/2006/relationships"><Relationship Type="http://schemas.openxmlformats.org/officeDocument/2006/relationships/comments" Target="/xl/comments/comment317.xml" Id="comments" /><Relationship Type="http://schemas.openxmlformats.org/officeDocument/2006/relationships/vmlDrawing" Target="/xl/drawings/commentsDrawing317.vml" Id="anysvml" /></Relationships>
</file>

<file path=xl/worksheets/_rels/sheet318.xml.rels><Relationships xmlns="http://schemas.openxmlformats.org/package/2006/relationships"><Relationship Type="http://schemas.openxmlformats.org/officeDocument/2006/relationships/comments" Target="/xl/comments/comment318.xml" Id="comments" /><Relationship Type="http://schemas.openxmlformats.org/officeDocument/2006/relationships/vmlDrawing" Target="/xl/drawings/commentsDrawing318.vml" Id="anysvml" /></Relationships>
</file>

<file path=xl/worksheets/_rels/sheet319.xml.rels><Relationships xmlns="http://schemas.openxmlformats.org/package/2006/relationships"><Relationship Type="http://schemas.openxmlformats.org/officeDocument/2006/relationships/comments" Target="/xl/comments/comment319.xml" Id="comments" /><Relationship Type="http://schemas.openxmlformats.org/officeDocument/2006/relationships/vmlDrawing" Target="/xl/drawings/commentsDrawing319.vml" Id="anysvml" /></Relationships>
</file>

<file path=xl/worksheets/_rels/sheet320.xml.rels><Relationships xmlns="http://schemas.openxmlformats.org/package/2006/relationships"><Relationship Type="http://schemas.openxmlformats.org/officeDocument/2006/relationships/comments" Target="/xl/comments/comment320.xml" Id="comments" /><Relationship Type="http://schemas.openxmlformats.org/officeDocument/2006/relationships/vmlDrawing" Target="/xl/drawings/commentsDrawing320.vml" Id="anysvml" /></Relationships>
</file>

<file path=xl/worksheets/_rels/sheet321.xml.rels><Relationships xmlns="http://schemas.openxmlformats.org/package/2006/relationships"><Relationship Type="http://schemas.openxmlformats.org/officeDocument/2006/relationships/comments" Target="/xl/comments/comment321.xml" Id="comments" /><Relationship Type="http://schemas.openxmlformats.org/officeDocument/2006/relationships/vmlDrawing" Target="/xl/drawings/commentsDrawing321.vml" Id="anysvml" /></Relationships>
</file>

<file path=xl/worksheets/_rels/sheet322.xml.rels><Relationships xmlns="http://schemas.openxmlformats.org/package/2006/relationships"><Relationship Type="http://schemas.openxmlformats.org/officeDocument/2006/relationships/comments" Target="/xl/comments/comment322.xml" Id="comments" /><Relationship Type="http://schemas.openxmlformats.org/officeDocument/2006/relationships/vmlDrawing" Target="/xl/drawings/commentsDrawing322.vml" Id="anysvml" /></Relationships>
</file>

<file path=xl/worksheets/_rels/sheet323.xml.rels><Relationships xmlns="http://schemas.openxmlformats.org/package/2006/relationships"><Relationship Type="http://schemas.openxmlformats.org/officeDocument/2006/relationships/comments" Target="/xl/comments/comment323.xml" Id="comments" /><Relationship Type="http://schemas.openxmlformats.org/officeDocument/2006/relationships/vmlDrawing" Target="/xl/drawings/commentsDrawing323.vml" Id="anysvml" /></Relationships>
</file>

<file path=xl/worksheets/_rels/sheet324.xml.rels><Relationships xmlns="http://schemas.openxmlformats.org/package/2006/relationships"><Relationship Type="http://schemas.openxmlformats.org/officeDocument/2006/relationships/comments" Target="/xl/comments/comment324.xml" Id="comments" /><Relationship Type="http://schemas.openxmlformats.org/officeDocument/2006/relationships/vmlDrawing" Target="/xl/drawings/commentsDrawing324.vml" Id="anysvml" /></Relationships>
</file>

<file path=xl/worksheets/_rels/sheet325.xml.rels><Relationships xmlns="http://schemas.openxmlformats.org/package/2006/relationships"><Relationship Type="http://schemas.openxmlformats.org/officeDocument/2006/relationships/comments" Target="/xl/comments/comment325.xml" Id="comments" /><Relationship Type="http://schemas.openxmlformats.org/officeDocument/2006/relationships/vmlDrawing" Target="/xl/drawings/commentsDrawing325.vml" Id="anysvml" /></Relationships>
</file>

<file path=xl/worksheets/_rels/sheet326.xml.rels><Relationships xmlns="http://schemas.openxmlformats.org/package/2006/relationships"><Relationship Type="http://schemas.openxmlformats.org/officeDocument/2006/relationships/comments" Target="/xl/comments/comment326.xml" Id="comments" /><Relationship Type="http://schemas.openxmlformats.org/officeDocument/2006/relationships/vmlDrawing" Target="/xl/drawings/commentsDrawing326.vml" Id="anysvml" /></Relationships>
</file>

<file path=xl/worksheets/_rels/sheet327.xml.rels><Relationships xmlns="http://schemas.openxmlformats.org/package/2006/relationships"><Relationship Type="http://schemas.openxmlformats.org/officeDocument/2006/relationships/comments" Target="/xl/comments/comment327.xml" Id="comments" /><Relationship Type="http://schemas.openxmlformats.org/officeDocument/2006/relationships/vmlDrawing" Target="/xl/drawings/commentsDrawing327.vml" Id="anysvml" /></Relationships>
</file>

<file path=xl/worksheets/_rels/sheet328.xml.rels><Relationships xmlns="http://schemas.openxmlformats.org/package/2006/relationships"><Relationship Type="http://schemas.openxmlformats.org/officeDocument/2006/relationships/comments" Target="/xl/comments/comment328.xml" Id="comments" /><Relationship Type="http://schemas.openxmlformats.org/officeDocument/2006/relationships/vmlDrawing" Target="/xl/drawings/commentsDrawing328.vml" Id="anysvml" /></Relationships>
</file>

<file path=xl/worksheets/_rels/sheet329.xml.rels><Relationships xmlns="http://schemas.openxmlformats.org/package/2006/relationships"><Relationship Type="http://schemas.openxmlformats.org/officeDocument/2006/relationships/comments" Target="/xl/comments/comment329.xml" Id="comments" /><Relationship Type="http://schemas.openxmlformats.org/officeDocument/2006/relationships/vmlDrawing" Target="/xl/drawings/commentsDrawing329.vml" Id="anysvml" /></Relationships>
</file>

<file path=xl/worksheets/_rels/sheet330.xml.rels><Relationships xmlns="http://schemas.openxmlformats.org/package/2006/relationships"><Relationship Type="http://schemas.openxmlformats.org/officeDocument/2006/relationships/comments" Target="/xl/comments/comment330.xml" Id="comments" /><Relationship Type="http://schemas.openxmlformats.org/officeDocument/2006/relationships/vmlDrawing" Target="/xl/drawings/commentsDrawing330.vml" Id="anysvml" /></Relationships>
</file>

<file path=xl/worksheets/_rels/sheet331.xml.rels><Relationships xmlns="http://schemas.openxmlformats.org/package/2006/relationships"><Relationship Type="http://schemas.openxmlformats.org/officeDocument/2006/relationships/comments" Target="/xl/comments/comment331.xml" Id="comments" /><Relationship Type="http://schemas.openxmlformats.org/officeDocument/2006/relationships/vmlDrawing" Target="/xl/drawings/commentsDrawing331.vml" Id="anysvml" /></Relationships>
</file>

<file path=xl/worksheets/_rels/sheet332.xml.rels><Relationships xmlns="http://schemas.openxmlformats.org/package/2006/relationships"><Relationship Type="http://schemas.openxmlformats.org/officeDocument/2006/relationships/comments" Target="/xl/comments/comment332.xml" Id="comments" /><Relationship Type="http://schemas.openxmlformats.org/officeDocument/2006/relationships/vmlDrawing" Target="/xl/drawings/commentsDrawing332.vml" Id="anysvml" /></Relationships>
</file>

<file path=xl/worksheets/_rels/sheet333.xml.rels><Relationships xmlns="http://schemas.openxmlformats.org/package/2006/relationships"><Relationship Type="http://schemas.openxmlformats.org/officeDocument/2006/relationships/comments" Target="/xl/comments/comment333.xml" Id="comments" /><Relationship Type="http://schemas.openxmlformats.org/officeDocument/2006/relationships/vmlDrawing" Target="/xl/drawings/commentsDrawing333.vml" Id="anysvml" /></Relationships>
</file>

<file path=xl/worksheets/_rels/sheet334.xml.rels><Relationships xmlns="http://schemas.openxmlformats.org/package/2006/relationships"><Relationship Type="http://schemas.openxmlformats.org/officeDocument/2006/relationships/comments" Target="/xl/comments/comment334.xml" Id="comments" /><Relationship Type="http://schemas.openxmlformats.org/officeDocument/2006/relationships/vmlDrawing" Target="/xl/drawings/commentsDrawing334.vml" Id="anysvml" /></Relationships>
</file>

<file path=xl/worksheets/_rels/sheet335.xml.rels><Relationships xmlns="http://schemas.openxmlformats.org/package/2006/relationships"><Relationship Type="http://schemas.openxmlformats.org/officeDocument/2006/relationships/comments" Target="/xl/comments/comment335.xml" Id="comments" /><Relationship Type="http://schemas.openxmlformats.org/officeDocument/2006/relationships/vmlDrawing" Target="/xl/drawings/commentsDrawing335.vml" Id="anysvml" /></Relationships>
</file>

<file path=xl/worksheets/_rels/sheet336.xml.rels><Relationships xmlns="http://schemas.openxmlformats.org/package/2006/relationships"><Relationship Type="http://schemas.openxmlformats.org/officeDocument/2006/relationships/comments" Target="/xl/comments/comment336.xml" Id="comments" /><Relationship Type="http://schemas.openxmlformats.org/officeDocument/2006/relationships/vmlDrawing" Target="/xl/drawings/commentsDrawing336.vml" Id="anysvml" /></Relationships>
</file>

<file path=xl/worksheets/_rels/sheet337.xml.rels><Relationships xmlns="http://schemas.openxmlformats.org/package/2006/relationships"><Relationship Type="http://schemas.openxmlformats.org/officeDocument/2006/relationships/comments" Target="/xl/comments/comment337.xml" Id="comments" /><Relationship Type="http://schemas.openxmlformats.org/officeDocument/2006/relationships/vmlDrawing" Target="/xl/drawings/commentsDrawing337.vml" Id="anysvml" /></Relationships>
</file>

<file path=xl/worksheets/_rels/sheet338.xml.rels><Relationships xmlns="http://schemas.openxmlformats.org/package/2006/relationships"><Relationship Type="http://schemas.openxmlformats.org/officeDocument/2006/relationships/comments" Target="/xl/comments/comment338.xml" Id="comments" /><Relationship Type="http://schemas.openxmlformats.org/officeDocument/2006/relationships/vmlDrawing" Target="/xl/drawings/commentsDrawing338.vml" Id="anysvml" /></Relationships>
</file>

<file path=xl/worksheets/_rels/sheet339.xml.rels><Relationships xmlns="http://schemas.openxmlformats.org/package/2006/relationships"><Relationship Type="http://schemas.openxmlformats.org/officeDocument/2006/relationships/comments" Target="/xl/comments/comment339.xml" Id="comments" /><Relationship Type="http://schemas.openxmlformats.org/officeDocument/2006/relationships/vmlDrawing" Target="/xl/drawings/commentsDrawing339.vml" Id="anysvml" /></Relationships>
</file>

<file path=xl/worksheets/_rels/sheet340.xml.rels><Relationships xmlns="http://schemas.openxmlformats.org/package/2006/relationships"><Relationship Type="http://schemas.openxmlformats.org/officeDocument/2006/relationships/comments" Target="/xl/comments/comment340.xml" Id="comments" /><Relationship Type="http://schemas.openxmlformats.org/officeDocument/2006/relationships/vmlDrawing" Target="/xl/drawings/commentsDrawing340.vml" Id="anysvml" /></Relationships>
</file>

<file path=xl/worksheets/_rels/sheet341.xml.rels><Relationships xmlns="http://schemas.openxmlformats.org/package/2006/relationships"><Relationship Type="http://schemas.openxmlformats.org/officeDocument/2006/relationships/comments" Target="/xl/comments/comment341.xml" Id="comments" /><Relationship Type="http://schemas.openxmlformats.org/officeDocument/2006/relationships/vmlDrawing" Target="/xl/drawings/commentsDrawing341.vml" Id="anysvml" /></Relationships>
</file>

<file path=xl/worksheets/_rels/sheet342.xml.rels><Relationships xmlns="http://schemas.openxmlformats.org/package/2006/relationships"><Relationship Type="http://schemas.openxmlformats.org/officeDocument/2006/relationships/comments" Target="/xl/comments/comment342.xml" Id="comments" /><Relationship Type="http://schemas.openxmlformats.org/officeDocument/2006/relationships/vmlDrawing" Target="/xl/drawings/commentsDrawing342.vml" Id="anysvml" /></Relationships>
</file>

<file path=xl/worksheets/_rels/sheet343.xml.rels><Relationships xmlns="http://schemas.openxmlformats.org/package/2006/relationships"><Relationship Type="http://schemas.openxmlformats.org/officeDocument/2006/relationships/comments" Target="/xl/comments/comment343.xml" Id="comments" /><Relationship Type="http://schemas.openxmlformats.org/officeDocument/2006/relationships/vmlDrawing" Target="/xl/drawings/commentsDrawing343.vml" Id="anysvml" /></Relationships>
</file>

<file path=xl/worksheets/_rels/sheet344.xml.rels><Relationships xmlns="http://schemas.openxmlformats.org/package/2006/relationships"><Relationship Type="http://schemas.openxmlformats.org/officeDocument/2006/relationships/comments" Target="/xl/comments/comment344.xml" Id="comments" /><Relationship Type="http://schemas.openxmlformats.org/officeDocument/2006/relationships/vmlDrawing" Target="/xl/drawings/commentsDrawing344.vml" Id="anysvml" /></Relationships>
</file>

<file path=xl/worksheets/_rels/sheet345.xml.rels><Relationships xmlns="http://schemas.openxmlformats.org/package/2006/relationships"><Relationship Type="http://schemas.openxmlformats.org/officeDocument/2006/relationships/comments" Target="/xl/comments/comment345.xml" Id="comments" /><Relationship Type="http://schemas.openxmlformats.org/officeDocument/2006/relationships/vmlDrawing" Target="/xl/drawings/commentsDrawing345.vml" Id="anysvml" /></Relationships>
</file>

<file path=xl/worksheets/_rels/sheet346.xml.rels><Relationships xmlns="http://schemas.openxmlformats.org/package/2006/relationships"><Relationship Type="http://schemas.openxmlformats.org/officeDocument/2006/relationships/comments" Target="/xl/comments/comment346.xml" Id="comments" /><Relationship Type="http://schemas.openxmlformats.org/officeDocument/2006/relationships/vmlDrawing" Target="/xl/drawings/commentsDrawing346.vml" Id="anysvml" /></Relationships>
</file>

<file path=xl/worksheets/_rels/sheet347.xml.rels><Relationships xmlns="http://schemas.openxmlformats.org/package/2006/relationships"><Relationship Type="http://schemas.openxmlformats.org/officeDocument/2006/relationships/comments" Target="/xl/comments/comment347.xml" Id="comments" /><Relationship Type="http://schemas.openxmlformats.org/officeDocument/2006/relationships/vmlDrawing" Target="/xl/drawings/commentsDrawing347.vml" Id="anysvml" /></Relationships>
</file>

<file path=xl/worksheets/_rels/sheet348.xml.rels><Relationships xmlns="http://schemas.openxmlformats.org/package/2006/relationships"><Relationship Type="http://schemas.openxmlformats.org/officeDocument/2006/relationships/comments" Target="/xl/comments/comment348.xml" Id="comments" /><Relationship Type="http://schemas.openxmlformats.org/officeDocument/2006/relationships/vmlDrawing" Target="/xl/drawings/commentsDrawing348.vml" Id="anysvml" /></Relationships>
</file>

<file path=xl/worksheets/_rels/sheet349.xml.rels><Relationships xmlns="http://schemas.openxmlformats.org/package/2006/relationships"><Relationship Type="http://schemas.openxmlformats.org/officeDocument/2006/relationships/comments" Target="/xl/comments/comment349.xml" Id="comments" /><Relationship Type="http://schemas.openxmlformats.org/officeDocument/2006/relationships/vmlDrawing" Target="/xl/drawings/commentsDrawing349.vml" Id="anysvml" /></Relationships>
</file>

<file path=xl/worksheets/_rels/sheet350.xml.rels><Relationships xmlns="http://schemas.openxmlformats.org/package/2006/relationships"><Relationship Type="http://schemas.openxmlformats.org/officeDocument/2006/relationships/comments" Target="/xl/comments/comment350.xml" Id="comments" /><Relationship Type="http://schemas.openxmlformats.org/officeDocument/2006/relationships/vmlDrawing" Target="/xl/drawings/commentsDrawing350.vml" Id="anysvml" /></Relationships>
</file>

<file path=xl/worksheets/_rels/sheet351.xml.rels><Relationships xmlns="http://schemas.openxmlformats.org/package/2006/relationships"><Relationship Type="http://schemas.openxmlformats.org/officeDocument/2006/relationships/comments" Target="/xl/comments/comment351.xml" Id="comments" /><Relationship Type="http://schemas.openxmlformats.org/officeDocument/2006/relationships/vmlDrawing" Target="/xl/drawings/commentsDrawing351.vml" Id="anysvml" /></Relationships>
</file>

<file path=xl/worksheets/_rels/sheet352.xml.rels><Relationships xmlns="http://schemas.openxmlformats.org/package/2006/relationships"><Relationship Type="http://schemas.openxmlformats.org/officeDocument/2006/relationships/comments" Target="/xl/comments/comment352.xml" Id="comments" /><Relationship Type="http://schemas.openxmlformats.org/officeDocument/2006/relationships/vmlDrawing" Target="/xl/drawings/commentsDrawing352.vml" Id="anysvml" /></Relationships>
</file>

<file path=xl/worksheets/_rels/sheet353.xml.rels><Relationships xmlns="http://schemas.openxmlformats.org/package/2006/relationships"><Relationship Type="http://schemas.openxmlformats.org/officeDocument/2006/relationships/comments" Target="/xl/comments/comment353.xml" Id="comments" /><Relationship Type="http://schemas.openxmlformats.org/officeDocument/2006/relationships/vmlDrawing" Target="/xl/drawings/commentsDrawing353.vml" Id="anysvml" /></Relationships>
</file>

<file path=xl/worksheets/_rels/sheet354.xml.rels><Relationships xmlns="http://schemas.openxmlformats.org/package/2006/relationships"><Relationship Type="http://schemas.openxmlformats.org/officeDocument/2006/relationships/comments" Target="/xl/comments/comment354.xml" Id="comments" /><Relationship Type="http://schemas.openxmlformats.org/officeDocument/2006/relationships/vmlDrawing" Target="/xl/drawings/commentsDrawing354.vml" Id="anysvml" /></Relationships>
</file>

<file path=xl/worksheets/_rels/sheet355.xml.rels><Relationships xmlns="http://schemas.openxmlformats.org/package/2006/relationships"><Relationship Type="http://schemas.openxmlformats.org/officeDocument/2006/relationships/comments" Target="/xl/comments/comment355.xml" Id="comments" /><Relationship Type="http://schemas.openxmlformats.org/officeDocument/2006/relationships/vmlDrawing" Target="/xl/drawings/commentsDrawing355.vml" Id="anysvml" /></Relationships>
</file>

<file path=xl/worksheets/_rels/sheet356.xml.rels><Relationships xmlns="http://schemas.openxmlformats.org/package/2006/relationships"><Relationship Type="http://schemas.openxmlformats.org/officeDocument/2006/relationships/comments" Target="/xl/comments/comment356.xml" Id="comments" /><Relationship Type="http://schemas.openxmlformats.org/officeDocument/2006/relationships/vmlDrawing" Target="/xl/drawings/commentsDrawing356.vml" Id="anysvml" /></Relationships>
</file>

<file path=xl/worksheets/_rels/sheet357.xml.rels><Relationships xmlns="http://schemas.openxmlformats.org/package/2006/relationships"><Relationship Type="http://schemas.openxmlformats.org/officeDocument/2006/relationships/comments" Target="/xl/comments/comment357.xml" Id="comments" /><Relationship Type="http://schemas.openxmlformats.org/officeDocument/2006/relationships/vmlDrawing" Target="/xl/drawings/commentsDrawing357.vml" Id="anysvml" /></Relationships>
</file>

<file path=xl/worksheets/_rels/sheet358.xml.rels><Relationships xmlns="http://schemas.openxmlformats.org/package/2006/relationships"><Relationship Type="http://schemas.openxmlformats.org/officeDocument/2006/relationships/comments" Target="/xl/comments/comment358.xml" Id="comments" /><Relationship Type="http://schemas.openxmlformats.org/officeDocument/2006/relationships/vmlDrawing" Target="/xl/drawings/commentsDrawing358.vml" Id="anysvml" /></Relationships>
</file>

<file path=xl/worksheets/_rels/sheet359.xml.rels><Relationships xmlns="http://schemas.openxmlformats.org/package/2006/relationships"><Relationship Type="http://schemas.openxmlformats.org/officeDocument/2006/relationships/comments" Target="/xl/comments/comment359.xml" Id="comments" /><Relationship Type="http://schemas.openxmlformats.org/officeDocument/2006/relationships/vmlDrawing" Target="/xl/drawings/commentsDrawing359.vml" Id="anysvml" /></Relationships>
</file>

<file path=xl/worksheets/_rels/sheet360.xml.rels><Relationships xmlns="http://schemas.openxmlformats.org/package/2006/relationships"><Relationship Type="http://schemas.openxmlformats.org/officeDocument/2006/relationships/comments" Target="/xl/comments/comment360.xml" Id="comments" /><Relationship Type="http://schemas.openxmlformats.org/officeDocument/2006/relationships/vmlDrawing" Target="/xl/drawings/commentsDrawing360.vml" Id="anysvml" /></Relationships>
</file>

<file path=xl/worksheets/_rels/sheet361.xml.rels><Relationships xmlns="http://schemas.openxmlformats.org/package/2006/relationships"><Relationship Type="http://schemas.openxmlformats.org/officeDocument/2006/relationships/comments" Target="/xl/comments/comment361.xml" Id="comments" /><Relationship Type="http://schemas.openxmlformats.org/officeDocument/2006/relationships/vmlDrawing" Target="/xl/drawings/commentsDrawing361.vml" Id="anysvml" /></Relationships>
</file>

<file path=xl/worksheets/_rels/sheet362.xml.rels><Relationships xmlns="http://schemas.openxmlformats.org/package/2006/relationships"><Relationship Type="http://schemas.openxmlformats.org/officeDocument/2006/relationships/comments" Target="/xl/comments/comment362.xml" Id="comments" /><Relationship Type="http://schemas.openxmlformats.org/officeDocument/2006/relationships/vmlDrawing" Target="/xl/drawings/commentsDrawing362.vml" Id="anysvml" /></Relationships>
</file>

<file path=xl/worksheets/_rels/sheet363.xml.rels><Relationships xmlns="http://schemas.openxmlformats.org/package/2006/relationships"><Relationship Type="http://schemas.openxmlformats.org/officeDocument/2006/relationships/comments" Target="/xl/comments/comment363.xml" Id="comments" /><Relationship Type="http://schemas.openxmlformats.org/officeDocument/2006/relationships/vmlDrawing" Target="/xl/drawings/commentsDrawing363.vml" Id="anysvml" /></Relationships>
</file>

<file path=xl/worksheets/_rels/sheet364.xml.rels><Relationships xmlns="http://schemas.openxmlformats.org/package/2006/relationships"><Relationship Type="http://schemas.openxmlformats.org/officeDocument/2006/relationships/comments" Target="/xl/comments/comment364.xml" Id="comments" /><Relationship Type="http://schemas.openxmlformats.org/officeDocument/2006/relationships/vmlDrawing" Target="/xl/drawings/commentsDrawing364.vml" Id="anysvml" /></Relationships>
</file>

<file path=xl/worksheets/_rels/sheet365.xml.rels><Relationships xmlns="http://schemas.openxmlformats.org/package/2006/relationships"><Relationship Type="http://schemas.openxmlformats.org/officeDocument/2006/relationships/comments" Target="/xl/comments/comment365.xml" Id="comments" /><Relationship Type="http://schemas.openxmlformats.org/officeDocument/2006/relationships/vmlDrawing" Target="/xl/drawings/commentsDrawing365.vml" Id="anysvml" /></Relationships>
</file>

<file path=xl/worksheets/_rels/sheet366.xml.rels><Relationships xmlns="http://schemas.openxmlformats.org/package/2006/relationships"><Relationship Type="http://schemas.openxmlformats.org/officeDocument/2006/relationships/comments" Target="/xl/comments/comment366.xml" Id="comments" /><Relationship Type="http://schemas.openxmlformats.org/officeDocument/2006/relationships/vmlDrawing" Target="/xl/drawings/commentsDrawing366.vml" Id="anysvml" /></Relationships>
</file>

<file path=xl/worksheets/_rels/sheet367.xml.rels><Relationships xmlns="http://schemas.openxmlformats.org/package/2006/relationships"><Relationship Type="http://schemas.openxmlformats.org/officeDocument/2006/relationships/comments" Target="/xl/comments/comment367.xml" Id="comments" /><Relationship Type="http://schemas.openxmlformats.org/officeDocument/2006/relationships/vmlDrawing" Target="/xl/drawings/commentsDrawing367.vml" Id="anysvml" /></Relationships>
</file>

<file path=xl/worksheets/_rels/sheet368.xml.rels><Relationships xmlns="http://schemas.openxmlformats.org/package/2006/relationships"><Relationship Type="http://schemas.openxmlformats.org/officeDocument/2006/relationships/comments" Target="/xl/comments/comment368.xml" Id="comments" /><Relationship Type="http://schemas.openxmlformats.org/officeDocument/2006/relationships/vmlDrawing" Target="/xl/drawings/commentsDrawing368.vml" Id="anysvml" /></Relationships>
</file>

<file path=xl/worksheets/_rels/sheet369.xml.rels><Relationships xmlns="http://schemas.openxmlformats.org/package/2006/relationships"><Relationship Type="http://schemas.openxmlformats.org/officeDocument/2006/relationships/comments" Target="/xl/comments/comment369.xml" Id="comments" /><Relationship Type="http://schemas.openxmlformats.org/officeDocument/2006/relationships/vmlDrawing" Target="/xl/drawings/commentsDrawing369.vml" Id="anysvml" /></Relationships>
</file>

<file path=xl/worksheets/_rels/sheet370.xml.rels><Relationships xmlns="http://schemas.openxmlformats.org/package/2006/relationships"><Relationship Type="http://schemas.openxmlformats.org/officeDocument/2006/relationships/comments" Target="/xl/comments/comment370.xml" Id="comments" /><Relationship Type="http://schemas.openxmlformats.org/officeDocument/2006/relationships/vmlDrawing" Target="/xl/drawings/commentsDrawing370.vml" Id="anysvml" /></Relationships>
</file>

<file path=xl/worksheets/_rels/sheet371.xml.rels><Relationships xmlns="http://schemas.openxmlformats.org/package/2006/relationships"><Relationship Type="http://schemas.openxmlformats.org/officeDocument/2006/relationships/comments" Target="/xl/comments/comment371.xml" Id="comments" /><Relationship Type="http://schemas.openxmlformats.org/officeDocument/2006/relationships/vmlDrawing" Target="/xl/drawings/commentsDrawing371.vml" Id="anysvml" /></Relationships>
</file>

<file path=xl/worksheets/_rels/sheet372.xml.rels><Relationships xmlns="http://schemas.openxmlformats.org/package/2006/relationships"><Relationship Type="http://schemas.openxmlformats.org/officeDocument/2006/relationships/comments" Target="/xl/comments/comment372.xml" Id="comments" /><Relationship Type="http://schemas.openxmlformats.org/officeDocument/2006/relationships/vmlDrawing" Target="/xl/drawings/commentsDrawing372.vml" Id="anysvml" /></Relationships>
</file>

<file path=xl/worksheets/_rels/sheet373.xml.rels><Relationships xmlns="http://schemas.openxmlformats.org/package/2006/relationships"><Relationship Type="http://schemas.openxmlformats.org/officeDocument/2006/relationships/comments" Target="/xl/comments/comment373.xml" Id="comments" /><Relationship Type="http://schemas.openxmlformats.org/officeDocument/2006/relationships/vmlDrawing" Target="/xl/drawings/commentsDrawing373.vml" Id="anysvml" /></Relationships>
</file>

<file path=xl/worksheets/_rels/sheet374.xml.rels><Relationships xmlns="http://schemas.openxmlformats.org/package/2006/relationships"><Relationship Type="http://schemas.openxmlformats.org/officeDocument/2006/relationships/comments" Target="/xl/comments/comment374.xml" Id="comments" /><Relationship Type="http://schemas.openxmlformats.org/officeDocument/2006/relationships/vmlDrawing" Target="/xl/drawings/commentsDrawing374.vml" Id="anysvml" /></Relationships>
</file>

<file path=xl/worksheets/_rels/sheet375.xml.rels><Relationships xmlns="http://schemas.openxmlformats.org/package/2006/relationships"><Relationship Type="http://schemas.openxmlformats.org/officeDocument/2006/relationships/comments" Target="/xl/comments/comment375.xml" Id="comments" /><Relationship Type="http://schemas.openxmlformats.org/officeDocument/2006/relationships/vmlDrawing" Target="/xl/drawings/commentsDrawing375.vml" Id="anysvml" /></Relationships>
</file>

<file path=xl/worksheets/_rels/sheet376.xml.rels><Relationships xmlns="http://schemas.openxmlformats.org/package/2006/relationships"><Relationship Type="http://schemas.openxmlformats.org/officeDocument/2006/relationships/comments" Target="/xl/comments/comment376.xml" Id="comments" /><Relationship Type="http://schemas.openxmlformats.org/officeDocument/2006/relationships/vmlDrawing" Target="/xl/drawings/commentsDrawing376.vml" Id="anysvml" /></Relationships>
</file>

<file path=xl/worksheets/_rels/sheet377.xml.rels><Relationships xmlns="http://schemas.openxmlformats.org/package/2006/relationships"><Relationship Type="http://schemas.openxmlformats.org/officeDocument/2006/relationships/comments" Target="/xl/comments/comment377.xml" Id="comments" /><Relationship Type="http://schemas.openxmlformats.org/officeDocument/2006/relationships/vmlDrawing" Target="/xl/drawings/commentsDrawing377.vml" Id="anysvml" /></Relationships>
</file>

<file path=xl/worksheets/_rels/sheet378.xml.rels><Relationships xmlns="http://schemas.openxmlformats.org/package/2006/relationships"><Relationship Type="http://schemas.openxmlformats.org/officeDocument/2006/relationships/comments" Target="/xl/comments/comment378.xml" Id="comments" /><Relationship Type="http://schemas.openxmlformats.org/officeDocument/2006/relationships/vmlDrawing" Target="/xl/drawings/commentsDrawing378.vml" Id="anysvml" /></Relationships>
</file>

<file path=xl/worksheets/_rels/sheet379.xml.rels><Relationships xmlns="http://schemas.openxmlformats.org/package/2006/relationships"><Relationship Type="http://schemas.openxmlformats.org/officeDocument/2006/relationships/comments" Target="/xl/comments/comment379.xml" Id="comments" /><Relationship Type="http://schemas.openxmlformats.org/officeDocument/2006/relationships/vmlDrawing" Target="/xl/drawings/commentsDrawing379.vml" Id="anysvml" /></Relationships>
</file>

<file path=xl/worksheets/_rels/sheet380.xml.rels><Relationships xmlns="http://schemas.openxmlformats.org/package/2006/relationships"><Relationship Type="http://schemas.openxmlformats.org/officeDocument/2006/relationships/comments" Target="/xl/comments/comment380.xml" Id="comments" /><Relationship Type="http://schemas.openxmlformats.org/officeDocument/2006/relationships/vmlDrawing" Target="/xl/drawings/commentsDrawing380.vml" Id="anysvml" /></Relationships>
</file>

<file path=xl/worksheets/_rels/sheet381.xml.rels><Relationships xmlns="http://schemas.openxmlformats.org/package/2006/relationships"><Relationship Type="http://schemas.openxmlformats.org/officeDocument/2006/relationships/comments" Target="/xl/comments/comment381.xml" Id="comments" /><Relationship Type="http://schemas.openxmlformats.org/officeDocument/2006/relationships/vmlDrawing" Target="/xl/drawings/commentsDrawing381.vml" Id="anysvml" /></Relationships>
</file>

<file path=xl/worksheets/_rels/sheet382.xml.rels><Relationships xmlns="http://schemas.openxmlformats.org/package/2006/relationships"><Relationship Type="http://schemas.openxmlformats.org/officeDocument/2006/relationships/comments" Target="/xl/comments/comment382.xml" Id="comments" /><Relationship Type="http://schemas.openxmlformats.org/officeDocument/2006/relationships/vmlDrawing" Target="/xl/drawings/commentsDrawing382.vml" Id="anysvml" /></Relationships>
</file>

<file path=xl/worksheets/_rels/sheet383.xml.rels><Relationships xmlns="http://schemas.openxmlformats.org/package/2006/relationships"><Relationship Type="http://schemas.openxmlformats.org/officeDocument/2006/relationships/comments" Target="/xl/comments/comment383.xml" Id="comments" /><Relationship Type="http://schemas.openxmlformats.org/officeDocument/2006/relationships/vmlDrawing" Target="/xl/drawings/commentsDrawing383.vml" Id="anysvml" /></Relationships>
</file>

<file path=xl/worksheets/_rels/sheet384.xml.rels><Relationships xmlns="http://schemas.openxmlformats.org/package/2006/relationships"><Relationship Type="http://schemas.openxmlformats.org/officeDocument/2006/relationships/comments" Target="/xl/comments/comment384.xml" Id="comments" /><Relationship Type="http://schemas.openxmlformats.org/officeDocument/2006/relationships/vmlDrawing" Target="/xl/drawings/commentsDrawing384.vml" Id="anysvml" /></Relationships>
</file>

<file path=xl/worksheets/_rels/sheet385.xml.rels><Relationships xmlns="http://schemas.openxmlformats.org/package/2006/relationships"><Relationship Type="http://schemas.openxmlformats.org/officeDocument/2006/relationships/comments" Target="/xl/comments/comment385.xml" Id="comments" /><Relationship Type="http://schemas.openxmlformats.org/officeDocument/2006/relationships/vmlDrawing" Target="/xl/drawings/commentsDrawing385.vml" Id="anysvml" /></Relationships>
</file>

<file path=xl/worksheets/_rels/sheet386.xml.rels><Relationships xmlns="http://schemas.openxmlformats.org/package/2006/relationships"><Relationship Type="http://schemas.openxmlformats.org/officeDocument/2006/relationships/comments" Target="/xl/comments/comment386.xml" Id="comments" /><Relationship Type="http://schemas.openxmlformats.org/officeDocument/2006/relationships/vmlDrawing" Target="/xl/drawings/commentsDrawing386.vml" Id="anysvml" /></Relationships>
</file>

<file path=xl/worksheets/_rels/sheet387.xml.rels><Relationships xmlns="http://schemas.openxmlformats.org/package/2006/relationships"><Relationship Type="http://schemas.openxmlformats.org/officeDocument/2006/relationships/comments" Target="/xl/comments/comment387.xml" Id="comments" /><Relationship Type="http://schemas.openxmlformats.org/officeDocument/2006/relationships/vmlDrawing" Target="/xl/drawings/commentsDrawing387.vml" Id="anysvml" /></Relationships>
</file>

<file path=xl/worksheets/_rels/sheet388.xml.rels><Relationships xmlns="http://schemas.openxmlformats.org/package/2006/relationships"><Relationship Type="http://schemas.openxmlformats.org/officeDocument/2006/relationships/comments" Target="/xl/comments/comment388.xml" Id="comments" /><Relationship Type="http://schemas.openxmlformats.org/officeDocument/2006/relationships/vmlDrawing" Target="/xl/drawings/commentsDrawing388.vml" Id="anysvml" /></Relationships>
</file>

<file path=xl/worksheets/_rels/sheet389.xml.rels><Relationships xmlns="http://schemas.openxmlformats.org/package/2006/relationships"><Relationship Type="http://schemas.openxmlformats.org/officeDocument/2006/relationships/comments" Target="/xl/comments/comment389.xml" Id="comments" /><Relationship Type="http://schemas.openxmlformats.org/officeDocument/2006/relationships/vmlDrawing" Target="/xl/drawings/commentsDrawing389.vml" Id="anysvml" /></Relationships>
</file>

<file path=xl/worksheets/_rels/sheet390.xml.rels><Relationships xmlns="http://schemas.openxmlformats.org/package/2006/relationships"><Relationship Type="http://schemas.openxmlformats.org/officeDocument/2006/relationships/comments" Target="/xl/comments/comment390.xml" Id="comments" /><Relationship Type="http://schemas.openxmlformats.org/officeDocument/2006/relationships/vmlDrawing" Target="/xl/drawings/commentsDrawing390.vml" Id="anysvml" /></Relationships>
</file>

<file path=xl/worksheets/_rels/sheet391.xml.rels><Relationships xmlns="http://schemas.openxmlformats.org/package/2006/relationships"><Relationship Type="http://schemas.openxmlformats.org/officeDocument/2006/relationships/comments" Target="/xl/comments/comment391.xml" Id="comments" /><Relationship Type="http://schemas.openxmlformats.org/officeDocument/2006/relationships/vmlDrawing" Target="/xl/drawings/commentsDrawing391.vml" Id="anysvml" /></Relationships>
</file>

<file path=xl/worksheets/_rels/sheet392.xml.rels><Relationships xmlns="http://schemas.openxmlformats.org/package/2006/relationships"><Relationship Type="http://schemas.openxmlformats.org/officeDocument/2006/relationships/comments" Target="/xl/comments/comment392.xml" Id="comments" /><Relationship Type="http://schemas.openxmlformats.org/officeDocument/2006/relationships/vmlDrawing" Target="/xl/drawings/commentsDrawing392.vml" Id="anysvml" /></Relationships>
</file>

<file path=xl/worksheets/_rels/sheet393.xml.rels><Relationships xmlns="http://schemas.openxmlformats.org/package/2006/relationships"><Relationship Type="http://schemas.openxmlformats.org/officeDocument/2006/relationships/comments" Target="/xl/comments/comment393.xml" Id="comments" /><Relationship Type="http://schemas.openxmlformats.org/officeDocument/2006/relationships/vmlDrawing" Target="/xl/drawings/commentsDrawing393.vml" Id="anysvml" /></Relationships>
</file>

<file path=xl/worksheets/_rels/sheet394.xml.rels><Relationships xmlns="http://schemas.openxmlformats.org/package/2006/relationships"><Relationship Type="http://schemas.openxmlformats.org/officeDocument/2006/relationships/comments" Target="/xl/comments/comment394.xml" Id="comments" /><Relationship Type="http://schemas.openxmlformats.org/officeDocument/2006/relationships/vmlDrawing" Target="/xl/drawings/commentsDrawing394.vml" Id="anysvml" /></Relationships>
</file>

<file path=xl/worksheets/_rels/sheet395.xml.rels><Relationships xmlns="http://schemas.openxmlformats.org/package/2006/relationships"><Relationship Type="http://schemas.openxmlformats.org/officeDocument/2006/relationships/comments" Target="/xl/comments/comment395.xml" Id="comments" /><Relationship Type="http://schemas.openxmlformats.org/officeDocument/2006/relationships/vmlDrawing" Target="/xl/drawings/commentsDrawing395.vml" Id="anysvml" /></Relationships>
</file>

<file path=xl/worksheets/_rels/sheet396.xml.rels><Relationships xmlns="http://schemas.openxmlformats.org/package/2006/relationships"><Relationship Type="http://schemas.openxmlformats.org/officeDocument/2006/relationships/comments" Target="/xl/comments/comment396.xml" Id="comments" /><Relationship Type="http://schemas.openxmlformats.org/officeDocument/2006/relationships/vmlDrawing" Target="/xl/drawings/commentsDrawing396.vml" Id="anysvml" /></Relationships>
</file>

<file path=xl/worksheets/_rels/sheet397.xml.rels><Relationships xmlns="http://schemas.openxmlformats.org/package/2006/relationships"><Relationship Type="http://schemas.openxmlformats.org/officeDocument/2006/relationships/comments" Target="/xl/comments/comment397.xml" Id="comments" /><Relationship Type="http://schemas.openxmlformats.org/officeDocument/2006/relationships/vmlDrawing" Target="/xl/drawings/commentsDrawing397.vml" Id="anysvml" /></Relationships>
</file>

<file path=xl/worksheets/_rels/sheet398.xml.rels><Relationships xmlns="http://schemas.openxmlformats.org/package/2006/relationships"><Relationship Type="http://schemas.openxmlformats.org/officeDocument/2006/relationships/comments" Target="/xl/comments/comment398.xml" Id="comments" /><Relationship Type="http://schemas.openxmlformats.org/officeDocument/2006/relationships/vmlDrawing" Target="/xl/drawings/commentsDrawing398.vml" Id="anysvml" /></Relationships>
</file>

<file path=xl/worksheets/_rels/sheet399.xml.rels><Relationships xmlns="http://schemas.openxmlformats.org/package/2006/relationships"><Relationship Type="http://schemas.openxmlformats.org/officeDocument/2006/relationships/comments" Target="/xl/comments/comment399.xml" Id="comments" /><Relationship Type="http://schemas.openxmlformats.org/officeDocument/2006/relationships/vmlDrawing" Target="/xl/drawings/commentsDrawing399.vml" Id="anysvml" /></Relationships>
</file>

<file path=xl/worksheets/_rels/sheet400.xml.rels><Relationships xmlns="http://schemas.openxmlformats.org/package/2006/relationships"><Relationship Type="http://schemas.openxmlformats.org/officeDocument/2006/relationships/comments" Target="/xl/comments/comment400.xml" Id="comments" /><Relationship Type="http://schemas.openxmlformats.org/officeDocument/2006/relationships/vmlDrawing" Target="/xl/drawings/commentsDrawing400.vml" Id="anysvml" /></Relationships>
</file>

<file path=xl/worksheets/_rels/sheet401.xml.rels><Relationships xmlns="http://schemas.openxmlformats.org/package/2006/relationships"><Relationship Type="http://schemas.openxmlformats.org/officeDocument/2006/relationships/comments" Target="/xl/comments/comment401.xml" Id="comments" /><Relationship Type="http://schemas.openxmlformats.org/officeDocument/2006/relationships/vmlDrawing" Target="/xl/drawings/commentsDrawing401.vml" Id="anysvml" /></Relationships>
</file>

<file path=xl/worksheets/_rels/sheet402.xml.rels><Relationships xmlns="http://schemas.openxmlformats.org/package/2006/relationships"><Relationship Type="http://schemas.openxmlformats.org/officeDocument/2006/relationships/comments" Target="/xl/comments/comment402.xml" Id="comments" /><Relationship Type="http://schemas.openxmlformats.org/officeDocument/2006/relationships/vmlDrawing" Target="/xl/drawings/commentsDrawing402.vml" Id="anysvml" /></Relationships>
</file>

<file path=xl/worksheets/_rels/sheet403.xml.rels><Relationships xmlns="http://schemas.openxmlformats.org/package/2006/relationships"><Relationship Type="http://schemas.openxmlformats.org/officeDocument/2006/relationships/comments" Target="/xl/comments/comment403.xml" Id="comments" /><Relationship Type="http://schemas.openxmlformats.org/officeDocument/2006/relationships/vmlDrawing" Target="/xl/drawings/commentsDrawing403.vml" Id="anysvml" /></Relationships>
</file>

<file path=xl/worksheets/_rels/sheet404.xml.rels><Relationships xmlns="http://schemas.openxmlformats.org/package/2006/relationships"><Relationship Type="http://schemas.openxmlformats.org/officeDocument/2006/relationships/comments" Target="/xl/comments/comment404.xml" Id="comments" /><Relationship Type="http://schemas.openxmlformats.org/officeDocument/2006/relationships/vmlDrawing" Target="/xl/drawings/commentsDrawing404.vml" Id="anysvml" /></Relationships>
</file>

<file path=xl/worksheets/_rels/sheet405.xml.rels><Relationships xmlns="http://schemas.openxmlformats.org/package/2006/relationships"><Relationship Type="http://schemas.openxmlformats.org/officeDocument/2006/relationships/comments" Target="/xl/comments/comment405.xml" Id="comments" /><Relationship Type="http://schemas.openxmlformats.org/officeDocument/2006/relationships/vmlDrawing" Target="/xl/drawings/commentsDrawing405.vml" Id="anysvml" /></Relationships>
</file>

<file path=xl/worksheets/_rels/sheet406.xml.rels><Relationships xmlns="http://schemas.openxmlformats.org/package/2006/relationships"><Relationship Type="http://schemas.openxmlformats.org/officeDocument/2006/relationships/comments" Target="/xl/comments/comment406.xml" Id="comments" /><Relationship Type="http://schemas.openxmlformats.org/officeDocument/2006/relationships/vmlDrawing" Target="/xl/drawings/commentsDrawing406.vml" Id="anysvml" /></Relationships>
</file>

<file path=xl/worksheets/_rels/sheet407.xml.rels><Relationships xmlns="http://schemas.openxmlformats.org/package/2006/relationships"><Relationship Type="http://schemas.openxmlformats.org/officeDocument/2006/relationships/comments" Target="/xl/comments/comment407.xml" Id="comments" /><Relationship Type="http://schemas.openxmlformats.org/officeDocument/2006/relationships/vmlDrawing" Target="/xl/drawings/commentsDrawing407.vml" Id="anysvml" /></Relationships>
</file>

<file path=xl/worksheets/_rels/sheet408.xml.rels><Relationships xmlns="http://schemas.openxmlformats.org/package/2006/relationships"><Relationship Type="http://schemas.openxmlformats.org/officeDocument/2006/relationships/comments" Target="/xl/comments/comment408.xml" Id="comments" /><Relationship Type="http://schemas.openxmlformats.org/officeDocument/2006/relationships/vmlDrawing" Target="/xl/drawings/commentsDrawing408.vml" Id="anysvml" /></Relationships>
</file>

<file path=xl/worksheets/_rels/sheet409.xml.rels><Relationships xmlns="http://schemas.openxmlformats.org/package/2006/relationships"><Relationship Type="http://schemas.openxmlformats.org/officeDocument/2006/relationships/comments" Target="/xl/comments/comment409.xml" Id="comments" /><Relationship Type="http://schemas.openxmlformats.org/officeDocument/2006/relationships/vmlDrawing" Target="/xl/drawings/commentsDrawing409.vml" Id="anysvml" /></Relationships>
</file>

<file path=xl/worksheets/_rels/sheet410.xml.rels><Relationships xmlns="http://schemas.openxmlformats.org/package/2006/relationships"><Relationship Type="http://schemas.openxmlformats.org/officeDocument/2006/relationships/comments" Target="/xl/comments/comment410.xml" Id="comments" /><Relationship Type="http://schemas.openxmlformats.org/officeDocument/2006/relationships/vmlDrawing" Target="/xl/drawings/commentsDrawing410.vml" Id="anysvml" /></Relationships>
</file>

<file path=xl/worksheets/_rels/sheet411.xml.rels><Relationships xmlns="http://schemas.openxmlformats.org/package/2006/relationships"><Relationship Type="http://schemas.openxmlformats.org/officeDocument/2006/relationships/comments" Target="/xl/comments/comment411.xml" Id="comments" /><Relationship Type="http://schemas.openxmlformats.org/officeDocument/2006/relationships/vmlDrawing" Target="/xl/drawings/commentsDrawing411.vml" Id="anysvml" /></Relationships>
</file>

<file path=xl/worksheets/_rels/sheet412.xml.rels><Relationships xmlns="http://schemas.openxmlformats.org/package/2006/relationships"><Relationship Type="http://schemas.openxmlformats.org/officeDocument/2006/relationships/comments" Target="/xl/comments/comment412.xml" Id="comments" /><Relationship Type="http://schemas.openxmlformats.org/officeDocument/2006/relationships/vmlDrawing" Target="/xl/drawings/commentsDrawing412.vml" Id="anysvml" /></Relationships>
</file>

<file path=xl/worksheets/_rels/sheet413.xml.rels><Relationships xmlns="http://schemas.openxmlformats.org/package/2006/relationships"><Relationship Type="http://schemas.openxmlformats.org/officeDocument/2006/relationships/comments" Target="/xl/comments/comment413.xml" Id="comments" /><Relationship Type="http://schemas.openxmlformats.org/officeDocument/2006/relationships/vmlDrawing" Target="/xl/drawings/commentsDrawing413.vml" Id="anysvml" /></Relationships>
</file>

<file path=xl/worksheets/_rels/sheet414.xml.rels><Relationships xmlns="http://schemas.openxmlformats.org/package/2006/relationships"><Relationship Type="http://schemas.openxmlformats.org/officeDocument/2006/relationships/comments" Target="/xl/comments/comment414.xml" Id="comments" /><Relationship Type="http://schemas.openxmlformats.org/officeDocument/2006/relationships/vmlDrawing" Target="/xl/drawings/commentsDrawing414.vml" Id="anysvml" /></Relationships>
</file>

<file path=xl/worksheets/_rels/sheet415.xml.rels><Relationships xmlns="http://schemas.openxmlformats.org/package/2006/relationships"><Relationship Type="http://schemas.openxmlformats.org/officeDocument/2006/relationships/comments" Target="/xl/comments/comment415.xml" Id="comments" /><Relationship Type="http://schemas.openxmlformats.org/officeDocument/2006/relationships/vmlDrawing" Target="/xl/drawings/commentsDrawing415.vml" Id="anysvml" /></Relationships>
</file>

<file path=xl/worksheets/_rels/sheet416.xml.rels><Relationships xmlns="http://schemas.openxmlformats.org/package/2006/relationships"><Relationship Type="http://schemas.openxmlformats.org/officeDocument/2006/relationships/comments" Target="/xl/comments/comment416.xml" Id="comments" /><Relationship Type="http://schemas.openxmlformats.org/officeDocument/2006/relationships/vmlDrawing" Target="/xl/drawings/commentsDrawing416.vml" Id="anysvml" /></Relationships>
</file>

<file path=xl/worksheets/_rels/sheet417.xml.rels><Relationships xmlns="http://schemas.openxmlformats.org/package/2006/relationships"><Relationship Type="http://schemas.openxmlformats.org/officeDocument/2006/relationships/comments" Target="/xl/comments/comment417.xml" Id="comments" /><Relationship Type="http://schemas.openxmlformats.org/officeDocument/2006/relationships/vmlDrawing" Target="/xl/drawings/commentsDrawing417.vml" Id="anysvml" /></Relationships>
</file>

<file path=xl/worksheets/_rels/sheet418.xml.rels><Relationships xmlns="http://schemas.openxmlformats.org/package/2006/relationships"><Relationship Type="http://schemas.openxmlformats.org/officeDocument/2006/relationships/comments" Target="/xl/comments/comment418.xml" Id="comments" /><Relationship Type="http://schemas.openxmlformats.org/officeDocument/2006/relationships/vmlDrawing" Target="/xl/drawings/commentsDrawing418.vml" Id="anysvml" /></Relationships>
</file>

<file path=xl/worksheets/_rels/sheet419.xml.rels><Relationships xmlns="http://schemas.openxmlformats.org/package/2006/relationships"><Relationship Type="http://schemas.openxmlformats.org/officeDocument/2006/relationships/comments" Target="/xl/comments/comment419.xml" Id="comments" /><Relationship Type="http://schemas.openxmlformats.org/officeDocument/2006/relationships/vmlDrawing" Target="/xl/drawings/commentsDrawing419.vml" Id="anysvml" /></Relationships>
</file>

<file path=xl/worksheets/_rels/sheet420.xml.rels><Relationships xmlns="http://schemas.openxmlformats.org/package/2006/relationships"><Relationship Type="http://schemas.openxmlformats.org/officeDocument/2006/relationships/comments" Target="/xl/comments/comment420.xml" Id="comments" /><Relationship Type="http://schemas.openxmlformats.org/officeDocument/2006/relationships/vmlDrawing" Target="/xl/drawings/commentsDrawing420.vml" Id="anysvml" /></Relationships>
</file>

<file path=xl/worksheets/_rels/sheet421.xml.rels><Relationships xmlns="http://schemas.openxmlformats.org/package/2006/relationships"><Relationship Type="http://schemas.openxmlformats.org/officeDocument/2006/relationships/comments" Target="/xl/comments/comment421.xml" Id="comments" /><Relationship Type="http://schemas.openxmlformats.org/officeDocument/2006/relationships/vmlDrawing" Target="/xl/drawings/commentsDrawing421.vml" Id="anysvml" /></Relationships>
</file>

<file path=xl/worksheets/_rels/sheet422.xml.rels><Relationships xmlns="http://schemas.openxmlformats.org/package/2006/relationships"><Relationship Type="http://schemas.openxmlformats.org/officeDocument/2006/relationships/comments" Target="/xl/comments/comment422.xml" Id="comments" /><Relationship Type="http://schemas.openxmlformats.org/officeDocument/2006/relationships/vmlDrawing" Target="/xl/drawings/commentsDrawing422.vml" Id="anysvml" /></Relationships>
</file>

<file path=xl/worksheets/_rels/sheet423.xml.rels><Relationships xmlns="http://schemas.openxmlformats.org/package/2006/relationships"><Relationship Type="http://schemas.openxmlformats.org/officeDocument/2006/relationships/comments" Target="/xl/comments/comment423.xml" Id="comments" /><Relationship Type="http://schemas.openxmlformats.org/officeDocument/2006/relationships/vmlDrawing" Target="/xl/drawings/commentsDrawing423.vml" Id="anysvml" /></Relationships>
</file>

<file path=xl/worksheets/_rels/sheet424.xml.rels><Relationships xmlns="http://schemas.openxmlformats.org/package/2006/relationships"><Relationship Type="http://schemas.openxmlformats.org/officeDocument/2006/relationships/comments" Target="/xl/comments/comment424.xml" Id="comments" /><Relationship Type="http://schemas.openxmlformats.org/officeDocument/2006/relationships/vmlDrawing" Target="/xl/drawings/commentsDrawing424.vml" Id="anysvml" /></Relationships>
</file>

<file path=xl/worksheets/_rels/sheet425.xml.rels><Relationships xmlns="http://schemas.openxmlformats.org/package/2006/relationships"><Relationship Type="http://schemas.openxmlformats.org/officeDocument/2006/relationships/comments" Target="/xl/comments/comment425.xml" Id="comments" /><Relationship Type="http://schemas.openxmlformats.org/officeDocument/2006/relationships/vmlDrawing" Target="/xl/drawings/commentsDrawing425.vml" Id="anysvml" /></Relationships>
</file>

<file path=xl/worksheets/_rels/sheet426.xml.rels><Relationships xmlns="http://schemas.openxmlformats.org/package/2006/relationships"><Relationship Type="http://schemas.openxmlformats.org/officeDocument/2006/relationships/comments" Target="/xl/comments/comment426.xml" Id="comments" /><Relationship Type="http://schemas.openxmlformats.org/officeDocument/2006/relationships/vmlDrawing" Target="/xl/drawings/commentsDrawing426.vml" Id="anysvml" /></Relationships>
</file>

<file path=xl/worksheets/_rels/sheet427.xml.rels><Relationships xmlns="http://schemas.openxmlformats.org/package/2006/relationships"><Relationship Type="http://schemas.openxmlformats.org/officeDocument/2006/relationships/comments" Target="/xl/comments/comment427.xml" Id="comments" /><Relationship Type="http://schemas.openxmlformats.org/officeDocument/2006/relationships/vmlDrawing" Target="/xl/drawings/commentsDrawing427.vml" Id="anysvml" /></Relationships>
</file>

<file path=xl/worksheets/_rels/sheet428.xml.rels><Relationships xmlns="http://schemas.openxmlformats.org/package/2006/relationships"><Relationship Type="http://schemas.openxmlformats.org/officeDocument/2006/relationships/comments" Target="/xl/comments/comment428.xml" Id="comments" /><Relationship Type="http://schemas.openxmlformats.org/officeDocument/2006/relationships/vmlDrawing" Target="/xl/drawings/commentsDrawing428.vml" Id="anysvml" /></Relationships>
</file>

<file path=xl/worksheets/_rels/sheet429.xml.rels><Relationships xmlns="http://schemas.openxmlformats.org/package/2006/relationships"><Relationship Type="http://schemas.openxmlformats.org/officeDocument/2006/relationships/comments" Target="/xl/comments/comment429.xml" Id="comments" /><Relationship Type="http://schemas.openxmlformats.org/officeDocument/2006/relationships/vmlDrawing" Target="/xl/drawings/commentsDrawing429.vml" Id="anysvml" /></Relationships>
</file>

<file path=xl/worksheets/_rels/sheet430.xml.rels><Relationships xmlns="http://schemas.openxmlformats.org/package/2006/relationships"><Relationship Type="http://schemas.openxmlformats.org/officeDocument/2006/relationships/comments" Target="/xl/comments/comment430.xml" Id="comments" /><Relationship Type="http://schemas.openxmlformats.org/officeDocument/2006/relationships/vmlDrawing" Target="/xl/drawings/commentsDrawing430.vml" Id="anysvml" /></Relationships>
</file>

<file path=xl/worksheets/_rels/sheet431.xml.rels><Relationships xmlns="http://schemas.openxmlformats.org/package/2006/relationships"><Relationship Type="http://schemas.openxmlformats.org/officeDocument/2006/relationships/comments" Target="/xl/comments/comment431.xml" Id="comments" /><Relationship Type="http://schemas.openxmlformats.org/officeDocument/2006/relationships/vmlDrawing" Target="/xl/drawings/commentsDrawing431.vml" Id="anysvml" /></Relationships>
</file>

<file path=xl/worksheets/_rels/sheet432.xml.rels><Relationships xmlns="http://schemas.openxmlformats.org/package/2006/relationships"><Relationship Type="http://schemas.openxmlformats.org/officeDocument/2006/relationships/comments" Target="/xl/comments/comment432.xml" Id="comments" /><Relationship Type="http://schemas.openxmlformats.org/officeDocument/2006/relationships/vmlDrawing" Target="/xl/drawings/commentsDrawing432.vml" Id="anysvml" /></Relationships>
</file>

<file path=xl/worksheets/_rels/sheet433.xml.rels><Relationships xmlns="http://schemas.openxmlformats.org/package/2006/relationships"><Relationship Type="http://schemas.openxmlformats.org/officeDocument/2006/relationships/comments" Target="/xl/comments/comment433.xml" Id="comments" /><Relationship Type="http://schemas.openxmlformats.org/officeDocument/2006/relationships/vmlDrawing" Target="/xl/drawings/commentsDrawing433.vml" Id="anysvml" /></Relationships>
</file>

<file path=xl/worksheets/_rels/sheet434.xml.rels><Relationships xmlns="http://schemas.openxmlformats.org/package/2006/relationships"><Relationship Type="http://schemas.openxmlformats.org/officeDocument/2006/relationships/comments" Target="/xl/comments/comment434.xml" Id="comments" /><Relationship Type="http://schemas.openxmlformats.org/officeDocument/2006/relationships/vmlDrawing" Target="/xl/drawings/commentsDrawing434.vml" Id="anysvml" /></Relationships>
</file>

<file path=xl/worksheets/_rels/sheet435.xml.rels><Relationships xmlns="http://schemas.openxmlformats.org/package/2006/relationships"><Relationship Type="http://schemas.openxmlformats.org/officeDocument/2006/relationships/comments" Target="/xl/comments/comment435.xml" Id="comments" /><Relationship Type="http://schemas.openxmlformats.org/officeDocument/2006/relationships/vmlDrawing" Target="/xl/drawings/commentsDrawing435.vml" Id="anysvml" /></Relationships>
</file>

<file path=xl/worksheets/_rels/sheet436.xml.rels><Relationships xmlns="http://schemas.openxmlformats.org/package/2006/relationships"><Relationship Type="http://schemas.openxmlformats.org/officeDocument/2006/relationships/comments" Target="/xl/comments/comment436.xml" Id="comments" /><Relationship Type="http://schemas.openxmlformats.org/officeDocument/2006/relationships/vmlDrawing" Target="/xl/drawings/commentsDrawing436.vml" Id="anysvml" /></Relationships>
</file>

<file path=xl/worksheets/_rels/sheet437.xml.rels><Relationships xmlns="http://schemas.openxmlformats.org/package/2006/relationships"><Relationship Type="http://schemas.openxmlformats.org/officeDocument/2006/relationships/comments" Target="/xl/comments/comment437.xml" Id="comments" /><Relationship Type="http://schemas.openxmlformats.org/officeDocument/2006/relationships/vmlDrawing" Target="/xl/drawings/commentsDrawing437.vml" Id="anysvml" /></Relationships>
</file>

<file path=xl/worksheets/_rels/sheet438.xml.rels><Relationships xmlns="http://schemas.openxmlformats.org/package/2006/relationships"><Relationship Type="http://schemas.openxmlformats.org/officeDocument/2006/relationships/comments" Target="/xl/comments/comment438.xml" Id="comments" /><Relationship Type="http://schemas.openxmlformats.org/officeDocument/2006/relationships/vmlDrawing" Target="/xl/drawings/commentsDrawing438.vml" Id="anysvml" /></Relationships>
</file>

<file path=xl/worksheets/_rels/sheet439.xml.rels><Relationships xmlns="http://schemas.openxmlformats.org/package/2006/relationships"><Relationship Type="http://schemas.openxmlformats.org/officeDocument/2006/relationships/comments" Target="/xl/comments/comment439.xml" Id="comments" /><Relationship Type="http://schemas.openxmlformats.org/officeDocument/2006/relationships/vmlDrawing" Target="/xl/drawings/commentsDrawing439.vml" Id="anysvml" /></Relationships>
</file>

<file path=xl/worksheets/_rels/sheet440.xml.rels><Relationships xmlns="http://schemas.openxmlformats.org/package/2006/relationships"><Relationship Type="http://schemas.openxmlformats.org/officeDocument/2006/relationships/comments" Target="/xl/comments/comment440.xml" Id="comments" /><Relationship Type="http://schemas.openxmlformats.org/officeDocument/2006/relationships/vmlDrawing" Target="/xl/drawings/commentsDrawing440.vml" Id="anysvml" /></Relationships>
</file>

<file path=xl/worksheets/_rels/sheet441.xml.rels><Relationships xmlns="http://schemas.openxmlformats.org/package/2006/relationships"><Relationship Type="http://schemas.openxmlformats.org/officeDocument/2006/relationships/comments" Target="/xl/comments/comment441.xml" Id="comments" /><Relationship Type="http://schemas.openxmlformats.org/officeDocument/2006/relationships/vmlDrawing" Target="/xl/drawings/commentsDrawing441.vml" Id="anysvml" /></Relationships>
</file>

<file path=xl/worksheets/_rels/sheet442.xml.rels><Relationships xmlns="http://schemas.openxmlformats.org/package/2006/relationships"><Relationship Type="http://schemas.openxmlformats.org/officeDocument/2006/relationships/comments" Target="/xl/comments/comment442.xml" Id="comments" /><Relationship Type="http://schemas.openxmlformats.org/officeDocument/2006/relationships/vmlDrawing" Target="/xl/drawings/commentsDrawing442.vml" Id="anysvml" /></Relationships>
</file>

<file path=xl/worksheets/_rels/sheet443.xml.rels><Relationships xmlns="http://schemas.openxmlformats.org/package/2006/relationships"><Relationship Type="http://schemas.openxmlformats.org/officeDocument/2006/relationships/comments" Target="/xl/comments/comment443.xml" Id="comments" /><Relationship Type="http://schemas.openxmlformats.org/officeDocument/2006/relationships/vmlDrawing" Target="/xl/drawings/commentsDrawing443.vml" Id="anysvml" /></Relationships>
</file>

<file path=xl/worksheets/_rels/sheet444.xml.rels><Relationships xmlns="http://schemas.openxmlformats.org/package/2006/relationships"><Relationship Type="http://schemas.openxmlformats.org/officeDocument/2006/relationships/comments" Target="/xl/comments/comment444.xml" Id="comments" /><Relationship Type="http://schemas.openxmlformats.org/officeDocument/2006/relationships/vmlDrawing" Target="/xl/drawings/commentsDrawing444.vml" Id="anysvml" /></Relationships>
</file>

<file path=xl/worksheets/_rels/sheet445.xml.rels><Relationships xmlns="http://schemas.openxmlformats.org/package/2006/relationships"><Relationship Type="http://schemas.openxmlformats.org/officeDocument/2006/relationships/comments" Target="/xl/comments/comment445.xml" Id="comments" /><Relationship Type="http://schemas.openxmlformats.org/officeDocument/2006/relationships/vmlDrawing" Target="/xl/drawings/commentsDrawing445.vml" Id="anysvml" /></Relationships>
</file>

<file path=xl/worksheets/_rels/sheet446.xml.rels><Relationships xmlns="http://schemas.openxmlformats.org/package/2006/relationships"><Relationship Type="http://schemas.openxmlformats.org/officeDocument/2006/relationships/comments" Target="/xl/comments/comment446.xml" Id="comments" /><Relationship Type="http://schemas.openxmlformats.org/officeDocument/2006/relationships/vmlDrawing" Target="/xl/drawings/commentsDrawing446.vml" Id="anysvml" /></Relationships>
</file>

<file path=xl/worksheets/_rels/sheet447.xml.rels><Relationships xmlns="http://schemas.openxmlformats.org/package/2006/relationships"><Relationship Type="http://schemas.openxmlformats.org/officeDocument/2006/relationships/comments" Target="/xl/comments/comment447.xml" Id="comments" /><Relationship Type="http://schemas.openxmlformats.org/officeDocument/2006/relationships/vmlDrawing" Target="/xl/drawings/commentsDrawing447.vml" Id="anysvml" /></Relationships>
</file>

<file path=xl/worksheets/_rels/sheet448.xml.rels><Relationships xmlns="http://schemas.openxmlformats.org/package/2006/relationships"><Relationship Type="http://schemas.openxmlformats.org/officeDocument/2006/relationships/comments" Target="/xl/comments/comment448.xml" Id="comments" /><Relationship Type="http://schemas.openxmlformats.org/officeDocument/2006/relationships/vmlDrawing" Target="/xl/drawings/commentsDrawing448.vml" Id="anysvml" /></Relationships>
</file>

<file path=xl/worksheets/_rels/sheet449.xml.rels><Relationships xmlns="http://schemas.openxmlformats.org/package/2006/relationships"><Relationship Type="http://schemas.openxmlformats.org/officeDocument/2006/relationships/comments" Target="/xl/comments/comment449.xml" Id="comments" /><Relationship Type="http://schemas.openxmlformats.org/officeDocument/2006/relationships/vmlDrawing" Target="/xl/drawings/commentsDrawing449.vml" Id="anysvml" /></Relationships>
</file>

<file path=xl/worksheets/_rels/sheet450.xml.rels><Relationships xmlns="http://schemas.openxmlformats.org/package/2006/relationships"><Relationship Type="http://schemas.openxmlformats.org/officeDocument/2006/relationships/comments" Target="/xl/comments/comment450.xml" Id="comments" /><Relationship Type="http://schemas.openxmlformats.org/officeDocument/2006/relationships/vmlDrawing" Target="/xl/drawings/commentsDrawing450.vml" Id="anysvml" /></Relationships>
</file>

<file path=xl/worksheets/_rels/sheet451.xml.rels><Relationships xmlns="http://schemas.openxmlformats.org/package/2006/relationships"><Relationship Type="http://schemas.openxmlformats.org/officeDocument/2006/relationships/comments" Target="/xl/comments/comment451.xml" Id="comments" /><Relationship Type="http://schemas.openxmlformats.org/officeDocument/2006/relationships/vmlDrawing" Target="/xl/drawings/commentsDrawing451.vml" Id="anysvml" /></Relationships>
</file>

<file path=xl/worksheets/_rels/sheet452.xml.rels><Relationships xmlns="http://schemas.openxmlformats.org/package/2006/relationships"><Relationship Type="http://schemas.openxmlformats.org/officeDocument/2006/relationships/comments" Target="/xl/comments/comment452.xml" Id="comments" /><Relationship Type="http://schemas.openxmlformats.org/officeDocument/2006/relationships/vmlDrawing" Target="/xl/drawings/commentsDrawing452.vml" Id="anysvml" /></Relationships>
</file>

<file path=xl/worksheets/_rels/sheet453.xml.rels><Relationships xmlns="http://schemas.openxmlformats.org/package/2006/relationships"><Relationship Type="http://schemas.openxmlformats.org/officeDocument/2006/relationships/comments" Target="/xl/comments/comment453.xml" Id="comments" /><Relationship Type="http://schemas.openxmlformats.org/officeDocument/2006/relationships/vmlDrawing" Target="/xl/drawings/commentsDrawing453.vml" Id="anysvml" /></Relationships>
</file>

<file path=xl/worksheets/_rels/sheet454.xml.rels><Relationships xmlns="http://schemas.openxmlformats.org/package/2006/relationships"><Relationship Type="http://schemas.openxmlformats.org/officeDocument/2006/relationships/comments" Target="/xl/comments/comment454.xml" Id="comments" /><Relationship Type="http://schemas.openxmlformats.org/officeDocument/2006/relationships/vmlDrawing" Target="/xl/drawings/commentsDrawing454.vml" Id="anysvml" /></Relationships>
</file>

<file path=xl/worksheets/_rels/sheet455.xml.rels><Relationships xmlns="http://schemas.openxmlformats.org/package/2006/relationships"><Relationship Type="http://schemas.openxmlformats.org/officeDocument/2006/relationships/comments" Target="/xl/comments/comment455.xml" Id="comments" /><Relationship Type="http://schemas.openxmlformats.org/officeDocument/2006/relationships/vmlDrawing" Target="/xl/drawings/commentsDrawing455.vml" Id="anysvml" /></Relationships>
</file>

<file path=xl/worksheets/_rels/sheet456.xml.rels><Relationships xmlns="http://schemas.openxmlformats.org/package/2006/relationships"><Relationship Type="http://schemas.openxmlformats.org/officeDocument/2006/relationships/comments" Target="/xl/comments/comment456.xml" Id="comments" /><Relationship Type="http://schemas.openxmlformats.org/officeDocument/2006/relationships/vmlDrawing" Target="/xl/drawings/commentsDrawing456.vml" Id="anysvml" /></Relationships>
</file>

<file path=xl/worksheets/_rels/sheet457.xml.rels><Relationships xmlns="http://schemas.openxmlformats.org/package/2006/relationships"><Relationship Type="http://schemas.openxmlformats.org/officeDocument/2006/relationships/comments" Target="/xl/comments/comment457.xml" Id="comments" /><Relationship Type="http://schemas.openxmlformats.org/officeDocument/2006/relationships/vmlDrawing" Target="/xl/drawings/commentsDrawing457.vml" Id="anysvml" /></Relationships>
</file>

<file path=xl/worksheets/_rels/sheet458.xml.rels><Relationships xmlns="http://schemas.openxmlformats.org/package/2006/relationships"><Relationship Type="http://schemas.openxmlformats.org/officeDocument/2006/relationships/comments" Target="/xl/comments/comment458.xml" Id="comments" /><Relationship Type="http://schemas.openxmlformats.org/officeDocument/2006/relationships/vmlDrawing" Target="/xl/drawings/commentsDrawing458.vml" Id="anysvml" /></Relationships>
</file>

<file path=xl/worksheets/_rels/sheet459.xml.rels><Relationships xmlns="http://schemas.openxmlformats.org/package/2006/relationships"><Relationship Type="http://schemas.openxmlformats.org/officeDocument/2006/relationships/comments" Target="/xl/comments/comment459.xml" Id="comments" /><Relationship Type="http://schemas.openxmlformats.org/officeDocument/2006/relationships/vmlDrawing" Target="/xl/drawings/commentsDrawing459.vml" Id="anysvml" /></Relationships>
</file>

<file path=xl/worksheets/_rels/sheet460.xml.rels><Relationships xmlns="http://schemas.openxmlformats.org/package/2006/relationships"><Relationship Type="http://schemas.openxmlformats.org/officeDocument/2006/relationships/comments" Target="/xl/comments/comment460.xml" Id="comments" /><Relationship Type="http://schemas.openxmlformats.org/officeDocument/2006/relationships/vmlDrawing" Target="/xl/drawings/commentsDrawing460.vml" Id="anysvml" /></Relationships>
</file>

<file path=xl/worksheets/_rels/sheet461.xml.rels><Relationships xmlns="http://schemas.openxmlformats.org/package/2006/relationships"><Relationship Type="http://schemas.openxmlformats.org/officeDocument/2006/relationships/comments" Target="/xl/comments/comment461.xml" Id="comments" /><Relationship Type="http://schemas.openxmlformats.org/officeDocument/2006/relationships/vmlDrawing" Target="/xl/drawings/commentsDrawing461.vml" Id="anysvml" /></Relationships>
</file>

<file path=xl/worksheets/_rels/sheet462.xml.rels><Relationships xmlns="http://schemas.openxmlformats.org/package/2006/relationships"><Relationship Type="http://schemas.openxmlformats.org/officeDocument/2006/relationships/comments" Target="/xl/comments/comment462.xml" Id="comments" /><Relationship Type="http://schemas.openxmlformats.org/officeDocument/2006/relationships/vmlDrawing" Target="/xl/drawings/commentsDrawing462.vml" Id="anysvml" /></Relationships>
</file>

<file path=xl/worksheets/_rels/sheet463.xml.rels><Relationships xmlns="http://schemas.openxmlformats.org/package/2006/relationships"><Relationship Type="http://schemas.openxmlformats.org/officeDocument/2006/relationships/comments" Target="/xl/comments/comment463.xml" Id="comments" /><Relationship Type="http://schemas.openxmlformats.org/officeDocument/2006/relationships/vmlDrawing" Target="/xl/drawings/commentsDrawing463.vml" Id="anysvml" /></Relationships>
</file>

<file path=xl/worksheets/_rels/sheet464.xml.rels><Relationships xmlns="http://schemas.openxmlformats.org/package/2006/relationships"><Relationship Type="http://schemas.openxmlformats.org/officeDocument/2006/relationships/comments" Target="/xl/comments/comment464.xml" Id="comments" /><Relationship Type="http://schemas.openxmlformats.org/officeDocument/2006/relationships/vmlDrawing" Target="/xl/drawings/commentsDrawing464.vml" Id="anysvml" /></Relationships>
</file>

<file path=xl/worksheets/_rels/sheet465.xml.rels><Relationships xmlns="http://schemas.openxmlformats.org/package/2006/relationships"><Relationship Type="http://schemas.openxmlformats.org/officeDocument/2006/relationships/comments" Target="/xl/comments/comment465.xml" Id="comments" /><Relationship Type="http://schemas.openxmlformats.org/officeDocument/2006/relationships/vmlDrawing" Target="/xl/drawings/commentsDrawing465.vml" Id="anysvml" /></Relationships>
</file>

<file path=xl/worksheets/_rels/sheet466.xml.rels><Relationships xmlns="http://schemas.openxmlformats.org/package/2006/relationships"><Relationship Type="http://schemas.openxmlformats.org/officeDocument/2006/relationships/comments" Target="/xl/comments/comment466.xml" Id="comments" /><Relationship Type="http://schemas.openxmlformats.org/officeDocument/2006/relationships/vmlDrawing" Target="/xl/drawings/commentsDrawing466.vml" Id="anysvml" /></Relationships>
</file>

<file path=xl/worksheets/_rels/sheet467.xml.rels><Relationships xmlns="http://schemas.openxmlformats.org/package/2006/relationships"><Relationship Type="http://schemas.openxmlformats.org/officeDocument/2006/relationships/comments" Target="/xl/comments/comment467.xml" Id="comments" /><Relationship Type="http://schemas.openxmlformats.org/officeDocument/2006/relationships/vmlDrawing" Target="/xl/drawings/commentsDrawing467.vml" Id="anysvml" /></Relationships>
</file>

<file path=xl/worksheets/_rels/sheet468.xml.rels><Relationships xmlns="http://schemas.openxmlformats.org/package/2006/relationships"><Relationship Type="http://schemas.openxmlformats.org/officeDocument/2006/relationships/comments" Target="/xl/comments/comment468.xml" Id="comments" /><Relationship Type="http://schemas.openxmlformats.org/officeDocument/2006/relationships/vmlDrawing" Target="/xl/drawings/commentsDrawing468.vml" Id="anysvml" /></Relationships>
</file>

<file path=xl/worksheets/_rels/sheet469.xml.rels><Relationships xmlns="http://schemas.openxmlformats.org/package/2006/relationships"><Relationship Type="http://schemas.openxmlformats.org/officeDocument/2006/relationships/comments" Target="/xl/comments/comment469.xml" Id="comments" /><Relationship Type="http://schemas.openxmlformats.org/officeDocument/2006/relationships/vmlDrawing" Target="/xl/drawings/commentsDrawing469.vml" Id="anysvml" /></Relationships>
</file>

<file path=xl/worksheets/_rels/sheet470.xml.rels><Relationships xmlns="http://schemas.openxmlformats.org/package/2006/relationships"><Relationship Type="http://schemas.openxmlformats.org/officeDocument/2006/relationships/comments" Target="/xl/comments/comment470.xml" Id="comments" /><Relationship Type="http://schemas.openxmlformats.org/officeDocument/2006/relationships/vmlDrawing" Target="/xl/drawings/commentsDrawing470.vml" Id="anysvml" /></Relationships>
</file>

<file path=xl/worksheets/_rels/sheet471.xml.rels><Relationships xmlns="http://schemas.openxmlformats.org/package/2006/relationships"><Relationship Type="http://schemas.openxmlformats.org/officeDocument/2006/relationships/comments" Target="/xl/comments/comment471.xml" Id="comments" /><Relationship Type="http://schemas.openxmlformats.org/officeDocument/2006/relationships/vmlDrawing" Target="/xl/drawings/commentsDrawing471.vml" Id="anysvml" /></Relationships>
</file>

<file path=xl/worksheets/_rels/sheet472.xml.rels><Relationships xmlns="http://schemas.openxmlformats.org/package/2006/relationships"><Relationship Type="http://schemas.openxmlformats.org/officeDocument/2006/relationships/comments" Target="/xl/comments/comment472.xml" Id="comments" /><Relationship Type="http://schemas.openxmlformats.org/officeDocument/2006/relationships/vmlDrawing" Target="/xl/drawings/commentsDrawing472.vml" Id="anysvml" /></Relationships>
</file>

<file path=xl/worksheets/_rels/sheet473.xml.rels><Relationships xmlns="http://schemas.openxmlformats.org/package/2006/relationships"><Relationship Type="http://schemas.openxmlformats.org/officeDocument/2006/relationships/comments" Target="/xl/comments/comment473.xml" Id="comments" /><Relationship Type="http://schemas.openxmlformats.org/officeDocument/2006/relationships/vmlDrawing" Target="/xl/drawings/commentsDrawing473.vml" Id="anysvml" /></Relationships>
</file>

<file path=xl/worksheets/_rels/sheet474.xml.rels><Relationships xmlns="http://schemas.openxmlformats.org/package/2006/relationships"><Relationship Type="http://schemas.openxmlformats.org/officeDocument/2006/relationships/comments" Target="/xl/comments/comment474.xml" Id="comments" /><Relationship Type="http://schemas.openxmlformats.org/officeDocument/2006/relationships/vmlDrawing" Target="/xl/drawings/commentsDrawing474.vml" Id="anysvml" /></Relationships>
</file>

<file path=xl/worksheets/_rels/sheet475.xml.rels><Relationships xmlns="http://schemas.openxmlformats.org/package/2006/relationships"><Relationship Type="http://schemas.openxmlformats.org/officeDocument/2006/relationships/comments" Target="/xl/comments/comment475.xml" Id="comments" /><Relationship Type="http://schemas.openxmlformats.org/officeDocument/2006/relationships/vmlDrawing" Target="/xl/drawings/commentsDrawing475.vml" Id="anysvml" /></Relationships>
</file>

<file path=xl/worksheets/_rels/sheet476.xml.rels><Relationships xmlns="http://schemas.openxmlformats.org/package/2006/relationships"><Relationship Type="http://schemas.openxmlformats.org/officeDocument/2006/relationships/comments" Target="/xl/comments/comment476.xml" Id="comments" /><Relationship Type="http://schemas.openxmlformats.org/officeDocument/2006/relationships/vmlDrawing" Target="/xl/drawings/commentsDrawing476.vml" Id="anysvml" /></Relationships>
</file>

<file path=xl/worksheets/_rels/sheet477.xml.rels><Relationships xmlns="http://schemas.openxmlformats.org/package/2006/relationships"><Relationship Type="http://schemas.openxmlformats.org/officeDocument/2006/relationships/comments" Target="/xl/comments/comment477.xml" Id="comments" /><Relationship Type="http://schemas.openxmlformats.org/officeDocument/2006/relationships/vmlDrawing" Target="/xl/drawings/commentsDrawing477.vml" Id="anysvml" /></Relationships>
</file>

<file path=xl/worksheets/_rels/sheet478.xml.rels><Relationships xmlns="http://schemas.openxmlformats.org/package/2006/relationships"><Relationship Type="http://schemas.openxmlformats.org/officeDocument/2006/relationships/comments" Target="/xl/comments/comment478.xml" Id="comments" /><Relationship Type="http://schemas.openxmlformats.org/officeDocument/2006/relationships/vmlDrawing" Target="/xl/drawings/commentsDrawing478.vml" Id="anysvml" /></Relationships>
</file>

<file path=xl/worksheets/_rels/sheet479.xml.rels><Relationships xmlns="http://schemas.openxmlformats.org/package/2006/relationships"><Relationship Type="http://schemas.openxmlformats.org/officeDocument/2006/relationships/comments" Target="/xl/comments/comment479.xml" Id="comments" /><Relationship Type="http://schemas.openxmlformats.org/officeDocument/2006/relationships/vmlDrawing" Target="/xl/drawings/commentsDrawing479.vml" Id="anysvml" /></Relationships>
</file>

<file path=xl/worksheets/_rels/sheet480.xml.rels><Relationships xmlns="http://schemas.openxmlformats.org/package/2006/relationships"><Relationship Type="http://schemas.openxmlformats.org/officeDocument/2006/relationships/comments" Target="/xl/comments/comment480.xml" Id="comments" /><Relationship Type="http://schemas.openxmlformats.org/officeDocument/2006/relationships/vmlDrawing" Target="/xl/drawings/commentsDrawing480.vml" Id="anysvml" /></Relationships>
</file>

<file path=xl/worksheets/_rels/sheet481.xml.rels><Relationships xmlns="http://schemas.openxmlformats.org/package/2006/relationships"><Relationship Type="http://schemas.openxmlformats.org/officeDocument/2006/relationships/comments" Target="/xl/comments/comment481.xml" Id="comments" /><Relationship Type="http://schemas.openxmlformats.org/officeDocument/2006/relationships/vmlDrawing" Target="/xl/drawings/commentsDrawing481.vml" Id="anysvml" /></Relationships>
</file>

<file path=xl/worksheets/_rels/sheet482.xml.rels><Relationships xmlns="http://schemas.openxmlformats.org/package/2006/relationships"><Relationship Type="http://schemas.openxmlformats.org/officeDocument/2006/relationships/comments" Target="/xl/comments/comment482.xml" Id="comments" /><Relationship Type="http://schemas.openxmlformats.org/officeDocument/2006/relationships/vmlDrawing" Target="/xl/drawings/commentsDrawing482.vml" Id="anysvml" /></Relationships>
</file>

<file path=xl/worksheets/_rels/sheet483.xml.rels><Relationships xmlns="http://schemas.openxmlformats.org/package/2006/relationships"><Relationship Type="http://schemas.openxmlformats.org/officeDocument/2006/relationships/comments" Target="/xl/comments/comment483.xml" Id="comments" /><Relationship Type="http://schemas.openxmlformats.org/officeDocument/2006/relationships/vmlDrawing" Target="/xl/drawings/commentsDrawing483.vml" Id="anysvml" /></Relationships>
</file>

<file path=xl/worksheets/_rels/sheet484.xml.rels><Relationships xmlns="http://schemas.openxmlformats.org/package/2006/relationships"><Relationship Type="http://schemas.openxmlformats.org/officeDocument/2006/relationships/comments" Target="/xl/comments/comment484.xml" Id="comments" /><Relationship Type="http://schemas.openxmlformats.org/officeDocument/2006/relationships/vmlDrawing" Target="/xl/drawings/commentsDrawing484.vml" Id="anysvml" /></Relationships>
</file>

<file path=xl/worksheets/_rels/sheet485.xml.rels><Relationships xmlns="http://schemas.openxmlformats.org/package/2006/relationships"><Relationship Type="http://schemas.openxmlformats.org/officeDocument/2006/relationships/comments" Target="/xl/comments/comment485.xml" Id="comments" /><Relationship Type="http://schemas.openxmlformats.org/officeDocument/2006/relationships/vmlDrawing" Target="/xl/drawings/commentsDrawing485.vml" Id="anysvml" /></Relationships>
</file>

<file path=xl/worksheets/_rels/sheet486.xml.rels><Relationships xmlns="http://schemas.openxmlformats.org/package/2006/relationships"><Relationship Type="http://schemas.openxmlformats.org/officeDocument/2006/relationships/comments" Target="/xl/comments/comment486.xml" Id="comments" /><Relationship Type="http://schemas.openxmlformats.org/officeDocument/2006/relationships/vmlDrawing" Target="/xl/drawings/commentsDrawing486.vml" Id="anysvml" /></Relationships>
</file>

<file path=xl/worksheets/_rels/sheet487.xml.rels><Relationships xmlns="http://schemas.openxmlformats.org/package/2006/relationships"><Relationship Type="http://schemas.openxmlformats.org/officeDocument/2006/relationships/comments" Target="/xl/comments/comment487.xml" Id="comments" /><Relationship Type="http://schemas.openxmlformats.org/officeDocument/2006/relationships/vmlDrawing" Target="/xl/drawings/commentsDrawing487.vml" Id="anysvml" /></Relationships>
</file>

<file path=xl/worksheets/_rels/sheet488.xml.rels><Relationships xmlns="http://schemas.openxmlformats.org/package/2006/relationships"><Relationship Type="http://schemas.openxmlformats.org/officeDocument/2006/relationships/comments" Target="/xl/comments/comment488.xml" Id="comments" /><Relationship Type="http://schemas.openxmlformats.org/officeDocument/2006/relationships/vmlDrawing" Target="/xl/drawings/commentsDrawing488.vml" Id="anysvml" /></Relationships>
</file>

<file path=xl/worksheets/_rels/sheet489.xml.rels><Relationships xmlns="http://schemas.openxmlformats.org/package/2006/relationships"><Relationship Type="http://schemas.openxmlformats.org/officeDocument/2006/relationships/comments" Target="/xl/comments/comment489.xml" Id="comments" /><Relationship Type="http://schemas.openxmlformats.org/officeDocument/2006/relationships/vmlDrawing" Target="/xl/drawings/commentsDrawing489.vml" Id="anysvml" /></Relationships>
</file>

<file path=xl/worksheets/_rels/sheet490.xml.rels><Relationships xmlns="http://schemas.openxmlformats.org/package/2006/relationships"><Relationship Type="http://schemas.openxmlformats.org/officeDocument/2006/relationships/comments" Target="/xl/comments/comment490.xml" Id="comments" /><Relationship Type="http://schemas.openxmlformats.org/officeDocument/2006/relationships/vmlDrawing" Target="/xl/drawings/commentsDrawing490.vml" Id="anysvml" /></Relationships>
</file>

<file path=xl/worksheets/_rels/sheet491.xml.rels><Relationships xmlns="http://schemas.openxmlformats.org/package/2006/relationships"><Relationship Type="http://schemas.openxmlformats.org/officeDocument/2006/relationships/comments" Target="/xl/comments/comment491.xml" Id="comments" /><Relationship Type="http://schemas.openxmlformats.org/officeDocument/2006/relationships/vmlDrawing" Target="/xl/drawings/commentsDrawing491.vml" Id="anysvml" /></Relationships>
</file>

<file path=xl/worksheets/_rels/sheet492.xml.rels><Relationships xmlns="http://schemas.openxmlformats.org/package/2006/relationships"><Relationship Type="http://schemas.openxmlformats.org/officeDocument/2006/relationships/comments" Target="/xl/comments/comment492.xml" Id="comments" /><Relationship Type="http://schemas.openxmlformats.org/officeDocument/2006/relationships/vmlDrawing" Target="/xl/drawings/commentsDrawing492.vml" Id="anysvml" /></Relationships>
</file>

<file path=xl/worksheets/_rels/sheet493.xml.rels><Relationships xmlns="http://schemas.openxmlformats.org/package/2006/relationships"><Relationship Type="http://schemas.openxmlformats.org/officeDocument/2006/relationships/comments" Target="/xl/comments/comment493.xml" Id="comments" /><Relationship Type="http://schemas.openxmlformats.org/officeDocument/2006/relationships/vmlDrawing" Target="/xl/drawings/commentsDrawing493.vml" Id="anysvml" /></Relationships>
</file>

<file path=xl/worksheets/_rels/sheet494.xml.rels><Relationships xmlns="http://schemas.openxmlformats.org/package/2006/relationships"><Relationship Type="http://schemas.openxmlformats.org/officeDocument/2006/relationships/comments" Target="/xl/comments/comment494.xml" Id="comments" /><Relationship Type="http://schemas.openxmlformats.org/officeDocument/2006/relationships/vmlDrawing" Target="/xl/drawings/commentsDrawing494.vml" Id="anysvml" /></Relationships>
</file>

<file path=xl/worksheets/_rels/sheet495.xml.rels><Relationships xmlns="http://schemas.openxmlformats.org/package/2006/relationships"><Relationship Type="http://schemas.openxmlformats.org/officeDocument/2006/relationships/comments" Target="/xl/comments/comment495.xml" Id="comments" /><Relationship Type="http://schemas.openxmlformats.org/officeDocument/2006/relationships/vmlDrawing" Target="/xl/drawings/commentsDrawing495.vml" Id="anysvml" /></Relationships>
</file>

<file path=xl/worksheets/_rels/sheet496.xml.rels><Relationships xmlns="http://schemas.openxmlformats.org/package/2006/relationships"><Relationship Type="http://schemas.openxmlformats.org/officeDocument/2006/relationships/comments" Target="/xl/comments/comment496.xml" Id="comments" /><Relationship Type="http://schemas.openxmlformats.org/officeDocument/2006/relationships/vmlDrawing" Target="/xl/drawings/commentsDrawing496.vml" Id="anysvml" /></Relationships>
</file>

<file path=xl/worksheets/_rels/sheet497.xml.rels><Relationships xmlns="http://schemas.openxmlformats.org/package/2006/relationships"><Relationship Type="http://schemas.openxmlformats.org/officeDocument/2006/relationships/comments" Target="/xl/comments/comment497.xml" Id="comments" /><Relationship Type="http://schemas.openxmlformats.org/officeDocument/2006/relationships/vmlDrawing" Target="/xl/drawings/commentsDrawing497.vml" Id="anysvml" /></Relationships>
</file>

<file path=xl/worksheets/_rels/sheet498.xml.rels><Relationships xmlns="http://schemas.openxmlformats.org/package/2006/relationships"><Relationship Type="http://schemas.openxmlformats.org/officeDocument/2006/relationships/comments" Target="/xl/comments/comment498.xml" Id="comments" /><Relationship Type="http://schemas.openxmlformats.org/officeDocument/2006/relationships/vmlDrawing" Target="/xl/drawings/commentsDrawing498.vml" Id="anysvml" /></Relationships>
</file>

<file path=xl/worksheets/_rels/sheet499.xml.rels><Relationships xmlns="http://schemas.openxmlformats.org/package/2006/relationships"><Relationship Type="http://schemas.openxmlformats.org/officeDocument/2006/relationships/comments" Target="/xl/comments/comment499.xml" Id="comments" /><Relationship Type="http://schemas.openxmlformats.org/officeDocument/2006/relationships/vmlDrawing" Target="/xl/drawings/commentsDrawing499.vml" Id="anysvml" /></Relationships>
</file>

<file path=xl/worksheets/_rels/sheet500.xml.rels><Relationships xmlns="http://schemas.openxmlformats.org/package/2006/relationships"><Relationship Type="http://schemas.openxmlformats.org/officeDocument/2006/relationships/comments" Target="/xl/comments/comment500.xml" Id="comments" /><Relationship Type="http://schemas.openxmlformats.org/officeDocument/2006/relationships/vmlDrawing" Target="/xl/drawings/commentsDrawing500.vml" Id="anysvml" /></Relationships>
</file>

<file path=xl/worksheets/_rels/sheet501.xml.rels><Relationships xmlns="http://schemas.openxmlformats.org/package/2006/relationships"><Relationship Type="http://schemas.openxmlformats.org/officeDocument/2006/relationships/comments" Target="/xl/comments/comment501.xml" Id="comments" /><Relationship Type="http://schemas.openxmlformats.org/officeDocument/2006/relationships/vmlDrawing" Target="/xl/drawings/commentsDrawing501.vml" Id="anysvml" /></Relationships>
</file>

<file path=xl/worksheets/_rels/sheet502.xml.rels><Relationships xmlns="http://schemas.openxmlformats.org/package/2006/relationships"><Relationship Type="http://schemas.openxmlformats.org/officeDocument/2006/relationships/comments" Target="/xl/comments/comment502.xml" Id="comments" /><Relationship Type="http://schemas.openxmlformats.org/officeDocument/2006/relationships/vmlDrawing" Target="/xl/drawings/commentsDrawing502.vml" Id="anysvml" /></Relationships>
</file>

<file path=xl/worksheets/_rels/sheet503.xml.rels><Relationships xmlns="http://schemas.openxmlformats.org/package/2006/relationships"><Relationship Type="http://schemas.openxmlformats.org/officeDocument/2006/relationships/comments" Target="/xl/comments/comment503.xml" Id="comments" /><Relationship Type="http://schemas.openxmlformats.org/officeDocument/2006/relationships/vmlDrawing" Target="/xl/drawings/commentsDrawing503.vml" Id="anysvml" /></Relationships>
</file>

<file path=xl/worksheets/_rels/sheet504.xml.rels><Relationships xmlns="http://schemas.openxmlformats.org/package/2006/relationships"><Relationship Type="http://schemas.openxmlformats.org/officeDocument/2006/relationships/comments" Target="/xl/comments/comment504.xml" Id="comments" /><Relationship Type="http://schemas.openxmlformats.org/officeDocument/2006/relationships/vmlDrawing" Target="/xl/drawings/commentsDrawing504.vml" Id="anysvml" /></Relationships>
</file>

<file path=xl/worksheets/_rels/sheet505.xml.rels><Relationships xmlns="http://schemas.openxmlformats.org/package/2006/relationships"><Relationship Type="http://schemas.openxmlformats.org/officeDocument/2006/relationships/comments" Target="/xl/comments/comment505.xml" Id="comments" /><Relationship Type="http://schemas.openxmlformats.org/officeDocument/2006/relationships/vmlDrawing" Target="/xl/drawings/commentsDrawing505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tabColor theme="1"/>
    <outlinePr summaryBelow="1" summaryRight="1"/>
    <pageSetUpPr fitToPage="1"/>
  </sheetPr>
  <dimension ref="B2:AQ65"/>
  <sheetViews>
    <sheetView view="pageBreakPreview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44348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3084</v>
      </c>
      <c r="E6" s="18" t="inlineStr">
        <is>
          <t xml:space="preserve">Room 1 </t>
        </is>
      </c>
      <c r="F6" s="119" t="n">
        <v>18858.97025000001</v>
      </c>
      <c r="G6" s="117" t="n">
        <v>14913.88787418</v>
      </c>
      <c r="H6" s="117" t="n">
        <v>86736.37061946884</v>
      </c>
      <c r="I6" s="19">
        <f>H6+G6</f>
        <v/>
      </c>
      <c r="J6" s="119" t="n">
        <v>19477</v>
      </c>
      <c r="K6" s="117" t="n">
        <v>16664.55012499999</v>
      </c>
      <c r="L6" s="117" t="n">
        <v>12945.71348624</v>
      </c>
      <c r="M6" s="19">
        <f>L6+K6</f>
        <v/>
      </c>
      <c r="N6" s="85" t="n"/>
      <c r="O6" s="85" t="n"/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2321</v>
      </c>
      <c r="E8" s="29" t="inlineStr">
        <is>
          <t>Room 2</t>
        </is>
      </c>
      <c r="F8" s="119" t="n">
        <v>6711.547500000001</v>
      </c>
      <c r="G8" s="117" t="n">
        <v>1537.3857635</v>
      </c>
      <c r="H8" s="117" t="n">
        <v>40595.35</v>
      </c>
      <c r="I8" s="19">
        <f>H8+G8</f>
        <v/>
      </c>
      <c r="J8" s="119" t="n">
        <v>15677</v>
      </c>
      <c r="K8" s="117" t="n">
        <v>6741.5895</v>
      </c>
      <c r="L8" s="117" t="n">
        <v>1493.1384524</v>
      </c>
      <c r="M8" s="19">
        <f>L8+K8</f>
        <v/>
      </c>
      <c r="N8" s="87" t="n"/>
      <c r="O8" s="87" t="n"/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1483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2044</v>
      </c>
      <c r="E10" s="18" t="inlineStr">
        <is>
          <t>Room 3</t>
        </is>
      </c>
      <c r="F10" s="119" t="n">
        <v>6981.919250000001</v>
      </c>
      <c r="G10" s="117" t="n">
        <v>1813.1341625</v>
      </c>
      <c r="H10" s="117" t="n">
        <v>24949.95076285766</v>
      </c>
      <c r="I10" s="19">
        <f>H10+G10</f>
        <v/>
      </c>
      <c r="J10" s="119" t="n">
        <v>12994</v>
      </c>
      <c r="K10" s="117" t="n">
        <v>9193.12975</v>
      </c>
      <c r="L10" s="117" t="n">
        <v>1647.6545325</v>
      </c>
      <c r="M10" s="19">
        <f>L10+K10</f>
        <v/>
      </c>
      <c r="N10" s="88" t="n"/>
      <c r="O10" s="88" t="n"/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2044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WM TUC</t>
        </is>
      </c>
      <c r="C12" s="17" t="n">
        <v>1621</v>
      </c>
      <c r="E12" s="29" t="inlineStr">
        <is>
          <t>Room 4</t>
        </is>
      </c>
      <c r="F12" s="119" t="n">
        <v>14706.8015</v>
      </c>
      <c r="G12" s="117" t="n">
        <v>13111.90772506</v>
      </c>
      <c r="H12" s="117" t="n">
        <v>43809.40731768895</v>
      </c>
      <c r="I12" s="19">
        <f>H12+G12</f>
        <v/>
      </c>
      <c r="J12" s="119" t="n">
        <v>13701</v>
      </c>
      <c r="K12" s="117" t="n">
        <v>15300.1625</v>
      </c>
      <c r="L12" s="117" t="n">
        <v>12961.08232438</v>
      </c>
      <c r="M12" s="19">
        <f>L12+K12</f>
        <v/>
      </c>
      <c r="N12" s="88" t="n"/>
      <c r="O12" s="88" t="n"/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4941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10503</v>
      </c>
      <c r="E14" s="18" t="inlineStr">
        <is>
          <t>Room 5</t>
        </is>
      </c>
      <c r="F14" s="119" t="n">
        <v>19432.875</v>
      </c>
      <c r="G14" s="117" t="n">
        <v>23959.96646481999</v>
      </c>
      <c r="H14" s="117" t="n">
        <v>46453.38000000006</v>
      </c>
      <c r="I14" s="19">
        <f>H14+G14</f>
        <v/>
      </c>
      <c r="J14" s="119" t="n">
        <v>23949</v>
      </c>
      <c r="K14" s="117" t="n">
        <v>34520.625</v>
      </c>
      <c r="L14" s="117" t="n">
        <v>39899.68224573999</v>
      </c>
      <c r="M14" s="19">
        <f>L14+K14</f>
        <v/>
      </c>
      <c r="N14" s="88" t="n"/>
      <c r="O14" s="88" t="n"/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25533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8987</v>
      </c>
      <c r="S20" s="36" t="n"/>
      <c r="T20" s="35" t="n">
        <v>12107</v>
      </c>
      <c r="U20" s="36" t="n"/>
      <c r="V20" s="35" t="n">
        <v>18221</v>
      </c>
      <c r="W20" s="36" t="n"/>
      <c r="X20" s="35" t="n">
        <v>24235</v>
      </c>
      <c r="Y20" s="36" t="n"/>
      <c r="Z20" s="35" t="n">
        <v>29985</v>
      </c>
      <c r="AA20" s="36" t="n"/>
      <c r="AB20" s="35" t="n">
        <v>31007</v>
      </c>
      <c r="AC20" s="37" t="n"/>
      <c r="AD20" s="35" t="n">
        <v>31007</v>
      </c>
      <c r="AE20" s="37" t="n">
        <v>-59145</v>
      </c>
    </row>
    <row r="21" ht="15" customHeight="1" thickBot="1">
      <c r="B21" s="16" t="inlineStr">
        <is>
          <t>SBUX PHX</t>
        </is>
      </c>
      <c r="C21" s="17" t="n">
        <v>9301</v>
      </c>
      <c r="L21" s="4" t="n"/>
      <c r="M21" s="4" t="n"/>
      <c r="Q21" s="52" t="n"/>
      <c r="R21" s="40" t="n">
        <v>1634</v>
      </c>
      <c r="S21" s="41" t="n"/>
      <c r="T21" s="40" t="n">
        <v>2280</v>
      </c>
      <c r="U21" s="41" t="n"/>
      <c r="V21" s="40" t="n">
        <v>3162</v>
      </c>
      <c r="W21" s="41" t="n"/>
      <c r="X21" s="40" t="n">
        <v>3311</v>
      </c>
      <c r="Y21" s="41" t="n"/>
      <c r="Z21" s="40" t="n">
        <v>4591</v>
      </c>
      <c r="AA21" s="41" t="n"/>
      <c r="AB21" s="40" t="n">
        <v>4836</v>
      </c>
      <c r="AC21" s="42" t="n"/>
      <c r="AD21" s="40" t="n">
        <v>4836</v>
      </c>
      <c r="AE21" s="42" t="n"/>
    </row>
    <row r="22" ht="15" customHeight="1" thickBot="1">
      <c r="B22" s="16" t="inlineStr">
        <is>
          <t>SBUX LV B</t>
        </is>
      </c>
      <c r="C22" s="17" t="n">
        <v>1389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4502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11455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27573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3084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10650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15125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3804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2619</v>
      </c>
      <c r="R36" s="104" t="n"/>
      <c r="S36" s="104">
        <f>IF(T36&gt;0,(T36-R36)/2,"")</f>
        <v/>
      </c>
      <c r="T36" s="104" t="n"/>
      <c r="U36" s="104">
        <f>IF(V36&gt;0,(V36-T36)/2,"")</f>
        <v/>
      </c>
      <c r="V36" s="104" t="n"/>
      <c r="W36" s="104">
        <f>IF(X36&gt;0,(X36-V36)/2,"")</f>
        <v/>
      </c>
      <c r="X36" s="104" t="n"/>
      <c r="Y36" s="104">
        <f>IF(Z36&gt;0,(Z36-X36)/2,"")</f>
        <v/>
      </c>
      <c r="Z36" s="104" t="n"/>
      <c r="AA36" s="104">
        <f>IF(AB36&gt;0,(AB36-Z36)/2,"")</f>
        <v/>
      </c>
      <c r="AB36" s="104" t="n"/>
      <c r="AC36" s="104">
        <f>IF(AD36&gt;0,(AD36-AB36)/2,"")</f>
        <v/>
      </c>
      <c r="AD36" s="104" t="n"/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1453</v>
      </c>
      <c r="R37" s="106" t="n"/>
      <c r="S37" s="106">
        <f>IF(T37&gt;0,(T37-R37)/2,"")</f>
        <v/>
      </c>
      <c r="T37" s="106" t="n"/>
      <c r="U37" s="106">
        <f>IF(V37&gt;0,(V37-T37)/2,"")</f>
        <v/>
      </c>
      <c r="V37" s="106" t="n"/>
      <c r="W37" s="106">
        <f>IF(X37&gt;0,(X37-V37)/2,"")</f>
        <v/>
      </c>
      <c r="X37" s="106" t="n"/>
      <c r="Y37" s="106">
        <f>IF(Z37&gt;0,(Z37-X37)/2,"")</f>
        <v/>
      </c>
      <c r="Z37" s="106" t="n"/>
      <c r="AA37" s="106">
        <f>IF(AB37&gt;0,(AB37-Z37)/2,"")</f>
        <v/>
      </c>
      <c r="AB37" s="106" t="n"/>
      <c r="AC37" s="106">
        <f>IF(AD37&gt;0,(AD37-AB37)/2,"")</f>
        <v/>
      </c>
      <c r="AD37" s="106" t="n"/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2346</v>
      </c>
      <c r="R38" s="108" t="n"/>
      <c r="S38" s="108">
        <f>IF(T38&gt;0,(T38-R38)/2,"")</f>
        <v/>
      </c>
      <c r="T38" s="108" t="n"/>
      <c r="U38" s="108">
        <f>IF(V38&gt;0,(V38-T38)/2,"")</f>
        <v/>
      </c>
      <c r="V38" s="108" t="n"/>
      <c r="W38" s="108">
        <f>IF(X38&gt;0,(X38-V38)/2,"")</f>
        <v/>
      </c>
      <c r="X38" s="108" t="n"/>
      <c r="Y38" s="108">
        <f>IF(Z38&gt;0,(Z38-X38)/2,"")</f>
        <v/>
      </c>
      <c r="Z38" s="108" t="n"/>
      <c r="AA38" s="108">
        <f>IF(AB38&gt;0,(AB38-Z38)/2,"")</f>
        <v/>
      </c>
      <c r="AB38" s="108" t="n"/>
      <c r="AC38" s="108">
        <f>IF(AD38&gt;0,(AD38-AB38)/2,"")</f>
        <v/>
      </c>
      <c r="AD38" s="108" t="n"/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3401</v>
      </c>
      <c r="R39" s="106" t="n"/>
      <c r="S39" s="106">
        <f>IF(T39&gt;0,(T39-R39)/2,"")</f>
        <v/>
      </c>
      <c r="T39" s="106" t="n"/>
      <c r="U39" s="106">
        <f>IF(V39&gt;0,(V39-T39)/2,"")</f>
        <v/>
      </c>
      <c r="V39" s="106" t="n"/>
      <c r="W39" s="106">
        <f>IF(X39&gt;0,(X39-V39)/2,"")</f>
        <v/>
      </c>
      <c r="X39" s="106" t="n"/>
      <c r="Y39" s="106">
        <f>IF(Z39&gt;0,(Z39-X39)/2,"")</f>
        <v/>
      </c>
      <c r="Z39" s="106" t="n"/>
      <c r="AA39" s="106">
        <f>IF(AB39&gt;0,(AB39-Z39)/2,"")</f>
        <v/>
      </c>
      <c r="AB39" s="106" t="n"/>
      <c r="AC39" s="106">
        <f>IF(AD39&gt;0,(AD39-AB39)/2,"")</f>
        <v/>
      </c>
      <c r="AD39" s="106" t="n"/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1990</v>
      </c>
      <c r="R40" s="108" t="n"/>
      <c r="S40" s="108">
        <f>IF(T40&gt;0,(T40-R40)/2,"")</f>
        <v/>
      </c>
      <c r="T40" s="108" t="n"/>
      <c r="U40" s="108">
        <f>IF(V40&gt;0,(V40-T40)/2,"")</f>
        <v/>
      </c>
      <c r="V40" s="108" t="n"/>
      <c r="W40" s="108">
        <f>IF(X40&gt;0,(X40-V40)/2,"")</f>
        <v/>
      </c>
      <c r="X40" s="108" t="n"/>
      <c r="Y40" s="108">
        <f>IF(Z40&gt;0,(Z40-X40)/2,"")</f>
        <v/>
      </c>
      <c r="Z40" s="108" t="n"/>
      <c r="AA40" s="108">
        <f>IF(AB40&gt;0,(AB40-Z40)/2,"")</f>
        <v/>
      </c>
      <c r="AB40" s="108" t="n"/>
      <c r="AC40" s="108">
        <f>IF(AD40&gt;0,(AD40-AB40)/2,"")</f>
        <v/>
      </c>
      <c r="AD40" s="108" t="n"/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3575</v>
      </c>
      <c r="R41" s="106" t="n"/>
      <c r="S41" s="106">
        <f>IF(T41&gt;0,(T41-R41)/2,"")</f>
        <v/>
      </c>
      <c r="T41" s="106" t="n"/>
      <c r="U41" s="106">
        <f>IF(V41&gt;0,(V41-T41)/2,"")</f>
        <v/>
      </c>
      <c r="V41" s="106" t="n"/>
      <c r="W41" s="106">
        <f>IF(X41&gt;0,(X41-V41)/2,"")</f>
        <v/>
      </c>
      <c r="X41" s="106" t="n"/>
      <c r="Y41" s="106">
        <f>IF(Z41&gt;0,(Z41-X41)/2,"")</f>
        <v/>
      </c>
      <c r="Z41" s="106" t="n"/>
      <c r="AA41" s="106">
        <f>IF(AB41&gt;0,(AB41-Z41)/2,"")</f>
        <v/>
      </c>
      <c r="AB41" s="106" t="n"/>
      <c r="AC41" s="106">
        <f>IF(AD41&gt;0,(AD41-AB41)/2,"")</f>
        <v/>
      </c>
      <c r="AD41" s="106" t="n"/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1000</v>
      </c>
      <c r="R42" s="108" t="n"/>
      <c r="S42" s="108">
        <f>IF(T42&gt;0,(T42-R42)/2,"")</f>
        <v/>
      </c>
      <c r="T42" s="108" t="n"/>
      <c r="U42" s="108">
        <f>IF(V42&gt;0,(V42-T42)/2,"")</f>
        <v/>
      </c>
      <c r="V42" s="108" t="n"/>
      <c r="W42" s="108">
        <f>IF(X42&gt;0,(X42-V42)/2,"")</f>
        <v/>
      </c>
      <c r="X42" s="108" t="n"/>
      <c r="Y42" s="108">
        <f>IF(Z42&gt;0,(Z42-X42)/2,"")</f>
        <v/>
      </c>
      <c r="Z42" s="108" t="n"/>
      <c r="AA42" s="108">
        <f>IF(AB42&gt;0,(AB42-Z42)/2,"")</f>
        <v/>
      </c>
      <c r="AB42" s="108" t="n"/>
      <c r="AC42" s="108">
        <f>IF(AD42&gt;0,(AD42-AB42)/2,"")</f>
        <v/>
      </c>
      <c r="AD42" s="108" t="n"/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1641</v>
      </c>
      <c r="R43" s="106" t="n"/>
      <c r="S43" s="106">
        <f>IF(T43&gt;0,(T43-R43)/2,"")</f>
        <v/>
      </c>
      <c r="T43" s="106" t="n"/>
      <c r="U43" s="106">
        <f>IF(V43&gt;0,(V43-T43)/2,"")</f>
        <v/>
      </c>
      <c r="V43" s="106" t="n"/>
      <c r="W43" s="106">
        <f>IF(X43&gt;0,(X43-V43)/2,"")</f>
        <v/>
      </c>
      <c r="X43" s="106" t="n"/>
      <c r="Y43" s="106">
        <f>IF(Z43&gt;0,(Z43-X43)/2,"")</f>
        <v/>
      </c>
      <c r="Z43" s="106" t="n"/>
      <c r="AA43" s="106">
        <f>IF(AB43&gt;0,(AB43-Z43)/2,"")</f>
        <v/>
      </c>
      <c r="AB43" s="106" t="n"/>
      <c r="AC43" s="106">
        <f>IF(AD43&gt;0,(AD43-AB43)/2,"")</f>
        <v/>
      </c>
      <c r="AD43" s="106" t="n"/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1452</v>
      </c>
      <c r="R44" s="110" t="n"/>
      <c r="S44" s="110">
        <f>IF(T44&gt;0,(T44-R44)/2,"")</f>
        <v/>
      </c>
      <c r="T44" s="110" t="n"/>
      <c r="U44" s="110">
        <f>IF(V44&gt;0,(V44-T44)/2,"")</f>
        <v/>
      </c>
      <c r="V44" s="110" t="n"/>
      <c r="W44" s="110">
        <f>IF(X44&gt;0,(X44-V44)/2,"")</f>
        <v/>
      </c>
      <c r="X44" s="110" t="n"/>
      <c r="Y44" s="110">
        <f>IF(Z44&gt;0,(Z44-X44)/2,"")</f>
        <v/>
      </c>
      <c r="Z44" s="110" t="n"/>
      <c r="AA44" s="110">
        <f>IF(AB44&gt;0,(AB44-Z44)/2,"")</f>
        <v/>
      </c>
      <c r="AB44" s="110" t="n"/>
      <c r="AC44" s="110">
        <f>IF(AD44&gt;0,(AD44-AB44)/2,"")</f>
        <v/>
      </c>
      <c r="AD44" s="110" t="n"/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5022</v>
      </c>
      <c r="R45" s="112" t="n"/>
      <c r="S45" s="112">
        <f>IF(T45&gt;0,(T45-R45)/2,"")</f>
        <v/>
      </c>
      <c r="T45" s="112" t="n"/>
      <c r="U45" s="112">
        <f>IF(V45&gt;0,(V45-T45)/2,"")</f>
        <v/>
      </c>
      <c r="V45" s="112" t="n"/>
      <c r="W45" s="112">
        <f>IF(X45&gt;0,(X45-V45)/2,"")</f>
        <v/>
      </c>
      <c r="X45" s="112" t="n"/>
      <c r="Y45" s="112">
        <f>IF(Z45&gt;0,(Z45-X45)/2,"")</f>
        <v/>
      </c>
      <c r="Z45" s="112" t="n"/>
      <c r="AA45" s="112">
        <f>IF(AB45&gt;0,(AB45-Z45)/2,"")</f>
        <v/>
      </c>
      <c r="AB45" s="112" t="n"/>
      <c r="AC45" s="112">
        <f>IF(AD45&gt;0,(AD45-AB45)/2,"")</f>
        <v/>
      </c>
      <c r="AD45" s="112" t="n"/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3754</v>
      </c>
      <c r="R46" s="108" t="n"/>
      <c r="S46" s="108">
        <f>IF(T46&gt;0,(T46-R46)/2,"")</f>
        <v/>
      </c>
      <c r="T46" s="108" t="n"/>
      <c r="U46" s="108">
        <f>IF(V46&gt;0,(V46-T46)/2,"")</f>
        <v/>
      </c>
      <c r="V46" s="108" t="n"/>
      <c r="W46" s="108">
        <f>IF(X46&gt;0,(X46-V46)/2,"")</f>
        <v/>
      </c>
      <c r="X46" s="108" t="n"/>
      <c r="Y46" s="108">
        <f>IF(Z46&gt;0,(Z46-X46)/2,"")</f>
        <v/>
      </c>
      <c r="Z46" s="108" t="n"/>
      <c r="AA46" s="108">
        <f>IF(AB46&gt;0,(AB46-Z46)/2,"")</f>
        <v/>
      </c>
      <c r="AB46" s="108" t="n"/>
      <c r="AC46" s="108">
        <f>IF(AD46&gt;0,(AD46-AB46)/2,"")</f>
        <v/>
      </c>
      <c r="AD46" s="108" t="n"/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2481</v>
      </c>
      <c r="R47" s="106" t="n"/>
      <c r="S47" s="106">
        <f>IF(T47&gt;0,(T47-R47)/2,"")</f>
        <v/>
      </c>
      <c r="T47" s="106" t="n"/>
      <c r="U47" s="106">
        <f>IF(V47&gt;0,(V47-T47)/2,"")</f>
        <v/>
      </c>
      <c r="V47" s="106" t="n"/>
      <c r="W47" s="106">
        <f>IF(X47&gt;0,(X47-V47)/2,"")</f>
        <v/>
      </c>
      <c r="X47" s="106" t="n"/>
      <c r="Y47" s="106">
        <f>IF(Z47&gt;0,(Z47-X47)/2,"")</f>
        <v/>
      </c>
      <c r="Z47" s="106" t="n"/>
      <c r="AA47" s="106">
        <f>IF(AB47&gt;0,(AB47-Z47)/2,"")</f>
        <v/>
      </c>
      <c r="AB47" s="106" t="n"/>
      <c r="AC47" s="106">
        <f>IF(AD47&gt;0,(AD47-AB47)/2,"")</f>
        <v/>
      </c>
      <c r="AD47" s="106" t="n"/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4420</v>
      </c>
      <c r="R48" s="110" t="n"/>
      <c r="S48" s="110">
        <f>IF(T48&gt;0,(T48-R48)/2,"")</f>
        <v/>
      </c>
      <c r="T48" s="110" t="n"/>
      <c r="U48" s="110">
        <f>IF(V48&gt;0,(V48-T48)/2,"")</f>
        <v/>
      </c>
      <c r="V48" s="110" t="n"/>
      <c r="W48" s="110">
        <f>IF(X48&gt;0,(X48-V48)/2,"")</f>
        <v/>
      </c>
      <c r="X48" s="110" t="n"/>
      <c r="Y48" s="110">
        <f>IF(Z48&gt;0,(Z48-X48)/2,"")</f>
        <v/>
      </c>
      <c r="Z48" s="110" t="n"/>
      <c r="AA48" s="110">
        <f>IF(AB48&gt;0,(AB48-Z48)/2,"")</f>
        <v/>
      </c>
      <c r="AB48" s="110" t="n"/>
      <c r="AC48" s="110">
        <f>IF(AD48&gt;0,(AD48-AB48)/2,"")</f>
        <v/>
      </c>
      <c r="AD48" s="110" t="n"/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421</v>
      </c>
      <c r="R49" s="112" t="n"/>
      <c r="S49" s="112">
        <f>IF(T49&gt;0,(T49-R49)/2,"")</f>
        <v/>
      </c>
      <c r="T49" s="112" t="n"/>
      <c r="U49" s="112">
        <f>IF(V49&gt;0,(V49-T49)/2,"")</f>
        <v/>
      </c>
      <c r="V49" s="112" t="n"/>
      <c r="W49" s="112">
        <f>IF(X49&gt;0,(X49-V49)/2,"")</f>
        <v/>
      </c>
      <c r="X49" s="112" t="n"/>
      <c r="Y49" s="112">
        <f>IF(Z49&gt;0,(Z49-X49)/2,"")</f>
        <v/>
      </c>
      <c r="Z49" s="112" t="n"/>
      <c r="AA49" s="112">
        <f>IF(AB49&gt;0,(AB49-Z49)/2,"")</f>
        <v/>
      </c>
      <c r="AB49" s="112" t="n"/>
      <c r="AC49" s="112">
        <f>IF(AD49&gt;0,(AD49-AB49)/2,"")</f>
        <v/>
      </c>
      <c r="AD49" s="112" t="n"/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278</v>
      </c>
      <c r="R50" s="108" t="n"/>
      <c r="S50" s="108">
        <f>IF(T50&gt;0,(T50-R50)/2,"")</f>
        <v/>
      </c>
      <c r="T50" s="108" t="n"/>
      <c r="U50" s="108">
        <f>IF(V50&gt;0,(V50-T50)/2,"")</f>
        <v/>
      </c>
      <c r="V50" s="108" t="n"/>
      <c r="W50" s="108">
        <f>IF(X50&gt;0,(X50-V50)/2,"")</f>
        <v/>
      </c>
      <c r="X50" s="108" t="n"/>
      <c r="Y50" s="108">
        <f>IF(Z50&gt;0,(Z50-X50)/2,"")</f>
        <v/>
      </c>
      <c r="Z50" s="108" t="n"/>
      <c r="AA50" s="108">
        <f>IF(AB50&gt;0,(AB50-Z50)/2,"")</f>
        <v/>
      </c>
      <c r="AB50" s="108" t="n"/>
      <c r="AC50" s="108">
        <f>IF(AD50&gt;0,(AD50-AB50)/2,"")</f>
        <v/>
      </c>
      <c r="AD50" s="108" t="n"/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3291</v>
      </c>
      <c r="R51" s="106" t="n"/>
      <c r="S51" s="106">
        <f>IF(T51&gt;0,(T51-R51)/2,"")</f>
        <v/>
      </c>
      <c r="T51" s="106" t="n"/>
      <c r="U51" s="106">
        <f>IF(V51&gt;0,(V51-T51)/2,"")</f>
        <v/>
      </c>
      <c r="V51" s="106" t="n"/>
      <c r="W51" s="106">
        <f>IF(X51&gt;0,(X51-V51)/2,"")</f>
        <v/>
      </c>
      <c r="X51" s="106" t="n"/>
      <c r="Y51" s="106">
        <f>IF(Z51&gt;0,(Z51-X51)/2,"")</f>
        <v/>
      </c>
      <c r="Z51" s="106" t="n"/>
      <c r="AA51" s="106">
        <f>IF(AB51&gt;0,(AB51-Z51)/2,"")</f>
        <v/>
      </c>
      <c r="AB51" s="106" t="n"/>
      <c r="AC51" s="106">
        <f>IF(AD51&gt;0,(AD51-AB51)/2,"")</f>
        <v/>
      </c>
      <c r="AD51" s="106" t="n"/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1704</v>
      </c>
      <c r="R52" s="108" t="n"/>
      <c r="S52" s="108">
        <f>IF(T52&gt;0,(T52-R52)/2,"")</f>
        <v/>
      </c>
      <c r="T52" s="108" t="n"/>
      <c r="U52" s="108">
        <f>IF(V52&gt;0,(V52-T52)/2,"")</f>
        <v/>
      </c>
      <c r="V52" s="108" t="n"/>
      <c r="W52" s="108">
        <f>IF(X52&gt;0,(X52-V52)/2,"")</f>
        <v/>
      </c>
      <c r="X52" s="108" t="n"/>
      <c r="Y52" s="108">
        <f>IF(Z52&gt;0,(Z52-X52)/2,"")</f>
        <v/>
      </c>
      <c r="Z52" s="108" t="n"/>
      <c r="AA52" s="108">
        <f>IF(AB52&gt;0,(AB52-Z52)/2,"")</f>
        <v/>
      </c>
      <c r="AB52" s="108" t="n"/>
      <c r="AC52" s="108">
        <f>IF(AD52&gt;0,(AD52-AB52)/2,"")</f>
        <v/>
      </c>
      <c r="AD52" s="108" t="n"/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4673</v>
      </c>
      <c r="R53" s="106" t="n"/>
      <c r="S53" s="106">
        <f>IF(T53&gt;0,(T53-R53)/2,"")</f>
        <v/>
      </c>
      <c r="T53" s="106" t="n"/>
      <c r="U53" s="106">
        <f>IF(V53&gt;0,(V53-T53)/2,"")</f>
        <v/>
      </c>
      <c r="V53" s="106" t="n"/>
      <c r="W53" s="106">
        <f>IF(X53&gt;0,(X53-V53)/2,"")</f>
        <v/>
      </c>
      <c r="X53" s="106" t="n"/>
      <c r="Y53" s="106">
        <f>IF(Z53&gt;0,(Z53-X53)/2,"")</f>
        <v/>
      </c>
      <c r="Z53" s="106" t="n"/>
      <c r="AA53" s="106">
        <f>IF(AB53&gt;0,(AB53-Z53)/2,"")</f>
        <v/>
      </c>
      <c r="AB53" s="106" t="n"/>
      <c r="AC53" s="106">
        <f>IF(AD53&gt;0,(AD53-AB53)/2,"")</f>
        <v/>
      </c>
      <c r="AD53" s="106" t="n"/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1382</v>
      </c>
      <c r="R54" s="108" t="n"/>
      <c r="S54" s="108">
        <f>IF(T54&gt;0,(T54-R54)/2,"")</f>
        <v/>
      </c>
      <c r="T54" s="108" t="n"/>
      <c r="U54" s="108">
        <f>IF(V54&gt;0,(V54-T54)/2,"")</f>
        <v/>
      </c>
      <c r="V54" s="108" t="n"/>
      <c r="W54" s="108">
        <f>IF(X54&gt;0,(X54-V54)/2,"")</f>
        <v/>
      </c>
      <c r="X54" s="108" t="n"/>
      <c r="Y54" s="108">
        <f>IF(Z54&gt;0,(Z54-X54)/2,"")</f>
        <v/>
      </c>
      <c r="Z54" s="108" t="n"/>
      <c r="AA54" s="108">
        <f>IF(AB54&gt;0,(AB54-Z54)/2,"")</f>
        <v/>
      </c>
      <c r="AB54" s="108" t="n"/>
      <c r="AC54" s="108">
        <f>IF(AD54&gt;0,(AD54-AB54)/2,"")</f>
        <v/>
      </c>
      <c r="AD54" s="108" t="n"/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841</v>
      </c>
      <c r="R55" s="106" t="n"/>
      <c r="S55" s="106">
        <f>IF(T55&gt;0,(T55-R55)/2,"")</f>
        <v/>
      </c>
      <c r="T55" s="106" t="n"/>
      <c r="U55" s="106">
        <f>IF(V55&gt;0,(V55-T55)/2,"")</f>
        <v/>
      </c>
      <c r="V55" s="106" t="n"/>
      <c r="W55" s="106">
        <f>IF(X55&gt;0,(X55-V55)/2,"")</f>
        <v/>
      </c>
      <c r="X55" s="106" t="n"/>
      <c r="Y55" s="106">
        <f>IF(Z55&gt;0,(Z55-X55)/2,"")</f>
        <v/>
      </c>
      <c r="Z55" s="106" t="n"/>
      <c r="AA55" s="106">
        <f>IF(AB55&gt;0,(AB55-Z55)/2,"")</f>
        <v/>
      </c>
      <c r="AB55" s="106" t="n"/>
      <c r="AC55" s="106">
        <f>IF(AD55&gt;0,(AD55-AB55)/2,"")</f>
        <v/>
      </c>
      <c r="AD55" s="106" t="n"/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389</v>
      </c>
      <c r="R56" s="108" t="n"/>
      <c r="S56" s="108">
        <f>IF(T56&gt;0,(T56-R56)/2,"")</f>
        <v/>
      </c>
      <c r="T56" s="108" t="n"/>
      <c r="U56" s="108">
        <f>IF(V56&gt;0,(V56-T56)/2,"")</f>
        <v/>
      </c>
      <c r="V56" s="108" t="n"/>
      <c r="W56" s="108">
        <f>IF(X56&gt;0,(X56-V56)/2,"")</f>
        <v/>
      </c>
      <c r="X56" s="108" t="n"/>
      <c r="Y56" s="108">
        <f>IF(Z56&gt;0,(Z56-X56)/2,"")</f>
        <v/>
      </c>
      <c r="Z56" s="108" t="n"/>
      <c r="AA56" s="108">
        <f>IF(AB56&gt;0,(AB56-Z56)/2,"")</f>
        <v/>
      </c>
      <c r="AB56" s="108" t="n"/>
      <c r="AC56" s="108">
        <f>IF(AD56&gt;0,(AD56-AB56)/2,"")</f>
        <v/>
      </c>
      <c r="AD56" s="108" t="n"/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15</v>
      </c>
      <c r="R57" s="114" t="n"/>
      <c r="S57" s="114">
        <f>IF(T57&gt;0,(T57-R57)/2,"")</f>
        <v/>
      </c>
      <c r="T57" s="114" t="n"/>
      <c r="U57" s="114">
        <f>IF(V57&gt;0,(V57-T57)/2,"")</f>
        <v/>
      </c>
      <c r="V57" s="114" t="n"/>
      <c r="W57" s="114">
        <f>IF(X57&gt;0,(X57-V57)/2,"")</f>
        <v/>
      </c>
      <c r="X57" s="114" t="n"/>
      <c r="Y57" s="114">
        <f>IF(Z57&gt;0,(Z57-X57)/2,"")</f>
        <v/>
      </c>
      <c r="Z57" s="114" t="n"/>
      <c r="AA57" s="114">
        <f>IF(AB57&gt;0,(AB57-Z57)/2,"")</f>
        <v/>
      </c>
      <c r="AB57" s="114" t="n"/>
      <c r="AC57" s="114">
        <f>IF(AD57&gt;0,(AD57-AB57)/2,"")</f>
        <v/>
      </c>
      <c r="AD57" s="114" t="n"/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5564</v>
      </c>
      <c r="R58" s="104" t="n"/>
      <c r="S58" s="104">
        <f>IF(T58&gt;0,(T58-R58)/2,"")</f>
        <v/>
      </c>
      <c r="T58" s="104" t="n"/>
      <c r="U58" s="104">
        <f>IF(V58&gt;0,(V58-T58)/2,"")</f>
        <v/>
      </c>
      <c r="V58" s="104" t="n"/>
      <c r="W58" s="104">
        <f>IF(X58&gt;0,(X58-V58)/2,"")</f>
        <v/>
      </c>
      <c r="X58" s="104" t="n"/>
      <c r="Y58" s="104">
        <f>IF(Z58&gt;0,(Z58-X58)/2,"")</f>
        <v/>
      </c>
      <c r="Z58" s="104" t="n"/>
      <c r="AA58" s="104">
        <f>IF(AB58&gt;0,(AB58-Z58)/2,"")</f>
        <v/>
      </c>
      <c r="AB58" s="104" t="n"/>
      <c r="AC58" s="104">
        <f>IF(AD58&gt;0,(AD58-AB58)/2,"")</f>
        <v/>
      </c>
      <c r="AD58" s="104" t="n"/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4397</v>
      </c>
      <c r="R59" s="106" t="n"/>
      <c r="S59" s="106">
        <f>IF(T59&gt;0,(T59-R59)/2,"")</f>
        <v/>
      </c>
      <c r="T59" s="106" t="n"/>
      <c r="U59" s="106">
        <f>IF(V59&gt;0,(V59-T59)/2,"")</f>
        <v/>
      </c>
      <c r="V59" s="106" t="n"/>
      <c r="W59" s="106">
        <f>IF(X59&gt;0,(X59-V59)/2,"")</f>
        <v/>
      </c>
      <c r="X59" s="106" t="n"/>
      <c r="Y59" s="106">
        <f>IF(Z59&gt;0,(Z59-X59)/2,"")</f>
        <v/>
      </c>
      <c r="Z59" s="106" t="n"/>
      <c r="AA59" s="106">
        <f>IF(AB59&gt;0,(AB59-Z59)/2,"")</f>
        <v/>
      </c>
      <c r="AB59" s="106" t="n"/>
      <c r="AC59" s="106">
        <f>IF(AD59&gt;0,(AD59-AB59)/2,"")</f>
        <v/>
      </c>
      <c r="AD59" s="106" t="n"/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3740</v>
      </c>
      <c r="R60" s="108" t="n"/>
      <c r="S60" s="108">
        <f>IF(T60&gt;0,(T60-R60)/2,"")</f>
        <v/>
      </c>
      <c r="T60" s="108" t="n"/>
      <c r="U60" s="108">
        <f>IF(V60&gt;0,(V60-T60)/2,"")</f>
        <v/>
      </c>
      <c r="V60" s="108" t="n"/>
      <c r="W60" s="108">
        <f>IF(X60&gt;0,(X60-V60)/2,"")</f>
        <v/>
      </c>
      <c r="X60" s="108" t="n"/>
      <c r="Y60" s="108">
        <f>IF(Z60&gt;0,(Z60-X60)/2,"")</f>
        <v/>
      </c>
      <c r="Z60" s="108" t="n"/>
      <c r="AA60" s="108">
        <f>IF(AB60&gt;0,(AB60-Z60)/2,"")</f>
        <v/>
      </c>
      <c r="AB60" s="108" t="n"/>
      <c r="AC60" s="108">
        <f>IF(AD60&gt;0,(AD60-AB60)/2,"")</f>
        <v/>
      </c>
      <c r="AD60" s="108" t="n"/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/>
      <c r="S61" s="114">
        <f>IF(T61&gt;0,(T61-R61)/2,"")</f>
        <v/>
      </c>
      <c r="T61" s="114" t="n"/>
      <c r="U61" s="114">
        <f>IF(V61&gt;0,(V61-T61)/2,"")</f>
        <v/>
      </c>
      <c r="V61" s="114" t="n"/>
      <c r="W61" s="114">
        <f>IF(X61&gt;0,(X61-V61)/2,"")</f>
        <v/>
      </c>
      <c r="X61" s="114" t="n"/>
      <c r="Y61" s="114">
        <f>IF(Z61&gt;0,(Z61-X61)/2,"")</f>
        <v/>
      </c>
      <c r="Z61" s="114" t="n"/>
      <c r="AA61" s="114">
        <f>IF(AB61&gt;0,(AB61-Z61)/2,"")</f>
        <v/>
      </c>
      <c r="AB61" s="114" t="n"/>
      <c r="AC61" s="114">
        <f>IF(AD61&gt;0,(AD61-AB61)/2,"")</f>
        <v/>
      </c>
      <c r="AD61" s="114" t="n"/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6370</v>
      </c>
      <c r="R62" s="104" t="n"/>
      <c r="S62" s="104">
        <f>IF(T62&gt;0,(T62-R62)/2,"")</f>
        <v/>
      </c>
      <c r="T62" s="104" t="n"/>
      <c r="U62" s="104">
        <f>IF(V62&gt;0,(V62-T62)/2,"")</f>
        <v/>
      </c>
      <c r="V62" s="104" t="n"/>
      <c r="W62" s="104">
        <f>IF(X62&gt;0,(X62-V62)/2,"")</f>
        <v/>
      </c>
      <c r="X62" s="104" t="n"/>
      <c r="Y62" s="104">
        <f>IF(Z62&gt;0,(Z62-X62)/2,"")</f>
        <v/>
      </c>
      <c r="Z62" s="104" t="n"/>
      <c r="AA62" s="104">
        <f>IF(AB62&gt;0,(AB62-Z62)/2,"")</f>
        <v/>
      </c>
      <c r="AB62" s="104" t="n"/>
      <c r="AC62" s="104">
        <f>IF(AD62&gt;0,(AD62-AB62)/2,"")</f>
        <v/>
      </c>
      <c r="AD62" s="104" t="n"/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8414</v>
      </c>
      <c r="R63" s="106" t="n"/>
      <c r="S63" s="106">
        <f>IF(T63&gt;0,(T63-R63)/2,"")</f>
        <v/>
      </c>
      <c r="T63" s="106" t="n"/>
      <c r="U63" s="106">
        <f>IF(V63&gt;0,(V63-T63)/2,"")</f>
        <v/>
      </c>
      <c r="V63" s="106" t="n"/>
      <c r="W63" s="106">
        <f>IF(X63&gt;0,(X63-V63)/2,"")</f>
        <v/>
      </c>
      <c r="X63" s="106" t="n"/>
      <c r="Y63" s="106">
        <f>IF(Z63&gt;0,(Z63-X63)/2,"")</f>
        <v/>
      </c>
      <c r="Z63" s="106" t="n"/>
      <c r="AA63" s="106">
        <f>IF(AB63&gt;0,(AB63-Z63)/2,"")</f>
        <v/>
      </c>
      <c r="AB63" s="106" t="n"/>
      <c r="AC63" s="106">
        <f>IF(AD63&gt;0,(AD63-AB63)/2,"")</f>
        <v/>
      </c>
      <c r="AD63" s="106" t="n"/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7447</v>
      </c>
      <c r="R64" s="108" t="n"/>
      <c r="S64" s="108">
        <f>IF(T64&gt;0,(T64-R64)/2,"")</f>
        <v/>
      </c>
      <c r="T64" s="108" t="n"/>
      <c r="U64" s="108">
        <f>IF(V64&gt;0,(V64-T64)/2,"")</f>
        <v/>
      </c>
      <c r="V64" s="108" t="n"/>
      <c r="W64" s="108">
        <f>IF(X64&gt;0,(X64-V64)/2,"")</f>
        <v/>
      </c>
      <c r="X64" s="108" t="n"/>
      <c r="Y64" s="108">
        <f>IF(Z64&gt;0,(Z64-X64)/2,"")</f>
        <v/>
      </c>
      <c r="Z64" s="108" t="n"/>
      <c r="AA64" s="108">
        <f>IF(AB64&gt;0,(AB64-Z64)/2,"")</f>
        <v/>
      </c>
      <c r="AB64" s="108" t="n"/>
      <c r="AC64" s="108">
        <f>IF(AD64&gt;0,(AD64-AB64)/2,"")</f>
        <v/>
      </c>
      <c r="AD64" s="108" t="n"/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1337</v>
      </c>
      <c r="R65" s="114" t="n"/>
      <c r="S65" s="114">
        <f>IF(T65&gt;0,(T65-R65)/2,"")</f>
        <v/>
      </c>
      <c r="T65" s="114" t="n"/>
      <c r="U65" s="114">
        <f>IF(V65&gt;0,(V65-T65)/2,"")</f>
        <v/>
      </c>
      <c r="V65" s="114" t="n"/>
      <c r="W65" s="114">
        <f>IF(X65&gt;0,(X65-V65)/2,"")</f>
        <v/>
      </c>
      <c r="X65" s="114" t="n"/>
      <c r="Y65" s="114">
        <f>IF(Z65&gt;0,(Z65-X65)/2,"")</f>
        <v/>
      </c>
      <c r="Z65" s="114" t="n"/>
      <c r="AA65" s="114">
        <f>IF(AB65&gt;0,(AB65-Z65)/2,"")</f>
        <v/>
      </c>
      <c r="AB65" s="114" t="n"/>
      <c r="AC65" s="114">
        <f>IF(AD65&gt;0,(AD65-AB65)/2,"")</f>
        <v/>
      </c>
      <c r="AD65" s="114" t="n"/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tabColor theme="1"/>
    <outlinePr summaryBelow="1" summaryRight="1"/>
    <pageSetUpPr fitToPage="1"/>
  </sheetPr>
  <dimension ref="B2:AQ65"/>
  <sheetViews>
    <sheetView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44349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21128</v>
      </c>
      <c r="G6" s="117" t="n">
        <v>18583.14749999999</v>
      </c>
      <c r="H6" s="117" t="n">
        <v>14156.08183738</v>
      </c>
      <c r="I6" s="19">
        <f>H6+G6</f>
        <v/>
      </c>
      <c r="J6" s="119" t="n">
        <v>16586</v>
      </c>
      <c r="K6" s="117" t="n">
        <v>15035.5245</v>
      </c>
      <c r="L6" s="117" t="n">
        <v>8222.201892980002</v>
      </c>
      <c r="M6" s="19">
        <f>L6+K6</f>
        <v/>
      </c>
      <c r="N6" s="85" t="n"/>
      <c r="O6" s="85" t="n"/>
      <c r="P6" s="92" t="n"/>
      <c r="Q6" s="20">
        <f>J6-P6</f>
        <v/>
      </c>
      <c r="R6" s="21" t="n">
        <v>1535</v>
      </c>
      <c r="S6" s="20">
        <f>IF(R6&gt;0,(R6-R7-$Q6),"")</f>
        <v/>
      </c>
      <c r="T6" s="21" t="n">
        <v>1704</v>
      </c>
      <c r="U6" s="20">
        <f>IF(T6&gt;0,(T6-T7-$Q6),"")</f>
        <v/>
      </c>
      <c r="V6" s="21" t="n">
        <v>8158</v>
      </c>
      <c r="W6" s="20">
        <f>IF(V6&gt;0,(V6-V7-$Q6),"")</f>
        <v/>
      </c>
      <c r="X6" s="21" t="n">
        <v>10477</v>
      </c>
      <c r="Y6" s="20">
        <f>IF(X6&gt;0,(X6-X7-$Q6),"")</f>
        <v/>
      </c>
      <c r="Z6" s="21" t="n">
        <v>10477</v>
      </c>
      <c r="AA6" s="20">
        <f>IF(Z6&gt;0,(Z6-Z7-$Q6),"")</f>
        <v/>
      </c>
      <c r="AB6" s="21" t="n">
        <v>10477</v>
      </c>
      <c r="AC6" s="22">
        <f>IF(AB6&gt;0,(AB6-AB7-$Q6),"")</f>
        <v/>
      </c>
      <c r="AD6" s="21" t="n">
        <v>10477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56</v>
      </c>
      <c r="W7" s="24" t="n"/>
      <c r="X7" s="25" t="n">
        <v>60</v>
      </c>
      <c r="Y7" s="24" t="n"/>
      <c r="Z7" s="25" t="n">
        <v>60</v>
      </c>
      <c r="AA7" s="24" t="n"/>
      <c r="AB7" s="25" t="n">
        <v>60</v>
      </c>
      <c r="AC7" s="26" t="n"/>
      <c r="AD7" s="25" t="n">
        <v>60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2174</v>
      </c>
      <c r="E8" s="29" t="inlineStr">
        <is>
          <t>Room 2</t>
        </is>
      </c>
      <c r="F8" s="119" t="n">
        <v>17060</v>
      </c>
      <c r="G8" s="117" t="n">
        <v>7312.3375</v>
      </c>
      <c r="H8" s="117" t="n">
        <v>1643.674545</v>
      </c>
      <c r="I8" s="19">
        <f>H8+G8</f>
        <v/>
      </c>
      <c r="J8" s="119" t="n">
        <v>16557</v>
      </c>
      <c r="K8" s="117" t="n">
        <v>7110.671</v>
      </c>
      <c r="L8" s="117" t="n">
        <v>1585.0694311</v>
      </c>
      <c r="M8" s="19">
        <f>L8+K8</f>
        <v/>
      </c>
      <c r="N8" s="87" t="n"/>
      <c r="O8" s="87" t="n"/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1800</v>
      </c>
      <c r="U8" s="20">
        <f>IF(T8&gt;0,(T8-T9-$Q8),"")</f>
        <v/>
      </c>
      <c r="V8" s="21" t="n">
        <v>5110</v>
      </c>
      <c r="W8" s="20">
        <f>IF(V8&gt;0,(V8-V9-$Q8),"")</f>
        <v/>
      </c>
      <c r="X8" s="21" t="n">
        <v>7522</v>
      </c>
      <c r="Y8" s="20">
        <f>IF(X8&gt;0,(X8-X9-$Q8),"")</f>
        <v/>
      </c>
      <c r="Z8" s="21" t="n">
        <v>7873</v>
      </c>
      <c r="AA8" s="20">
        <f>IF(Z8&gt;0,(Z8-Z9-$Q8),"")</f>
        <v/>
      </c>
      <c r="AB8" s="21" t="n">
        <v>7873</v>
      </c>
      <c r="AC8" s="22">
        <f>IF(AB8&gt;0,(AB8-AB9-$Q8),"")</f>
        <v/>
      </c>
      <c r="AD8" s="21" t="n">
        <v>7873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1794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5086</v>
      </c>
      <c r="E10" s="18" t="inlineStr">
        <is>
          <t>Room 3</t>
        </is>
      </c>
      <c r="F10" s="119" t="n">
        <v>8727</v>
      </c>
      <c r="G10" s="117" t="n">
        <v>6871.135249999999</v>
      </c>
      <c r="H10" s="117" t="n">
        <v>1803.889625</v>
      </c>
      <c r="I10" s="19">
        <f>H10+G10</f>
        <v/>
      </c>
      <c r="J10" s="119" t="n">
        <v>8127</v>
      </c>
      <c r="K10" s="117" t="n">
        <v>6281.000750000001</v>
      </c>
      <c r="L10" s="117" t="n">
        <v>1422.942625</v>
      </c>
      <c r="M10" s="19">
        <f>L10+K10</f>
        <v/>
      </c>
      <c r="N10" s="88" t="n"/>
      <c r="O10" s="88" t="n"/>
      <c r="P10" s="92" t="n"/>
      <c r="Q10" s="20">
        <f>J10-P10</f>
        <v/>
      </c>
      <c r="R10" s="21" t="n">
        <v>1411</v>
      </c>
      <c r="S10" s="20">
        <f>IF(R10&gt;0,(R10-R11-$Q10),"")</f>
        <v/>
      </c>
      <c r="T10" s="21" t="n">
        <v>1785</v>
      </c>
      <c r="U10" s="20">
        <f>IF(T10&gt;0,(T10-T11-$Q10),"")</f>
        <v/>
      </c>
      <c r="V10" s="21" t="n">
        <v>3520</v>
      </c>
      <c r="W10" s="20">
        <f>IF(V10&gt;0,(V10-V11-$Q10),"")</f>
        <v/>
      </c>
      <c r="X10" s="21" t="n">
        <v>4407</v>
      </c>
      <c r="Y10" s="20">
        <f>IF(X10&gt;0,(X10-X11-$Q10),"")</f>
        <v/>
      </c>
      <c r="Z10" s="21" t="n">
        <v>6770</v>
      </c>
      <c r="AA10" s="20">
        <f>IF(Z10&gt;0,(Z10-Z11-$Q10),"")</f>
        <v/>
      </c>
      <c r="AB10" s="21" t="n">
        <v>6770</v>
      </c>
      <c r="AC10" s="22">
        <f>IF(AB10&gt;0,(AB10-AB11-$Q10),"")</f>
        <v/>
      </c>
      <c r="AD10" s="21" t="n">
        <v>6770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2043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612</v>
      </c>
      <c r="S11" s="24" t="n"/>
      <c r="T11" s="30" t="n">
        <v>986</v>
      </c>
      <c r="U11" s="24" t="n"/>
      <c r="V11" s="30" t="n">
        <v>1990</v>
      </c>
      <c r="W11" s="24" t="n"/>
      <c r="X11" s="30" t="n">
        <v>2498</v>
      </c>
      <c r="Y11" s="24" t="n"/>
      <c r="Z11" s="30" t="n">
        <v>2623</v>
      </c>
      <c r="AA11" s="24" t="n"/>
      <c r="AB11" s="30" t="n">
        <v>2623</v>
      </c>
      <c r="AC11" s="26" t="n"/>
      <c r="AD11" s="30" t="n">
        <v>2623</v>
      </c>
      <c r="AE11" s="26" t="n"/>
    </row>
    <row r="12">
      <c r="B12" s="16" t="inlineStr">
        <is>
          <t>WM TUC</t>
        </is>
      </c>
      <c r="C12" s="17" t="n">
        <v>1653</v>
      </c>
      <c r="E12" s="29" t="inlineStr">
        <is>
          <t>Room 4</t>
        </is>
      </c>
      <c r="F12" s="119" t="n">
        <v>14330</v>
      </c>
      <c r="G12" s="117" t="n">
        <v>13931.7065</v>
      </c>
      <c r="H12" s="117" t="n">
        <v>13396.98395945999</v>
      </c>
      <c r="I12" s="19">
        <f>H12+G12</f>
        <v/>
      </c>
      <c r="J12" s="119" t="n">
        <v>14042</v>
      </c>
      <c r="K12" s="117" t="n">
        <v>14164.73975</v>
      </c>
      <c r="L12" s="117" t="n">
        <v>13361.5328533</v>
      </c>
      <c r="M12" s="19">
        <f>L12+K12</f>
        <v/>
      </c>
      <c r="N12" s="88" t="n"/>
      <c r="O12" s="88" t="n"/>
      <c r="P12" s="92" t="n"/>
      <c r="Q12" s="20">
        <f>J12-P12</f>
        <v/>
      </c>
      <c r="R12" s="21" t="n">
        <v>2270</v>
      </c>
      <c r="S12" s="20">
        <f>IF(R12&gt;0,(R12-R13-$Q12),"")</f>
        <v/>
      </c>
      <c r="T12" s="21" t="n">
        <v>3460</v>
      </c>
      <c r="U12" s="20">
        <f>IF(T12&gt;0,(T12-T13-$Q12),"")</f>
        <v/>
      </c>
      <c r="V12" s="21" t="n">
        <v>5496</v>
      </c>
      <c r="W12" s="20">
        <f>IF(V12&gt;0,(V12-V13-$Q12),"")</f>
        <v/>
      </c>
      <c r="X12" s="21" t="n">
        <v>9092</v>
      </c>
      <c r="Y12" s="20">
        <f>IF(X12&gt;0,(X12-X13-$Q12),"")</f>
        <v/>
      </c>
      <c r="Z12" s="21" t="n">
        <v>10551</v>
      </c>
      <c r="AA12" s="20">
        <f>IF(Z12&gt;0,(Z12-Z13-$Q12),"")</f>
        <v/>
      </c>
      <c r="AB12" s="21" t="n">
        <v>10551</v>
      </c>
      <c r="AC12" s="22">
        <f>IF(AB12&gt;0,(AB12-AB13-$Q12),"")</f>
        <v/>
      </c>
      <c r="AD12" s="21" t="n">
        <v>10551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4939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277</v>
      </c>
      <c r="S13" s="24" t="n"/>
      <c r="T13" s="30" t="n">
        <v>279</v>
      </c>
      <c r="U13" s="24" t="n"/>
      <c r="V13" s="30" t="n">
        <v>741</v>
      </c>
      <c r="W13" s="24" t="n"/>
      <c r="X13" s="30" t="n">
        <v>792</v>
      </c>
      <c r="Y13" s="24" t="n"/>
      <c r="Z13" s="30" t="n">
        <v>792</v>
      </c>
      <c r="AA13" s="24" t="n"/>
      <c r="AB13" s="30" t="n">
        <v>792</v>
      </c>
      <c r="AC13" s="26" t="n"/>
      <c r="AD13" s="30" t="n">
        <v>792</v>
      </c>
      <c r="AE13" s="26" t="n"/>
    </row>
    <row r="14">
      <c r="B14" s="16" t="inlineStr">
        <is>
          <t>ALBSFWY PHX</t>
        </is>
      </c>
      <c r="C14" s="17" t="n">
        <v>10842</v>
      </c>
      <c r="E14" s="18" t="inlineStr">
        <is>
          <t>Room 5</t>
        </is>
      </c>
      <c r="F14" s="119" t="n">
        <v>20678</v>
      </c>
      <c r="G14" s="117" t="n">
        <v>19462.125</v>
      </c>
      <c r="H14" s="117" t="n">
        <v>25845.0850044</v>
      </c>
      <c r="I14" s="19">
        <f>H14+G14</f>
        <v/>
      </c>
      <c r="J14" s="119" t="n">
        <v>20678</v>
      </c>
      <c r="K14" s="117" t="n">
        <v>19462.125</v>
      </c>
      <c r="L14" s="117" t="n">
        <v>24657.71468742</v>
      </c>
      <c r="M14" s="19">
        <f>L14+K14</f>
        <v/>
      </c>
      <c r="N14" s="88" t="n"/>
      <c r="O14" s="88" t="n"/>
      <c r="P14" s="92" t="n"/>
      <c r="Q14" s="20">
        <f>J14-P14</f>
        <v/>
      </c>
      <c r="R14" s="21" t="n">
        <v>0</v>
      </c>
      <c r="S14" s="20">
        <f>IF(R14&gt;0,(R14-R15-$Q14),"")</f>
        <v/>
      </c>
      <c r="T14" s="21" t="n">
        <v>904</v>
      </c>
      <c r="U14" s="20">
        <f>IF(T14&gt;0,(T14-T15-$Q14),"")</f>
        <v/>
      </c>
      <c r="V14" s="21" t="n">
        <v>1246</v>
      </c>
      <c r="W14" s="20">
        <f>IF(V14&gt;0,(V14-V15-$Q14),"")</f>
        <v/>
      </c>
      <c r="X14" s="21" t="n">
        <v>2649</v>
      </c>
      <c r="Y14" s="20">
        <f>IF(X14&gt;0,(X14-X15-$Q14),"")</f>
        <v/>
      </c>
      <c r="Z14" s="21" t="n">
        <v>3899</v>
      </c>
      <c r="AA14" s="20">
        <f>IF(Z14&gt;0,(Z14-Z15-$Q14),"")</f>
        <v/>
      </c>
      <c r="AB14" s="21" t="n">
        <v>4586</v>
      </c>
      <c r="AC14" s="22">
        <f>IF(AB14&gt;0,(AB14-AB15-$Q14),"")</f>
        <v/>
      </c>
      <c r="AD14" s="21" t="n">
        <v>4586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0</v>
      </c>
      <c r="W15" s="24" t="n"/>
      <c r="X15" s="25" t="n">
        <v>0</v>
      </c>
      <c r="Y15" s="24" t="n"/>
      <c r="Z15" s="25" t="n">
        <v>0</v>
      </c>
      <c r="AA15" s="24" t="n"/>
      <c r="AB15" s="25" t="n">
        <v>0</v>
      </c>
      <c r="AC15" s="26" t="n"/>
      <c r="AD15" s="25" t="n">
        <v>0</v>
      </c>
      <c r="AE15" s="26" t="n"/>
    </row>
    <row r="16" ht="15" customHeight="1" thickBot="1">
      <c r="B16" s="28" t="inlineStr">
        <is>
          <t>FRY'S</t>
        </is>
      </c>
      <c r="C16" s="17" t="n">
        <v>11410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8987</v>
      </c>
      <c r="S20" s="36" t="n"/>
      <c r="T20" s="35" t="n">
        <v>12107</v>
      </c>
      <c r="U20" s="36" t="n"/>
      <c r="V20" s="35" t="n">
        <v>18221</v>
      </c>
      <c r="W20" s="36" t="n"/>
      <c r="X20" s="35" t="n">
        <v>24235</v>
      </c>
      <c r="Y20" s="36" t="n"/>
      <c r="Z20" s="35" t="n">
        <v>29985</v>
      </c>
      <c r="AA20" s="36" t="n"/>
      <c r="AB20" s="35" t="n">
        <v>31007</v>
      </c>
      <c r="AC20" s="37" t="n"/>
      <c r="AD20" s="35" t="n">
        <v>31007</v>
      </c>
      <c r="AE20" s="37" t="n">
        <v>-59145</v>
      </c>
    </row>
    <row r="21" ht="15" customHeight="1" thickBot="1">
      <c r="B21" s="16" t="inlineStr">
        <is>
          <t>SBUX PHX</t>
        </is>
      </c>
      <c r="C21" s="17" t="n">
        <v>9134</v>
      </c>
      <c r="L21" s="4" t="n"/>
      <c r="M21" s="4" t="n"/>
      <c r="Q21" s="52" t="n"/>
      <c r="R21" s="40" t="n">
        <v>1634</v>
      </c>
      <c r="S21" s="41" t="n"/>
      <c r="T21" s="40" t="n">
        <v>2280</v>
      </c>
      <c r="U21" s="41" t="n"/>
      <c r="V21" s="40" t="n">
        <v>3162</v>
      </c>
      <c r="W21" s="41" t="n"/>
      <c r="X21" s="40" t="n">
        <v>3311</v>
      </c>
      <c r="Y21" s="41" t="n"/>
      <c r="Z21" s="40" t="n">
        <v>4591</v>
      </c>
      <c r="AA21" s="41" t="n"/>
      <c r="AB21" s="40" t="n">
        <v>4836</v>
      </c>
      <c r="AC21" s="42" t="n"/>
      <c r="AD21" s="40" t="n">
        <v>4836</v>
      </c>
      <c r="AE21" s="42" t="n"/>
    </row>
    <row r="22" ht="15" customHeight="1" thickBot="1">
      <c r="B22" s="16" t="inlineStr">
        <is>
          <t>SBUX LV B</t>
        </is>
      </c>
      <c r="C22" s="17" t="n">
        <v>2050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4843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12692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26201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13721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16525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3968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/>
      <c r="R36" s="104" t="n">
        <v>0</v>
      </c>
      <c r="S36" s="104">
        <f>IF(T36&gt;0,(T36-R36)/2,"")</f>
        <v/>
      </c>
      <c r="T36" s="104" t="n">
        <v>169</v>
      </c>
      <c r="U36" s="104">
        <f>IF(V36&gt;0,(V36-T36)/2,"")</f>
        <v/>
      </c>
      <c r="V36" s="104" t="n">
        <v>732</v>
      </c>
      <c r="W36" s="104">
        <f>IF(X36&gt;0,(X36-V36)/2,"")</f>
        <v/>
      </c>
      <c r="X36" s="104" t="n">
        <v>747</v>
      </c>
      <c r="Y36" s="104">
        <f>IF(Z36&gt;0,(Z36-X36)/2,"")</f>
        <v/>
      </c>
      <c r="Z36" s="104" t="n">
        <v>747</v>
      </c>
      <c r="AA36" s="104">
        <f>IF(AB36&gt;0,(AB36-Z36)/2,"")</f>
        <v/>
      </c>
      <c r="AB36" s="104" t="n">
        <v>747</v>
      </c>
      <c r="AC36" s="104">
        <f>IF(AD36&gt;0,(AD36-AB36)/2,"")</f>
        <v/>
      </c>
      <c r="AD36" s="104" t="n">
        <v>747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/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612</v>
      </c>
      <c r="W37" s="106">
        <f>IF(X37&gt;0,(X37-V37)/2,"")</f>
        <v/>
      </c>
      <c r="X37" s="106" t="n">
        <v>956</v>
      </c>
      <c r="Y37" s="106">
        <f>IF(Z37&gt;0,(Z37-X37)/2,"")</f>
        <v/>
      </c>
      <c r="Z37" s="106" t="n">
        <v>956</v>
      </c>
      <c r="AA37" s="106">
        <f>IF(AB37&gt;0,(AB37-Z37)/2,"")</f>
        <v/>
      </c>
      <c r="AB37" s="106" t="n">
        <v>956</v>
      </c>
      <c r="AC37" s="106">
        <f>IF(AD37&gt;0,(AD37-AB37)/2,"")</f>
        <v/>
      </c>
      <c r="AD37" s="106" t="n">
        <v>956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/>
      <c r="R38" s="108" t="n">
        <v>0</v>
      </c>
      <c r="S38" s="108">
        <f>IF(T38&gt;0,(T38-R38)/2,"")</f>
        <v/>
      </c>
      <c r="T38" s="108" t="n">
        <v>0</v>
      </c>
      <c r="U38" s="108">
        <f>IF(V38&gt;0,(V38-T38)/2,"")</f>
        <v/>
      </c>
      <c r="V38" s="108" t="n">
        <v>845</v>
      </c>
      <c r="W38" s="108">
        <f>IF(X38&gt;0,(X38-V38)/2,"")</f>
        <v/>
      </c>
      <c r="X38" s="108" t="n">
        <v>845</v>
      </c>
      <c r="Y38" s="108">
        <f>IF(Z38&gt;0,(Z38-X38)/2,"")</f>
        <v/>
      </c>
      <c r="Z38" s="108" t="n">
        <v>845</v>
      </c>
      <c r="AA38" s="108">
        <f>IF(AB38&gt;0,(AB38-Z38)/2,"")</f>
        <v/>
      </c>
      <c r="AB38" s="108" t="n">
        <v>845</v>
      </c>
      <c r="AC38" s="108">
        <f>IF(AD38&gt;0,(AD38-AB38)/2,"")</f>
        <v/>
      </c>
      <c r="AD38" s="108" t="n">
        <v>845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/>
      <c r="R39" s="106" t="n">
        <v>717</v>
      </c>
      <c r="S39" s="106">
        <f>IF(T39&gt;0,(T39-R39)/2,"")</f>
        <v/>
      </c>
      <c r="T39" s="106" t="n">
        <v>717</v>
      </c>
      <c r="U39" s="106">
        <f>IF(V39&gt;0,(V39-T39)/2,"")</f>
        <v/>
      </c>
      <c r="V39" s="106" t="n">
        <v>1758</v>
      </c>
      <c r="W39" s="106">
        <f>IF(X39&gt;0,(X39-V39)/2,"")</f>
        <v/>
      </c>
      <c r="X39" s="106" t="n">
        <v>2851</v>
      </c>
      <c r="Y39" s="106">
        <f>IF(Z39&gt;0,(Z39-X39)/2,"")</f>
        <v/>
      </c>
      <c r="Z39" s="106" t="n">
        <v>2851</v>
      </c>
      <c r="AA39" s="106">
        <f>IF(AB39&gt;0,(AB39-Z39)/2,"")</f>
        <v/>
      </c>
      <c r="AB39" s="106" t="n">
        <v>2851</v>
      </c>
      <c r="AC39" s="106">
        <f>IF(AD39&gt;0,(AD39-AB39)/2,"")</f>
        <v/>
      </c>
      <c r="AD39" s="106" t="n">
        <v>2851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/>
      <c r="R40" s="108" t="n">
        <v>0</v>
      </c>
      <c r="S40" s="108">
        <f>IF(T40&gt;0,(T40-R40)/2,"")</f>
        <v/>
      </c>
      <c r="T40" s="108" t="n">
        <v>0</v>
      </c>
      <c r="U40" s="108">
        <f>IF(V40&gt;0,(V40-T40)/2,"")</f>
        <v/>
      </c>
      <c r="V40" s="108" t="n">
        <v>1861</v>
      </c>
      <c r="W40" s="108">
        <f>IF(X40&gt;0,(X40-V40)/2,"")</f>
        <v/>
      </c>
      <c r="X40" s="108" t="n">
        <v>2242</v>
      </c>
      <c r="Y40" s="108">
        <f>IF(Z40&gt;0,(Z40-X40)/2,"")</f>
        <v/>
      </c>
      <c r="Z40" s="108" t="n">
        <v>2242</v>
      </c>
      <c r="AA40" s="108">
        <f>IF(AB40&gt;0,(AB40-Z40)/2,"")</f>
        <v/>
      </c>
      <c r="AB40" s="108" t="n">
        <v>2242</v>
      </c>
      <c r="AC40" s="108">
        <f>IF(AD40&gt;0,(AD40-AB40)/2,"")</f>
        <v/>
      </c>
      <c r="AD40" s="108" t="n">
        <v>2242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/>
      <c r="R41" s="106" t="n">
        <v>0</v>
      </c>
      <c r="S41" s="106">
        <f>IF(T41&gt;0,(T41-R41)/2,"")</f>
        <v/>
      </c>
      <c r="T41" s="106" t="n">
        <v>0</v>
      </c>
      <c r="U41" s="106">
        <f>IF(V41&gt;0,(V41-T41)/2,"")</f>
        <v/>
      </c>
      <c r="V41" s="106" t="n">
        <v>430</v>
      </c>
      <c r="W41" s="106">
        <f>IF(X41&gt;0,(X41-V41)/2,"")</f>
        <v/>
      </c>
      <c r="X41" s="106" t="n">
        <v>430</v>
      </c>
      <c r="Y41" s="106">
        <f>IF(Z41&gt;0,(Z41-X41)/2,"")</f>
        <v/>
      </c>
      <c r="Z41" s="106" t="n">
        <v>430</v>
      </c>
      <c r="AA41" s="106">
        <f>IF(AB41&gt;0,(AB41-Z41)/2,"")</f>
        <v/>
      </c>
      <c r="AB41" s="106" t="n">
        <v>430</v>
      </c>
      <c r="AC41" s="106">
        <f>IF(AD41&gt;0,(AD41-AB41)/2,"")</f>
        <v/>
      </c>
      <c r="AD41" s="106" t="n">
        <v>430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/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258</v>
      </c>
      <c r="W42" s="108">
        <f>IF(X42&gt;0,(X42-V42)/2,"")</f>
        <v/>
      </c>
      <c r="X42" s="108" t="n">
        <v>258</v>
      </c>
      <c r="Y42" s="108">
        <f>IF(Z42&gt;0,(Z42-X42)/2,"")</f>
        <v/>
      </c>
      <c r="Z42" s="108" t="n">
        <v>258</v>
      </c>
      <c r="AA42" s="108">
        <f>IF(AB42&gt;0,(AB42-Z42)/2,"")</f>
        <v/>
      </c>
      <c r="AB42" s="108" t="n">
        <v>258</v>
      </c>
      <c r="AC42" s="108">
        <f>IF(AD42&gt;0,(AD42-AB42)/2,"")</f>
        <v/>
      </c>
      <c r="AD42" s="108" t="n">
        <v>258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/>
      <c r="R43" s="106" t="n">
        <v>363</v>
      </c>
      <c r="S43" s="106">
        <f>IF(T43&gt;0,(T43-R43)/2,"")</f>
        <v/>
      </c>
      <c r="T43" s="106" t="n">
        <v>363</v>
      </c>
      <c r="U43" s="106">
        <f>IF(V43&gt;0,(V43-T43)/2,"")</f>
        <v/>
      </c>
      <c r="V43" s="106" t="n">
        <v>741</v>
      </c>
      <c r="W43" s="106">
        <f>IF(X43&gt;0,(X43-V43)/2,"")</f>
        <v/>
      </c>
      <c r="X43" s="106" t="n">
        <v>741</v>
      </c>
      <c r="Y43" s="106">
        <f>IF(Z43&gt;0,(Z43-X43)/2,"")</f>
        <v/>
      </c>
      <c r="Z43" s="106" t="n">
        <v>741</v>
      </c>
      <c r="AA43" s="106">
        <f>IF(AB43&gt;0,(AB43-Z43)/2,"")</f>
        <v/>
      </c>
      <c r="AB43" s="106" t="n">
        <v>741</v>
      </c>
      <c r="AC43" s="106">
        <f>IF(AD43&gt;0,(AD43-AB43)/2,"")</f>
        <v/>
      </c>
      <c r="AD43" s="106" t="n">
        <v>741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/>
      <c r="R44" s="110" t="n">
        <v>455</v>
      </c>
      <c r="S44" s="110">
        <f>IF(T44&gt;0,(T44-R44)/2,"")</f>
        <v/>
      </c>
      <c r="T44" s="110" t="n">
        <v>455</v>
      </c>
      <c r="U44" s="110">
        <f>IF(V44&gt;0,(V44-T44)/2,"")</f>
        <v/>
      </c>
      <c r="V44" s="110" t="n">
        <v>921</v>
      </c>
      <c r="W44" s="110">
        <f>IF(X44&gt;0,(X44-V44)/2,"")</f>
        <v/>
      </c>
      <c r="X44" s="110" t="n">
        <v>1407</v>
      </c>
      <c r="Y44" s="110">
        <f>IF(Z44&gt;0,(Z44-X44)/2,"")</f>
        <v/>
      </c>
      <c r="Z44" s="110" t="n">
        <v>1407</v>
      </c>
      <c r="AA44" s="110">
        <f>IF(AB44&gt;0,(AB44-Z44)/2,"")</f>
        <v/>
      </c>
      <c r="AB44" s="110" t="n">
        <v>1407</v>
      </c>
      <c r="AC44" s="110">
        <f>IF(AD44&gt;0,(AD44-AB44)/2,"")</f>
        <v/>
      </c>
      <c r="AD44" s="110" t="n">
        <v>1407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/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2268</v>
      </c>
      <c r="W45" s="112">
        <f>IF(X45&gt;0,(X45-V45)/2,"")</f>
        <v/>
      </c>
      <c r="X45" s="112" t="n">
        <v>2268</v>
      </c>
      <c r="Y45" s="112">
        <f>IF(Z45&gt;0,(Z45-X45)/2,"")</f>
        <v/>
      </c>
      <c r="Z45" s="112" t="n">
        <v>2268</v>
      </c>
      <c r="AA45" s="112">
        <f>IF(AB45&gt;0,(AB45-Z45)/2,"")</f>
        <v/>
      </c>
      <c r="AB45" s="112" t="n">
        <v>2268</v>
      </c>
      <c r="AC45" s="112">
        <f>IF(AD45&gt;0,(AD45-AB45)/2,"")</f>
        <v/>
      </c>
      <c r="AD45" s="112" t="n">
        <v>2268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/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0</v>
      </c>
      <c r="Y46" s="108">
        <f>IF(Z46&gt;0,(Z46-X46)/2,"")</f>
        <v/>
      </c>
      <c r="Z46" s="108" t="n">
        <v>0</v>
      </c>
      <c r="AA46" s="108">
        <f>IF(AB46&gt;0,(AB46-Z46)/2,"")</f>
        <v/>
      </c>
      <c r="AB46" s="108" t="n">
        <v>0</v>
      </c>
      <c r="AC46" s="108">
        <f>IF(AD46&gt;0,(AD46-AB46)/2,"")</f>
        <v/>
      </c>
      <c r="AD46" s="108" t="n">
        <v>0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/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530</v>
      </c>
      <c r="Y47" s="106">
        <f>IF(Z47&gt;0,(Z47-X47)/2,"")</f>
        <v/>
      </c>
      <c r="Z47" s="106" t="n">
        <v>881</v>
      </c>
      <c r="AA47" s="106">
        <f>IF(AB47&gt;0,(AB47-Z47)/2,"")</f>
        <v/>
      </c>
      <c r="AB47" s="106" t="n">
        <v>881</v>
      </c>
      <c r="AC47" s="106">
        <f>IF(AD47&gt;0,(AD47-AB47)/2,"")</f>
        <v/>
      </c>
      <c r="AD47" s="106" t="n">
        <v>881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/>
      <c r="R48" s="110" t="n">
        <v>800</v>
      </c>
      <c r="S48" s="110">
        <f>IF(T48&gt;0,(T48-R48)/2,"")</f>
        <v/>
      </c>
      <c r="T48" s="110" t="n">
        <v>800</v>
      </c>
      <c r="U48" s="110">
        <f>IF(V48&gt;0,(V48-T48)/2,"")</f>
        <v/>
      </c>
      <c r="V48" s="110" t="n">
        <v>2842</v>
      </c>
      <c r="W48" s="110">
        <f>IF(X48&gt;0,(X48-V48)/2,"")</f>
        <v/>
      </c>
      <c r="X48" s="110" t="n">
        <v>4724</v>
      </c>
      <c r="Y48" s="110">
        <f>IF(Z48&gt;0,(Z48-X48)/2,"")</f>
        <v/>
      </c>
      <c r="Z48" s="110" t="n">
        <v>4724</v>
      </c>
      <c r="AA48" s="110">
        <f>IF(AB48&gt;0,(AB48-Z48)/2,"")</f>
        <v/>
      </c>
      <c r="AB48" s="110" t="n">
        <v>4724</v>
      </c>
      <c r="AC48" s="110">
        <f>IF(AD48&gt;0,(AD48-AB48)/2,"")</f>
        <v/>
      </c>
      <c r="AD48" s="110" t="n">
        <v>4724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/>
      <c r="R49" s="112" t="n">
        <v>0</v>
      </c>
      <c r="S49" s="112">
        <f>IF(T49&gt;0,(T49-R49)/2,"")</f>
        <v/>
      </c>
      <c r="T49" s="112" t="n">
        <v>0</v>
      </c>
      <c r="U49" s="112">
        <f>IF(V49&gt;0,(V49-T49)/2,"")</f>
        <v/>
      </c>
      <c r="V49" s="112" t="n">
        <v>0</v>
      </c>
      <c r="W49" s="112">
        <f>IF(X49&gt;0,(X49-V49)/2,"")</f>
        <v/>
      </c>
      <c r="X49" s="112" t="n">
        <v>170</v>
      </c>
      <c r="Y49" s="112">
        <f>IF(Z49&gt;0,(Z49-X49)/2,"")</f>
        <v/>
      </c>
      <c r="Z49" s="112" t="n">
        <v>170</v>
      </c>
      <c r="AA49" s="112">
        <f>IF(AB49&gt;0,(AB49-Z49)/2,"")</f>
        <v/>
      </c>
      <c r="AB49" s="112" t="n">
        <v>170</v>
      </c>
      <c r="AC49" s="112">
        <f>IF(AD49&gt;0,(AD49-AB49)/2,"")</f>
        <v/>
      </c>
      <c r="AD49" s="112" t="n">
        <v>170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/>
      <c r="R50" s="108" t="n">
        <v>383</v>
      </c>
      <c r="S50" s="108">
        <f>IF(T50&gt;0,(T50-R50)/2,"")</f>
        <v/>
      </c>
      <c r="T50" s="108" t="n">
        <v>383</v>
      </c>
      <c r="U50" s="108">
        <f>IF(V50&gt;0,(V50-T50)/2,"")</f>
        <v/>
      </c>
      <c r="V50" s="108" t="n">
        <v>383</v>
      </c>
      <c r="W50" s="108">
        <f>IF(X50&gt;0,(X50-V50)/2,"")</f>
        <v/>
      </c>
      <c r="X50" s="108" t="n">
        <v>383</v>
      </c>
      <c r="Y50" s="108">
        <f>IF(Z50&gt;0,(Z50-X50)/2,"")</f>
        <v/>
      </c>
      <c r="Z50" s="108" t="n">
        <v>383</v>
      </c>
      <c r="AA50" s="108">
        <f>IF(AB50&gt;0,(AB50-Z50)/2,"")</f>
        <v/>
      </c>
      <c r="AB50" s="108" t="n">
        <v>383</v>
      </c>
      <c r="AC50" s="108">
        <f>IF(AD50&gt;0,(AD50-AB50)/2,"")</f>
        <v/>
      </c>
      <c r="AD50" s="108" t="n">
        <v>383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/>
      <c r="R51" s="106" t="n">
        <v>546</v>
      </c>
      <c r="S51" s="106">
        <f>IF(T51&gt;0,(T51-R51)/2,"")</f>
        <v/>
      </c>
      <c r="T51" s="106" t="n">
        <v>546</v>
      </c>
      <c r="U51" s="106">
        <f>IF(V51&gt;0,(V51-T51)/2,"")</f>
        <v/>
      </c>
      <c r="V51" s="106" t="n">
        <v>1240</v>
      </c>
      <c r="W51" s="106">
        <f>IF(X51&gt;0,(X51-V51)/2,"")</f>
        <v/>
      </c>
      <c r="X51" s="106" t="n">
        <v>1240</v>
      </c>
      <c r="Y51" s="106">
        <f>IF(Z51&gt;0,(Z51-X51)/2,"")</f>
        <v/>
      </c>
      <c r="Z51" s="106" t="n">
        <v>1373</v>
      </c>
      <c r="AA51" s="106">
        <f>IF(AB51&gt;0,(AB51-Z51)/2,"")</f>
        <v/>
      </c>
      <c r="AB51" s="106" t="n">
        <v>1373</v>
      </c>
      <c r="AC51" s="106">
        <f>IF(AD51&gt;0,(AD51-AB51)/2,"")</f>
        <v/>
      </c>
      <c r="AD51" s="106" t="n">
        <v>1373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/>
      <c r="R52" s="108" t="n">
        <v>482</v>
      </c>
      <c r="S52" s="108">
        <f>IF(T52&gt;0,(T52-R52)/2,"")</f>
        <v/>
      </c>
      <c r="T52" s="108" t="n">
        <v>482</v>
      </c>
      <c r="U52" s="108">
        <f>IF(V52&gt;0,(V52-T52)/2,"")</f>
        <v/>
      </c>
      <c r="V52" s="108" t="n">
        <v>482</v>
      </c>
      <c r="W52" s="108">
        <f>IF(X52&gt;0,(X52-V52)/2,"")</f>
        <v/>
      </c>
      <c r="X52" s="108" t="n">
        <v>691</v>
      </c>
      <c r="Y52" s="108">
        <f>IF(Z52&gt;0,(Z52-X52)/2,"")</f>
        <v/>
      </c>
      <c r="Z52" s="108" t="n">
        <v>786</v>
      </c>
      <c r="AA52" s="108">
        <f>IF(AB52&gt;0,(AB52-Z52)/2,"")</f>
        <v/>
      </c>
      <c r="AB52" s="108" t="n">
        <v>786</v>
      </c>
      <c r="AC52" s="108">
        <f>IF(AD52&gt;0,(AD52-AB52)/2,"")</f>
        <v/>
      </c>
      <c r="AD52" s="108" t="n">
        <v>786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/>
      <c r="R53" s="106" t="n">
        <v>0</v>
      </c>
      <c r="S53" s="106">
        <f>IF(T53&gt;0,(T53-R53)/2,"")</f>
        <v/>
      </c>
      <c r="T53" s="106" t="n">
        <v>374</v>
      </c>
      <c r="U53" s="106">
        <f>IF(V53&gt;0,(V53-T53)/2,"")</f>
        <v/>
      </c>
      <c r="V53" s="106" t="n">
        <v>1160</v>
      </c>
      <c r="W53" s="106">
        <f>IF(X53&gt;0,(X53-V53)/2,"")</f>
        <v/>
      </c>
      <c r="X53" s="106" t="n">
        <v>1668</v>
      </c>
      <c r="Y53" s="106">
        <f>IF(Z53&gt;0,(Z53-X53)/2,"")</f>
        <v/>
      </c>
      <c r="Z53" s="106" t="n">
        <v>1988</v>
      </c>
      <c r="AA53" s="106">
        <f>IF(AB53&gt;0,(AB53-Z53)/2,"")</f>
        <v/>
      </c>
      <c r="AB53" s="106" t="n">
        <v>1988</v>
      </c>
      <c r="AC53" s="106">
        <f>IF(AD53&gt;0,(AD53-AB53)/2,"")</f>
        <v/>
      </c>
      <c r="AD53" s="106" t="n">
        <v>1988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/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1432</v>
      </c>
      <c r="AA54" s="108">
        <f>IF(AB54&gt;0,(AB54-Z54)/2,"")</f>
        <v/>
      </c>
      <c r="AB54" s="108" t="n">
        <v>1432</v>
      </c>
      <c r="AC54" s="108">
        <f>IF(AD54&gt;0,(AD54-AB54)/2,"")</f>
        <v/>
      </c>
      <c r="AD54" s="108" t="n">
        <v>1432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/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35</v>
      </c>
      <c r="W55" s="106">
        <f>IF(X55&gt;0,(X55-V55)/2,"")</f>
        <v/>
      </c>
      <c r="X55" s="106" t="n">
        <v>35</v>
      </c>
      <c r="Y55" s="106">
        <f>IF(Z55&gt;0,(Z55-X55)/2,"")</f>
        <v/>
      </c>
      <c r="Z55" s="106" t="n">
        <v>260</v>
      </c>
      <c r="AA55" s="106">
        <f>IF(AB55&gt;0,(AB55-Z55)/2,"")</f>
        <v/>
      </c>
      <c r="AB55" s="106" t="n">
        <v>260</v>
      </c>
      <c r="AC55" s="106">
        <f>IF(AD55&gt;0,(AD55-AB55)/2,"")</f>
        <v/>
      </c>
      <c r="AD55" s="106" t="n">
        <v>260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/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220</v>
      </c>
      <c r="W56" s="108">
        <f>IF(X56&gt;0,(X56-V56)/2,"")</f>
        <v/>
      </c>
      <c r="X56" s="108" t="n">
        <v>220</v>
      </c>
      <c r="Y56" s="108">
        <f>IF(Z56&gt;0,(Z56-X56)/2,"")</f>
        <v/>
      </c>
      <c r="Z56" s="108" t="n">
        <v>372</v>
      </c>
      <c r="AA56" s="108">
        <f>IF(AB56&gt;0,(AB56-Z56)/2,"")</f>
        <v/>
      </c>
      <c r="AB56" s="108" t="n">
        <v>372</v>
      </c>
      <c r="AC56" s="108">
        <f>IF(AD56&gt;0,(AD56-AB56)/2,"")</f>
        <v/>
      </c>
      <c r="AD56" s="108" t="n">
        <v>372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/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6</v>
      </c>
      <c r="AA57" s="114">
        <f>IF(AB57&gt;0,(AB57-Z57)/2,"")</f>
        <v/>
      </c>
      <c r="AB57" s="114" t="n">
        <v>6</v>
      </c>
      <c r="AC57" s="114">
        <f>IF(AD57&gt;0,(AD57-AB57)/2,"")</f>
        <v/>
      </c>
      <c r="AD57" s="114" t="n">
        <v>6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/>
      <c r="R58" s="104" t="n">
        <v>482</v>
      </c>
      <c r="S58" s="104">
        <f>IF(T58&gt;0,(T58-R58)/2,"")</f>
        <v/>
      </c>
      <c r="T58" s="104" t="n">
        <v>866</v>
      </c>
      <c r="U58" s="104">
        <f>IF(V58&gt;0,(V58-T58)/2,"")</f>
        <v/>
      </c>
      <c r="V58" s="104" t="n">
        <v>1895</v>
      </c>
      <c r="W58" s="104">
        <f>IF(X58&gt;0,(X58-V58)/2,"")</f>
        <v/>
      </c>
      <c r="X58" s="104" t="n">
        <v>3681</v>
      </c>
      <c r="Y58" s="104">
        <f>IF(Z58&gt;0,(Z58-X58)/2,"")</f>
        <v/>
      </c>
      <c r="Z58" s="104" t="n">
        <v>4052</v>
      </c>
      <c r="AA58" s="104">
        <f>IF(AB58&gt;0,(AB58-Z58)/2,"")</f>
        <v/>
      </c>
      <c r="AB58" s="104" t="n">
        <v>4052</v>
      </c>
      <c r="AC58" s="104">
        <f>IF(AD58&gt;0,(AD58-AB58)/2,"")</f>
        <v/>
      </c>
      <c r="AD58" s="104" t="n">
        <v>4052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/>
      <c r="R59" s="106" t="n">
        <v>1503</v>
      </c>
      <c r="S59" s="106">
        <f>IF(T59&gt;0,(T59-R59)/2,"")</f>
        <v/>
      </c>
      <c r="T59" s="106" t="n">
        <v>2309</v>
      </c>
      <c r="U59" s="106">
        <f>IF(V59&gt;0,(V59-T59)/2,"")</f>
        <v/>
      </c>
      <c r="V59" s="106" t="n">
        <v>3316</v>
      </c>
      <c r="W59" s="106">
        <f>IF(X59&gt;0,(X59-V59)/2,"")</f>
        <v/>
      </c>
      <c r="X59" s="106" t="n">
        <v>4419</v>
      </c>
      <c r="Y59" s="106">
        <f>IF(Z59&gt;0,(Z59-X59)/2,"")</f>
        <v/>
      </c>
      <c r="Z59" s="106" t="n">
        <v>4419</v>
      </c>
      <c r="AA59" s="106">
        <f>IF(AB59&gt;0,(AB59-Z59)/2,"")</f>
        <v/>
      </c>
      <c r="AB59" s="106" t="n">
        <v>4419</v>
      </c>
      <c r="AC59" s="106">
        <f>IF(AD59&gt;0,(AD59-AB59)/2,"")</f>
        <v/>
      </c>
      <c r="AD59" s="106" t="n">
        <v>4419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/>
      <c r="R60" s="108" t="n">
        <v>285</v>
      </c>
      <c r="S60" s="108">
        <f>IF(T60&gt;0,(T60-R60)/2,"")</f>
        <v/>
      </c>
      <c r="T60" s="108" t="n">
        <v>285</v>
      </c>
      <c r="U60" s="108">
        <f>IF(V60&gt;0,(V60-T60)/2,"")</f>
        <v/>
      </c>
      <c r="V60" s="108" t="n">
        <v>285</v>
      </c>
      <c r="W60" s="108">
        <f>IF(X60&gt;0,(X60-V60)/2,"")</f>
        <v/>
      </c>
      <c r="X60" s="108" t="n">
        <v>992</v>
      </c>
      <c r="Y60" s="108">
        <f>IF(Z60&gt;0,(Z60-X60)/2,"")</f>
        <v/>
      </c>
      <c r="Z60" s="108" t="n">
        <v>2080</v>
      </c>
      <c r="AA60" s="108">
        <f>IF(AB60&gt;0,(AB60-Z60)/2,"")</f>
        <v/>
      </c>
      <c r="AB60" s="108" t="n">
        <v>2080</v>
      </c>
      <c r="AC60" s="108">
        <f>IF(AD60&gt;0,(AD60-AB60)/2,"")</f>
        <v/>
      </c>
      <c r="AD60" s="108" t="n">
        <v>2080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/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/>
      <c r="R62" s="104" t="n">
        <v>0</v>
      </c>
      <c r="S62" s="104">
        <f>IF(T62&gt;0,(T62-R62)/2,"")</f>
        <v/>
      </c>
      <c r="T62" s="104" t="n">
        <v>666</v>
      </c>
      <c r="U62" s="104">
        <f>IF(V62&gt;0,(V62-T62)/2,"")</f>
        <v/>
      </c>
      <c r="V62" s="104" t="n">
        <v>666</v>
      </c>
      <c r="W62" s="104">
        <f>IF(X62&gt;0,(X62-V62)/2,"")</f>
        <v/>
      </c>
      <c r="X62" s="104" t="n">
        <v>884</v>
      </c>
      <c r="Y62" s="104">
        <f>IF(Z62&gt;0,(Z62-X62)/2,"")</f>
        <v/>
      </c>
      <c r="Z62" s="104" t="n">
        <v>1282</v>
      </c>
      <c r="AA62" s="104">
        <f>IF(AB62&gt;0,(AB62-Z62)/2,"")</f>
        <v/>
      </c>
      <c r="AB62" s="104" t="n">
        <v>1897</v>
      </c>
      <c r="AC62" s="104">
        <f>IF(AD62&gt;0,(AD62-AB62)/2,"")</f>
        <v/>
      </c>
      <c r="AD62" s="104" t="n">
        <v>1897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/>
      <c r="R63" s="106" t="n">
        <v>0</v>
      </c>
      <c r="S63" s="106">
        <f>IF(T63&gt;0,(T63-R63)/2,"")</f>
        <v/>
      </c>
      <c r="T63" s="106" t="n">
        <v>96</v>
      </c>
      <c r="U63" s="106">
        <f>IF(V63&gt;0,(V63-T63)/2,"")</f>
        <v/>
      </c>
      <c r="V63" s="106" t="n">
        <v>96</v>
      </c>
      <c r="W63" s="106">
        <f>IF(X63&gt;0,(X63-V63)/2,"")</f>
        <v/>
      </c>
      <c r="X63" s="106" t="n">
        <v>736</v>
      </c>
      <c r="Y63" s="106">
        <f>IF(Z63&gt;0,(Z63-X63)/2,"")</f>
        <v/>
      </c>
      <c r="Z63" s="106" t="n">
        <v>1078</v>
      </c>
      <c r="AA63" s="106">
        <f>IF(AB63&gt;0,(AB63-Z63)/2,"")</f>
        <v/>
      </c>
      <c r="AB63" s="106" t="n">
        <v>1078</v>
      </c>
      <c r="AC63" s="106">
        <f>IF(AD63&gt;0,(AD63-AB63)/2,"")</f>
        <v/>
      </c>
      <c r="AD63" s="106" t="n">
        <v>1078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/>
      <c r="R64" s="108" t="n">
        <v>0</v>
      </c>
      <c r="S64" s="108">
        <f>IF(T64&gt;0,(T64-R64)/2,"")</f>
        <v/>
      </c>
      <c r="T64" s="108" t="n">
        <v>0</v>
      </c>
      <c r="U64" s="108">
        <f>IF(V64&gt;0,(V64-T64)/2,"")</f>
        <v/>
      </c>
      <c r="V64" s="108" t="n">
        <v>157</v>
      </c>
      <c r="W64" s="108">
        <f>IF(X64&gt;0,(X64-V64)/2,"")</f>
        <v/>
      </c>
      <c r="X64" s="108" t="n">
        <v>702</v>
      </c>
      <c r="Y64" s="108">
        <f>IF(Z64&gt;0,(Z64-X64)/2,"")</f>
        <v/>
      </c>
      <c r="Z64" s="108" t="n">
        <v>1212</v>
      </c>
      <c r="AA64" s="108">
        <f>IF(AB64&gt;0,(AB64-Z64)/2,"")</f>
        <v/>
      </c>
      <c r="AB64" s="108" t="n">
        <v>1284</v>
      </c>
      <c r="AC64" s="108">
        <f>IF(AD64&gt;0,(AD64-AB64)/2,"")</f>
        <v/>
      </c>
      <c r="AD64" s="108" t="n">
        <v>1284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/>
      <c r="R65" s="114" t="n">
        <v>0</v>
      </c>
      <c r="S65" s="114">
        <f>IF(T65&gt;0,(T65-R65)/2,"")</f>
        <v/>
      </c>
      <c r="T65" s="114" t="n">
        <v>0</v>
      </c>
      <c r="U65" s="114">
        <f>IF(V65&gt;0,(V65-T65)/2,"")</f>
        <v/>
      </c>
      <c r="V65" s="114" t="n">
        <v>185</v>
      </c>
      <c r="W65" s="114">
        <f>IF(X65&gt;0,(X65-V65)/2,"")</f>
        <v/>
      </c>
      <c r="X65" s="114" t="n">
        <v>185</v>
      </c>
      <c r="Y65" s="114">
        <f>IF(Z65&gt;0,(Z65-X65)/2,"")</f>
        <v/>
      </c>
      <c r="Z65" s="114" t="n">
        <v>185</v>
      </c>
      <c r="AA65" s="114">
        <f>IF(AB65&gt;0,(AB65-Z65)/2,"")</f>
        <v/>
      </c>
      <c r="AB65" s="114" t="n">
        <v>185</v>
      </c>
      <c r="AC65" s="114">
        <f>IF(AD65&gt;0,(AD65-AB65)/2,"")</f>
        <v/>
      </c>
      <c r="AD65" s="114" t="n">
        <v>185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3">
    <tabColor theme="1"/>
    <outlinePr summaryBelow="1" summaryRight="1"/>
    <pageSetUpPr fitToPage="1"/>
  </sheetPr>
  <dimension ref="B2:AQ65"/>
  <sheetViews>
    <sheetView topLeftCell="C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44350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/>
      <c r="E6" s="18" t="inlineStr">
        <is>
          <t xml:space="preserve">Room 1 </t>
        </is>
      </c>
      <c r="F6" s="119" t="n">
        <v>22793</v>
      </c>
      <c r="G6" s="117" t="n">
        <v>20218.56099999999</v>
      </c>
      <c r="H6" s="117" t="n">
        <v>16551.56526144</v>
      </c>
      <c r="I6" s="19">
        <f>H6+G6</f>
        <v/>
      </c>
      <c r="J6" s="119" t="n">
        <v>18294</v>
      </c>
      <c r="K6" s="117" t="n">
        <v>16357.11225</v>
      </c>
      <c r="L6" s="117" t="n">
        <v>10269.9968043</v>
      </c>
      <c r="M6" s="19">
        <f>L6+K6</f>
        <v/>
      </c>
      <c r="N6" s="85" t="n">
        <v>58</v>
      </c>
      <c r="O6" s="85" t="n">
        <v>47</v>
      </c>
      <c r="P6" s="92" t="n"/>
      <c r="Q6" s="20">
        <f>J6-P6</f>
        <v/>
      </c>
      <c r="R6" s="21" t="n">
        <v>2618</v>
      </c>
      <c r="S6" s="20">
        <f>IF(R6&gt;0,(R6-R7-$Q6),"")</f>
        <v/>
      </c>
      <c r="T6" s="21" t="n">
        <v>6550</v>
      </c>
      <c r="U6" s="20">
        <f>IF(T6&gt;0,(T6-T7-$Q6),"")</f>
        <v/>
      </c>
      <c r="V6" s="21" t="n">
        <v>7009</v>
      </c>
      <c r="W6" s="20">
        <f>IF(V6&gt;0,(V6-V7-$Q6),"")</f>
        <v/>
      </c>
      <c r="X6" s="21" t="n">
        <v>13460</v>
      </c>
      <c r="Y6" s="20">
        <f>IF(X6&gt;0,(X6-X7-$Q6),"")</f>
        <v/>
      </c>
      <c r="Z6" s="21" t="n">
        <v>13542</v>
      </c>
      <c r="AA6" s="20">
        <f>IF(Z6&gt;0,(Z6-Z7-$Q6),"")</f>
        <v/>
      </c>
      <c r="AB6" s="21" t="n">
        <v>13542</v>
      </c>
      <c r="AC6" s="22">
        <f>IF(AB6&gt;0,(AB6-AB7-$Q6),"")</f>
        <v/>
      </c>
      <c r="AD6" s="21" t="n">
        <v>13542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2414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48</v>
      </c>
      <c r="S7" s="24" t="n"/>
      <c r="T7" s="25" t="n">
        <v>54</v>
      </c>
      <c r="U7" s="24" t="n"/>
      <c r="V7" s="25" t="n">
        <v>54</v>
      </c>
      <c r="W7" s="24" t="n"/>
      <c r="X7" s="25" t="n">
        <v>695</v>
      </c>
      <c r="Y7" s="24" t="n"/>
      <c r="Z7" s="25" t="n">
        <v>695</v>
      </c>
      <c r="AA7" s="24" t="n"/>
      <c r="AB7" s="25" t="n">
        <v>695</v>
      </c>
      <c r="AC7" s="26" t="n"/>
      <c r="AD7" s="25" t="n">
        <v>695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2131</v>
      </c>
      <c r="E8" s="29" t="inlineStr">
        <is>
          <t>Room 2</t>
        </is>
      </c>
      <c r="F8" s="119" t="n">
        <v>16140</v>
      </c>
      <c r="G8" s="117" t="n">
        <v>6876.889999999999</v>
      </c>
      <c r="H8" s="117" t="n">
        <v>1533.477956</v>
      </c>
      <c r="I8" s="19">
        <f>H8+G8</f>
        <v/>
      </c>
      <c r="J8" s="119" t="n">
        <v>16018</v>
      </c>
      <c r="K8" s="117" t="n">
        <v>6819.682500000001</v>
      </c>
      <c r="L8" s="117" t="n">
        <v>1493.7016009</v>
      </c>
      <c r="M8" s="19">
        <f>L8+K8</f>
        <v/>
      </c>
      <c r="N8" s="87" t="n">
        <v>29</v>
      </c>
      <c r="O8" s="87" t="n">
        <v>22</v>
      </c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3619</v>
      </c>
      <c r="U8" s="20">
        <f>IF(T8&gt;0,(T8-T9-$Q8),"")</f>
        <v/>
      </c>
      <c r="V8" s="21" t="n">
        <v>4253</v>
      </c>
      <c r="W8" s="20">
        <f>IF(V8&gt;0,(V8-V9-$Q8),"")</f>
        <v/>
      </c>
      <c r="X8" s="21" t="n">
        <v>5213</v>
      </c>
      <c r="Y8" s="20">
        <f>IF(X8&gt;0,(X8-X9-$Q8),"")</f>
        <v/>
      </c>
      <c r="Z8" s="21" t="n">
        <v>6085</v>
      </c>
      <c r="AA8" s="20">
        <f>IF(Z8&gt;0,(Z8-Z9-$Q8),"")</f>
        <v/>
      </c>
      <c r="AB8" s="21" t="n">
        <v>6085</v>
      </c>
      <c r="AC8" s="22">
        <f>IF(AB8&gt;0,(AB8-AB9-$Q8),"")</f>
        <v/>
      </c>
      <c r="AD8" s="21" t="n">
        <v>6085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1900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3610</v>
      </c>
      <c r="E10" s="18" t="inlineStr">
        <is>
          <t>Room 3</t>
        </is>
      </c>
      <c r="F10" s="119" t="n">
        <v>19122</v>
      </c>
      <c r="G10" s="117" t="n">
        <v>14978.30549999999</v>
      </c>
      <c r="H10" s="117" t="n">
        <v>1962.29034</v>
      </c>
      <c r="I10" s="19">
        <f>H10+G10</f>
        <v/>
      </c>
      <c r="J10" s="119" t="n">
        <v>18477</v>
      </c>
      <c r="K10" s="117" t="n">
        <v>14200.9585</v>
      </c>
      <c r="L10" s="117" t="n">
        <v>1555.528175</v>
      </c>
      <c r="M10" s="19">
        <f>L10+K10</f>
        <v/>
      </c>
      <c r="N10" s="88" t="n">
        <v>48</v>
      </c>
      <c r="O10" s="88" t="n">
        <v>40</v>
      </c>
      <c r="P10" s="92" t="n"/>
      <c r="Q10" s="20">
        <f>J10-P10</f>
        <v/>
      </c>
      <c r="R10" s="21" t="n">
        <v>3796</v>
      </c>
      <c r="S10" s="20">
        <f>IF(R10&gt;0,(R10-R11-$Q10),"")</f>
        <v/>
      </c>
      <c r="T10" s="21" t="n">
        <v>5024</v>
      </c>
      <c r="U10" s="20">
        <f>IF(T10&gt;0,(T10-T11-$Q10),"")</f>
        <v/>
      </c>
      <c r="V10" s="21" t="n">
        <v>8664</v>
      </c>
      <c r="W10" s="20">
        <f>IF(V10&gt;0,(V10-V11-$Q10),"")</f>
        <v/>
      </c>
      <c r="X10" s="21" t="n">
        <v>10885</v>
      </c>
      <c r="Y10" s="20">
        <f>IF(X10&gt;0,(X10-X11-$Q10),"")</f>
        <v/>
      </c>
      <c r="Z10" s="21" t="n">
        <v>13469</v>
      </c>
      <c r="AA10" s="20">
        <f>IF(Z10&gt;0,(Z10-Z11-$Q10),"")</f>
        <v/>
      </c>
      <c r="AB10" s="21" t="n">
        <v>14254</v>
      </c>
      <c r="AC10" s="22">
        <f>IF(AB10&gt;0,(AB10-AB11-$Q10),"")</f>
        <v/>
      </c>
      <c r="AD10" s="21" t="n">
        <v>14254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2077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651</v>
      </c>
      <c r="S11" s="24" t="n"/>
      <c r="T11" s="30" t="n">
        <v>1373</v>
      </c>
      <c r="U11" s="24" t="n"/>
      <c r="V11" s="30" t="n">
        <v>1950</v>
      </c>
      <c r="W11" s="24" t="n"/>
      <c r="X11" s="30" t="n">
        <v>2498</v>
      </c>
      <c r="Y11" s="24" t="n"/>
      <c r="Z11" s="30" t="n">
        <v>2643</v>
      </c>
      <c r="AA11" s="24" t="n"/>
      <c r="AB11" s="30" t="n">
        <v>2643</v>
      </c>
      <c r="AC11" s="26" t="n"/>
      <c r="AD11" s="30" t="n">
        <v>2643</v>
      </c>
      <c r="AE11" s="26" t="n"/>
    </row>
    <row r="12">
      <c r="B12" s="16" t="inlineStr">
        <is>
          <t>WM TUC</t>
        </is>
      </c>
      <c r="C12" s="17" t="n">
        <v>1656</v>
      </c>
      <c r="E12" s="29" t="inlineStr">
        <is>
          <t>Room 4</t>
        </is>
      </c>
      <c r="F12" s="119" t="n">
        <v>14792</v>
      </c>
      <c r="G12" s="117" t="n">
        <v>15051.5205</v>
      </c>
      <c r="H12" s="117" t="n">
        <v>15082.39755718</v>
      </c>
      <c r="I12" s="19">
        <f>H12+G12</f>
        <v/>
      </c>
      <c r="J12" s="119" t="n">
        <v>14856</v>
      </c>
      <c r="K12" s="117" t="n">
        <v>15497.16225</v>
      </c>
      <c r="L12" s="117" t="n">
        <v>15211.28658806</v>
      </c>
      <c r="M12" s="19">
        <f>L12+K12</f>
        <v/>
      </c>
      <c r="N12" s="88" t="n">
        <v>39</v>
      </c>
      <c r="O12" s="88" t="n">
        <v>33</v>
      </c>
      <c r="P12" s="92" t="n"/>
      <c r="Q12" s="20">
        <f>J12-P12</f>
        <v/>
      </c>
      <c r="R12" s="21" t="n">
        <v>2147</v>
      </c>
      <c r="S12" s="20">
        <f>IF(R12&gt;0,(R12-R13-$Q12),"")</f>
        <v/>
      </c>
      <c r="T12" s="21" t="n">
        <v>4323</v>
      </c>
      <c r="U12" s="20">
        <f>IF(T12&gt;0,(T12-T13-$Q12),"")</f>
        <v/>
      </c>
      <c r="V12" s="21" t="n">
        <v>5663</v>
      </c>
      <c r="W12" s="20">
        <f>IF(V12&gt;0,(V12-V13-$Q12),"")</f>
        <v/>
      </c>
      <c r="X12" s="21" t="n">
        <v>7047</v>
      </c>
      <c r="Y12" s="20">
        <f>IF(X12&gt;0,(X12-X13-$Q12),"")</f>
        <v/>
      </c>
      <c r="Z12" s="21" t="n">
        <v>7047</v>
      </c>
      <c r="AA12" s="20">
        <f>IF(Z12&gt;0,(Z12-Z13-$Q12),"")</f>
        <v/>
      </c>
      <c r="AB12" s="21" t="n">
        <v>7047</v>
      </c>
      <c r="AC12" s="22">
        <f>IF(AB12&gt;0,(AB12-AB13-$Q12),"")</f>
        <v/>
      </c>
      <c r="AD12" s="21" t="n">
        <v>7047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5014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126</v>
      </c>
      <c r="S13" s="24" t="n"/>
      <c r="T13" s="30" t="n">
        <v>126</v>
      </c>
      <c r="U13" s="24" t="n"/>
      <c r="V13" s="30" t="n">
        <v>126</v>
      </c>
      <c r="W13" s="24" t="n"/>
      <c r="X13" s="30" t="n">
        <v>126</v>
      </c>
      <c r="Y13" s="24" t="n"/>
      <c r="Z13" s="30" t="n">
        <v>126</v>
      </c>
      <c r="AA13" s="24" t="n"/>
      <c r="AB13" s="30" t="n">
        <v>126</v>
      </c>
      <c r="AC13" s="26" t="n"/>
      <c r="AD13" s="30" t="n">
        <v>126</v>
      </c>
      <c r="AE13" s="26" t="n"/>
    </row>
    <row r="14">
      <c r="B14" s="16" t="inlineStr">
        <is>
          <t>ALBSFWY PHX</t>
        </is>
      </c>
      <c r="C14" s="17" t="n">
        <v>8458</v>
      </c>
      <c r="E14" s="18" t="inlineStr">
        <is>
          <t>Room 5</t>
        </is>
      </c>
      <c r="F14" s="119" t="n">
        <v>16068</v>
      </c>
      <c r="G14" s="117" t="n">
        <v>17786.6875</v>
      </c>
      <c r="H14" s="117" t="n">
        <v>24578.87896716</v>
      </c>
      <c r="I14" s="19">
        <f>H14+G14</f>
        <v/>
      </c>
      <c r="J14" s="119" t="n">
        <v>16287</v>
      </c>
      <c r="K14" s="117" t="n">
        <v>18119.9375</v>
      </c>
      <c r="L14" s="117" t="n">
        <v>23537.28861836001</v>
      </c>
      <c r="M14" s="19">
        <f>L14+K14</f>
        <v/>
      </c>
      <c r="N14" s="88" t="n">
        <v>60</v>
      </c>
      <c r="O14" s="88" t="n">
        <v>51</v>
      </c>
      <c r="P14" s="92" t="n"/>
      <c r="Q14" s="20">
        <f>J14-P14</f>
        <v/>
      </c>
      <c r="R14" s="21" t="n">
        <v>321</v>
      </c>
      <c r="S14" s="20">
        <f>IF(R14&gt;0,(R14-R15-$Q14),"")</f>
        <v/>
      </c>
      <c r="T14" s="21" t="n">
        <v>1396</v>
      </c>
      <c r="U14" s="20">
        <f>IF(T14&gt;0,(T14-T15-$Q14),"")</f>
        <v/>
      </c>
      <c r="V14" s="21" t="n">
        <v>1681</v>
      </c>
      <c r="W14" s="20">
        <f>IF(V14&gt;0,(V14-V15-$Q14),"")</f>
        <v/>
      </c>
      <c r="X14" s="21" t="n">
        <v>1810</v>
      </c>
      <c r="Y14" s="20">
        <f>IF(X14&gt;0,(X14-X15-$Q14),"")</f>
        <v/>
      </c>
      <c r="Z14" s="21" t="n">
        <v>3387</v>
      </c>
      <c r="AA14" s="20">
        <f>IF(Z14&gt;0,(Z14-Z15-$Q14),"")</f>
        <v/>
      </c>
      <c r="AB14" s="21" t="n">
        <v>3387</v>
      </c>
      <c r="AC14" s="22">
        <f>IF(AB14&gt;0,(AB14-AB15-$Q14),"")</f>
        <v/>
      </c>
      <c r="AD14" s="21" t="n">
        <v>3387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2623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0</v>
      </c>
      <c r="W15" s="24" t="n"/>
      <c r="X15" s="25" t="n">
        <v>0</v>
      </c>
      <c r="Y15" s="24" t="n"/>
      <c r="Z15" s="25" t="n">
        <v>0</v>
      </c>
      <c r="AA15" s="24" t="n"/>
      <c r="AB15" s="25" t="n">
        <v>0</v>
      </c>
      <c r="AC15" s="26" t="n"/>
      <c r="AD15" s="25" t="n">
        <v>0</v>
      </c>
      <c r="AE15" s="26" t="n"/>
    </row>
    <row r="16" ht="15" customHeight="1" thickBot="1">
      <c r="B16" s="28" t="inlineStr">
        <is>
          <t>FRY'S</t>
        </is>
      </c>
      <c r="C16" s="17" t="n">
        <v>12603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1198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550</v>
      </c>
      <c r="L20" s="4" t="n"/>
      <c r="M20" s="4" t="n"/>
      <c r="Q20" s="51" t="inlineStr">
        <is>
          <t>Day Prior</t>
        </is>
      </c>
      <c r="R20" s="35" t="n">
        <v>8987</v>
      </c>
      <c r="S20" s="36" t="n"/>
      <c r="T20" s="35" t="n">
        <v>12107</v>
      </c>
      <c r="U20" s="36" t="n"/>
      <c r="V20" s="35" t="n">
        <v>18221</v>
      </c>
      <c r="W20" s="36" t="n"/>
      <c r="X20" s="35" t="n">
        <v>24235</v>
      </c>
      <c r="Y20" s="36" t="n"/>
      <c r="Z20" s="35" t="n">
        <v>29985</v>
      </c>
      <c r="AA20" s="36" t="n"/>
      <c r="AB20" s="35" t="n">
        <v>31007</v>
      </c>
      <c r="AC20" s="37" t="n"/>
      <c r="AD20" s="35" t="n">
        <v>31007</v>
      </c>
      <c r="AE20" s="37" t="n">
        <v>-59145</v>
      </c>
    </row>
    <row r="21" ht="15" customHeight="1" thickBot="1">
      <c r="B21" s="16" t="inlineStr">
        <is>
          <t>SBUX PHX</t>
        </is>
      </c>
      <c r="C21" s="17" t="n">
        <v>9133</v>
      </c>
      <c r="L21" s="4" t="n"/>
      <c r="M21" s="4" t="n"/>
      <c r="Q21" s="52" t="n"/>
      <c r="R21" s="40" t="n">
        <v>1634</v>
      </c>
      <c r="S21" s="41" t="n"/>
      <c r="T21" s="40" t="n">
        <v>2280</v>
      </c>
      <c r="U21" s="41" t="n"/>
      <c r="V21" s="40" t="n">
        <v>3162</v>
      </c>
      <c r="W21" s="41" t="n"/>
      <c r="X21" s="40" t="n">
        <v>3311</v>
      </c>
      <c r="Y21" s="41" t="n"/>
      <c r="Z21" s="40" t="n">
        <v>4591</v>
      </c>
      <c r="AA21" s="41" t="n"/>
      <c r="AB21" s="40" t="n">
        <v>4836</v>
      </c>
      <c r="AC21" s="42" t="n"/>
      <c r="AD21" s="40" t="n">
        <v>4836</v>
      </c>
      <c r="AE21" s="42" t="n"/>
    </row>
    <row r="22" ht="15" customHeight="1" thickBot="1">
      <c r="B22" s="16" t="inlineStr">
        <is>
          <t>SBUX LV B</t>
        </is>
      </c>
      <c r="C22" s="17" t="n">
        <v>1817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4541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13353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33390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5492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12357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15600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4031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/>
      <c r="R36" s="104" t="n">
        <v>0</v>
      </c>
      <c r="S36" s="104">
        <f>IF(T36&gt;0,(T36-R36)/2,"")</f>
        <v/>
      </c>
      <c r="T36" s="104" t="n">
        <v>1381</v>
      </c>
      <c r="U36" s="104">
        <f>IF(V36&gt;0,(V36-T36)/2,"")</f>
        <v/>
      </c>
      <c r="V36" s="104" t="n">
        <v>1381</v>
      </c>
      <c r="W36" s="104">
        <f>IF(X36&gt;0,(X36-V36)/2,"")</f>
        <v/>
      </c>
      <c r="X36" s="104" t="n">
        <v>1944</v>
      </c>
      <c r="Y36" s="104">
        <f>IF(Z36&gt;0,(Z36-X36)/2,"")</f>
        <v/>
      </c>
      <c r="Z36" s="104" t="n">
        <v>1944</v>
      </c>
      <c r="AA36" s="104">
        <f>IF(AB36&gt;0,(AB36-Z36)/2,"")</f>
        <v/>
      </c>
      <c r="AB36" s="104" t="n">
        <v>1944</v>
      </c>
      <c r="AC36" s="104">
        <f>IF(AD36&gt;0,(AD36-AB36)/2,"")</f>
        <v/>
      </c>
      <c r="AD36" s="104" t="n">
        <v>1944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/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0</v>
      </c>
      <c r="W37" s="106">
        <f>IF(X37&gt;0,(X37-V37)/2,"")</f>
        <v/>
      </c>
      <c r="X37" s="106" t="n">
        <v>549</v>
      </c>
      <c r="Y37" s="106">
        <f>IF(Z37&gt;0,(Z37-X37)/2,"")</f>
        <v/>
      </c>
      <c r="Z37" s="106" t="n">
        <v>549</v>
      </c>
      <c r="AA37" s="106">
        <f>IF(AB37&gt;0,(AB37-Z37)/2,"")</f>
        <v/>
      </c>
      <c r="AB37" s="106" t="n">
        <v>549</v>
      </c>
      <c r="AC37" s="106">
        <f>IF(AD37&gt;0,(AD37-AB37)/2,"")</f>
        <v/>
      </c>
      <c r="AD37" s="106" t="n">
        <v>549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/>
      <c r="R38" s="108" t="n">
        <v>776</v>
      </c>
      <c r="S38" s="108">
        <f>IF(T38&gt;0,(T38-R38)/2,"")</f>
        <v/>
      </c>
      <c r="T38" s="108" t="n">
        <v>1311</v>
      </c>
      <c r="U38" s="108">
        <f>IF(V38&gt;0,(V38-T38)/2,"")</f>
        <v/>
      </c>
      <c r="V38" s="108" t="n">
        <v>1311</v>
      </c>
      <c r="W38" s="108">
        <f>IF(X38&gt;0,(X38-V38)/2,"")</f>
        <v/>
      </c>
      <c r="X38" s="108" t="n">
        <v>2441</v>
      </c>
      <c r="Y38" s="108">
        <f>IF(Z38&gt;0,(Z38-X38)/2,"")</f>
        <v/>
      </c>
      <c r="Z38" s="108" t="n">
        <v>2441</v>
      </c>
      <c r="AA38" s="108">
        <f>IF(AB38&gt;0,(AB38-Z38)/2,"")</f>
        <v/>
      </c>
      <c r="AB38" s="108" t="n">
        <v>2441</v>
      </c>
      <c r="AC38" s="108">
        <f>IF(AD38&gt;0,(AD38-AB38)/2,"")</f>
        <v/>
      </c>
      <c r="AD38" s="108" t="n">
        <v>2441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/>
      <c r="R39" s="106" t="n">
        <v>764</v>
      </c>
      <c r="S39" s="106">
        <f>IF(T39&gt;0,(T39-R39)/2,"")</f>
        <v/>
      </c>
      <c r="T39" s="106" t="n">
        <v>1413</v>
      </c>
      <c r="U39" s="106">
        <f>IF(V39&gt;0,(V39-T39)/2,"")</f>
        <v/>
      </c>
      <c r="V39" s="106" t="n">
        <v>1872</v>
      </c>
      <c r="W39" s="106">
        <f>IF(X39&gt;0,(X39-V39)/2,"")</f>
        <v/>
      </c>
      <c r="X39" s="106" t="n">
        <v>3013</v>
      </c>
      <c r="Y39" s="106">
        <f>IF(Z39&gt;0,(Z39-X39)/2,"")</f>
        <v/>
      </c>
      <c r="Z39" s="106" t="n">
        <v>3013</v>
      </c>
      <c r="AA39" s="106">
        <f>IF(AB39&gt;0,(AB39-Z39)/2,"")</f>
        <v/>
      </c>
      <c r="AB39" s="106" t="n">
        <v>3013</v>
      </c>
      <c r="AC39" s="106">
        <f>IF(AD39&gt;0,(AD39-AB39)/2,"")</f>
        <v/>
      </c>
      <c r="AD39" s="106" t="n">
        <v>3013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/>
      <c r="R40" s="108" t="n">
        <v>0</v>
      </c>
      <c r="S40" s="108">
        <f>IF(T40&gt;0,(T40-R40)/2,"")</f>
        <v/>
      </c>
      <c r="T40" s="108" t="n">
        <v>730</v>
      </c>
      <c r="U40" s="108">
        <f>IF(V40&gt;0,(V40-T40)/2,"")</f>
        <v/>
      </c>
      <c r="V40" s="108" t="n">
        <v>730</v>
      </c>
      <c r="W40" s="108">
        <f>IF(X40&gt;0,(X40-V40)/2,"")</f>
        <v/>
      </c>
      <c r="X40" s="108" t="n">
        <v>2635</v>
      </c>
      <c r="Y40" s="108">
        <f>IF(Z40&gt;0,(Z40-X40)/2,"")</f>
        <v/>
      </c>
      <c r="Z40" s="108" t="n">
        <v>2635</v>
      </c>
      <c r="AA40" s="108">
        <f>IF(AB40&gt;0,(AB40-Z40)/2,"")</f>
        <v/>
      </c>
      <c r="AB40" s="108" t="n">
        <v>2635</v>
      </c>
      <c r="AC40" s="108">
        <f>IF(AD40&gt;0,(AD40-AB40)/2,"")</f>
        <v/>
      </c>
      <c r="AD40" s="108" t="n">
        <v>2635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/>
      <c r="R41" s="106" t="n">
        <v>300</v>
      </c>
      <c r="S41" s="106">
        <f>IF(T41&gt;0,(T41-R41)/2,"")</f>
        <v/>
      </c>
      <c r="T41" s="106" t="n">
        <v>300</v>
      </c>
      <c r="U41" s="106">
        <f>IF(V41&gt;0,(V41-T41)/2,"")</f>
        <v/>
      </c>
      <c r="V41" s="106" t="n">
        <v>300</v>
      </c>
      <c r="W41" s="106">
        <f>IF(X41&gt;0,(X41-V41)/2,"")</f>
        <v/>
      </c>
      <c r="X41" s="106" t="n">
        <v>300</v>
      </c>
      <c r="Y41" s="106">
        <f>IF(Z41&gt;0,(Z41-X41)/2,"")</f>
        <v/>
      </c>
      <c r="Z41" s="106" t="n">
        <v>300</v>
      </c>
      <c r="AA41" s="106">
        <f>IF(AB41&gt;0,(AB41-Z41)/2,"")</f>
        <v/>
      </c>
      <c r="AB41" s="106" t="n">
        <v>300</v>
      </c>
      <c r="AC41" s="106">
        <f>IF(AD41&gt;0,(AD41-AB41)/2,"")</f>
        <v/>
      </c>
      <c r="AD41" s="106" t="n">
        <v>300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/>
      <c r="R42" s="108" t="n">
        <v>260</v>
      </c>
      <c r="S42" s="108">
        <f>IF(T42&gt;0,(T42-R42)/2,"")</f>
        <v/>
      </c>
      <c r="T42" s="108" t="n">
        <v>531</v>
      </c>
      <c r="U42" s="108">
        <f>IF(V42&gt;0,(V42-T42)/2,"")</f>
        <v/>
      </c>
      <c r="V42" s="108" t="n">
        <v>531</v>
      </c>
      <c r="W42" s="108">
        <f>IF(X42&gt;0,(X42-V42)/2,"")</f>
        <v/>
      </c>
      <c r="X42" s="108" t="n">
        <v>820</v>
      </c>
      <c r="Y42" s="108">
        <f>IF(Z42&gt;0,(Z42-X42)/2,"")</f>
        <v/>
      </c>
      <c r="Z42" s="108" t="n">
        <v>820</v>
      </c>
      <c r="AA42" s="108">
        <f>IF(AB42&gt;0,(AB42-Z42)/2,"")</f>
        <v/>
      </c>
      <c r="AB42" s="108" t="n">
        <v>820</v>
      </c>
      <c r="AC42" s="108">
        <f>IF(AD42&gt;0,(AD42-AB42)/2,"")</f>
        <v/>
      </c>
      <c r="AD42" s="108" t="n">
        <v>820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/>
      <c r="R43" s="106" t="n">
        <v>0</v>
      </c>
      <c r="S43" s="106">
        <f>IF(T43&gt;0,(T43-R43)/2,"")</f>
        <v/>
      </c>
      <c r="T43" s="106" t="n">
        <v>366</v>
      </c>
      <c r="U43" s="106">
        <f>IF(V43&gt;0,(V43-T43)/2,"")</f>
        <v/>
      </c>
      <c r="V43" s="106" t="n">
        <v>366</v>
      </c>
      <c r="W43" s="106">
        <f>IF(X43&gt;0,(X43-V43)/2,"")</f>
        <v/>
      </c>
      <c r="X43" s="106" t="n">
        <v>771</v>
      </c>
      <c r="Y43" s="106">
        <f>IF(Z43&gt;0,(Z43-X43)/2,"")</f>
        <v/>
      </c>
      <c r="Z43" s="106" t="n">
        <v>771</v>
      </c>
      <c r="AA43" s="106">
        <f>IF(AB43&gt;0,(AB43-Z43)/2,"")</f>
        <v/>
      </c>
      <c r="AB43" s="106" t="n">
        <v>771</v>
      </c>
      <c r="AC43" s="106">
        <f>IF(AD43&gt;0,(AD43-AB43)/2,"")</f>
        <v/>
      </c>
      <c r="AD43" s="106" t="n">
        <v>771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/>
      <c r="R44" s="110" t="n">
        <v>518</v>
      </c>
      <c r="S44" s="110">
        <f>IF(T44&gt;0,(T44-R44)/2,"")</f>
        <v/>
      </c>
      <c r="T44" s="110" t="n">
        <v>518</v>
      </c>
      <c r="U44" s="110">
        <f>IF(V44&gt;0,(V44-T44)/2,"")</f>
        <v/>
      </c>
      <c r="V44" s="110" t="n">
        <v>518</v>
      </c>
      <c r="W44" s="110">
        <f>IF(X44&gt;0,(X44-V44)/2,"")</f>
        <v/>
      </c>
      <c r="X44" s="110" t="n">
        <v>987</v>
      </c>
      <c r="Y44" s="110">
        <f>IF(Z44&gt;0,(Z44-X44)/2,"")</f>
        <v/>
      </c>
      <c r="Z44" s="110" t="n">
        <v>1069</v>
      </c>
      <c r="AA44" s="110">
        <f>IF(AB44&gt;0,(AB44-Z44)/2,"")</f>
        <v/>
      </c>
      <c r="AB44" s="110" t="n">
        <v>1069</v>
      </c>
      <c r="AC44" s="110">
        <f>IF(AD44&gt;0,(AD44-AB44)/2,"")</f>
        <v/>
      </c>
      <c r="AD44" s="110" t="n">
        <v>1069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/>
      <c r="R45" s="112" t="n">
        <v>1000</v>
      </c>
      <c r="S45" s="112">
        <f>IF(T45&gt;0,(T45-R45)/2,"")</f>
        <v/>
      </c>
      <c r="T45" s="112" t="n">
        <v>2040</v>
      </c>
      <c r="U45" s="112">
        <f>IF(V45&gt;0,(V45-T45)/2,"")</f>
        <v/>
      </c>
      <c r="V45" s="112" t="n">
        <v>2040</v>
      </c>
      <c r="W45" s="112">
        <f>IF(X45&gt;0,(X45-V45)/2,"")</f>
        <v/>
      </c>
      <c r="X45" s="112" t="n">
        <v>2040</v>
      </c>
      <c r="Y45" s="112">
        <f>IF(Z45&gt;0,(Z45-X45)/2,"")</f>
        <v/>
      </c>
      <c r="Z45" s="112" t="n">
        <v>2040</v>
      </c>
      <c r="AA45" s="112">
        <f>IF(AB45&gt;0,(AB45-Z45)/2,"")</f>
        <v/>
      </c>
      <c r="AB45" s="112" t="n">
        <v>2040</v>
      </c>
      <c r="AC45" s="112">
        <f>IF(AD45&gt;0,(AD45-AB45)/2,"")</f>
        <v/>
      </c>
      <c r="AD45" s="112" t="n">
        <v>2040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/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0</v>
      </c>
      <c r="Y46" s="108">
        <f>IF(Z46&gt;0,(Z46-X46)/2,"")</f>
        <v/>
      </c>
      <c r="Z46" s="108" t="n">
        <v>0</v>
      </c>
      <c r="AA46" s="108">
        <f>IF(AB46&gt;0,(AB46-Z46)/2,"")</f>
        <v/>
      </c>
      <c r="AB46" s="108" t="n">
        <v>0</v>
      </c>
      <c r="AC46" s="108">
        <f>IF(AD46&gt;0,(AD46-AB46)/2,"")</f>
        <v/>
      </c>
      <c r="AD46" s="108" t="n">
        <v>0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/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0</v>
      </c>
      <c r="Y47" s="106">
        <f>IF(Z47&gt;0,(Z47-X47)/2,"")</f>
        <v/>
      </c>
      <c r="Z47" s="106" t="n">
        <v>872</v>
      </c>
      <c r="AA47" s="106">
        <f>IF(AB47&gt;0,(AB47-Z47)/2,"")</f>
        <v/>
      </c>
      <c r="AB47" s="106" t="n">
        <v>872</v>
      </c>
      <c r="AC47" s="106">
        <f>IF(AD47&gt;0,(AD47-AB47)/2,"")</f>
        <v/>
      </c>
      <c r="AD47" s="106" t="n">
        <v>872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/>
      <c r="R48" s="110" t="n">
        <v>800</v>
      </c>
      <c r="S48" s="110">
        <f>IF(T48&gt;0,(T48-R48)/2,"")</f>
        <v/>
      </c>
      <c r="T48" s="110" t="n">
        <v>1579</v>
      </c>
      <c r="U48" s="110">
        <f>IF(V48&gt;0,(V48-T48)/2,"")</f>
        <v/>
      </c>
      <c r="V48" s="110" t="n">
        <v>2213</v>
      </c>
      <c r="W48" s="110">
        <f>IF(X48&gt;0,(X48-V48)/2,"")</f>
        <v/>
      </c>
      <c r="X48" s="110" t="n">
        <v>3173</v>
      </c>
      <c r="Y48" s="110">
        <f>IF(Z48&gt;0,(Z48-X48)/2,"")</f>
        <v/>
      </c>
      <c r="Z48" s="110" t="n">
        <v>3173</v>
      </c>
      <c r="AA48" s="110">
        <f>IF(AB48&gt;0,(AB48-Z48)/2,"")</f>
        <v/>
      </c>
      <c r="AB48" s="110" t="n">
        <v>3173</v>
      </c>
      <c r="AC48" s="110">
        <f>IF(AD48&gt;0,(AD48-AB48)/2,"")</f>
        <v/>
      </c>
      <c r="AD48" s="110" t="n">
        <v>3173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/>
      <c r="R49" s="112" t="n">
        <v>0</v>
      </c>
      <c r="S49" s="112">
        <f>IF(T49&gt;0,(T49-R49)/2,"")</f>
        <v/>
      </c>
      <c r="T49" s="112" t="n">
        <v>6</v>
      </c>
      <c r="U49" s="112">
        <f>IF(V49&gt;0,(V49-T49)/2,"")</f>
        <v/>
      </c>
      <c r="V49" s="112" t="n">
        <v>6</v>
      </c>
      <c r="W49" s="112">
        <f>IF(X49&gt;0,(X49-V49)/2,"")</f>
        <v/>
      </c>
      <c r="X49" s="112" t="n">
        <v>6</v>
      </c>
      <c r="Y49" s="112">
        <f>IF(Z49&gt;0,(Z49-X49)/2,"")</f>
        <v/>
      </c>
      <c r="Z49" s="112" t="n">
        <v>157</v>
      </c>
      <c r="AA49" s="112">
        <f>IF(AB49&gt;0,(AB49-Z49)/2,"")</f>
        <v/>
      </c>
      <c r="AB49" s="112" t="n">
        <v>363</v>
      </c>
      <c r="AC49" s="112">
        <f>IF(AD49&gt;0,(AD49-AB49)/2,"")</f>
        <v/>
      </c>
      <c r="AD49" s="112" t="n">
        <v>363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/>
      <c r="R50" s="108" t="n">
        <v>1302</v>
      </c>
      <c r="S50" s="108">
        <f>IF(T50&gt;0,(T50-R50)/2,"")</f>
        <v/>
      </c>
      <c r="T50" s="108" t="n">
        <v>1419</v>
      </c>
      <c r="U50" s="108">
        <f>IF(V50&gt;0,(V50-T50)/2,"")</f>
        <v/>
      </c>
      <c r="V50" s="108" t="n">
        <v>2376</v>
      </c>
      <c r="W50" s="108">
        <f>IF(X50&gt;0,(X50-V50)/2,"")</f>
        <v/>
      </c>
      <c r="X50" s="108" t="n">
        <v>3006</v>
      </c>
      <c r="Y50" s="108">
        <f>IF(Z50&gt;0,(Z50-X50)/2,"")</f>
        <v/>
      </c>
      <c r="Z50" s="108" t="n">
        <v>3481</v>
      </c>
      <c r="AA50" s="108">
        <f>IF(AB50&gt;0,(AB50-Z50)/2,"")</f>
        <v/>
      </c>
      <c r="AB50" s="108" t="n">
        <v>3616</v>
      </c>
      <c r="AC50" s="108">
        <f>IF(AD50&gt;0,(AD50-AB50)/2,"")</f>
        <v/>
      </c>
      <c r="AD50" s="108" t="n">
        <v>3616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/>
      <c r="R51" s="106" t="n">
        <v>641</v>
      </c>
      <c r="S51" s="106">
        <f>IF(T51&gt;0,(T51-R51)/2,"")</f>
        <v/>
      </c>
      <c r="T51" s="106" t="n">
        <v>641</v>
      </c>
      <c r="U51" s="106">
        <f>IF(V51&gt;0,(V51-T51)/2,"")</f>
        <v/>
      </c>
      <c r="V51" s="106" t="n">
        <v>1308</v>
      </c>
      <c r="W51" s="106">
        <f>IF(X51&gt;0,(X51-V51)/2,"")</f>
        <v/>
      </c>
      <c r="X51" s="106" t="n">
        <v>1308</v>
      </c>
      <c r="Y51" s="106">
        <f>IF(Z51&gt;0,(Z51-X51)/2,"")</f>
        <v/>
      </c>
      <c r="Z51" s="106" t="n">
        <v>1308</v>
      </c>
      <c r="AA51" s="106">
        <f>IF(AB51&gt;0,(AB51-Z51)/2,"")</f>
        <v/>
      </c>
      <c r="AB51" s="106" t="n">
        <v>1308</v>
      </c>
      <c r="AC51" s="106">
        <f>IF(AD51&gt;0,(AD51-AB51)/2,"")</f>
        <v/>
      </c>
      <c r="AD51" s="106" t="n">
        <v>1308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/>
      <c r="R52" s="108" t="n">
        <v>495</v>
      </c>
      <c r="S52" s="108">
        <f>IF(T52&gt;0,(T52-R52)/2,"")</f>
        <v/>
      </c>
      <c r="T52" s="108" t="n">
        <v>525</v>
      </c>
      <c r="U52" s="108">
        <f>IF(V52&gt;0,(V52-T52)/2,"")</f>
        <v/>
      </c>
      <c r="V52" s="108" t="n">
        <v>525</v>
      </c>
      <c r="W52" s="108">
        <f>IF(X52&gt;0,(X52-V52)/2,"")</f>
        <v/>
      </c>
      <c r="X52" s="108" t="n">
        <v>635</v>
      </c>
      <c r="Y52" s="108">
        <f>IF(Z52&gt;0,(Z52-X52)/2,"")</f>
        <v/>
      </c>
      <c r="Z52" s="108" t="n">
        <v>887</v>
      </c>
      <c r="AA52" s="108">
        <f>IF(AB52&gt;0,(AB52-Z52)/2,"")</f>
        <v/>
      </c>
      <c r="AB52" s="108" t="n">
        <v>887</v>
      </c>
      <c r="AC52" s="108">
        <f>IF(AD52&gt;0,(AD52-AB52)/2,"")</f>
        <v/>
      </c>
      <c r="AD52" s="108" t="n">
        <v>887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/>
      <c r="R53" s="106" t="n">
        <v>158</v>
      </c>
      <c r="S53" s="106">
        <f>IF(T53&gt;0,(T53-R53)/2,"")</f>
        <v/>
      </c>
      <c r="T53" s="106" t="n">
        <v>1171</v>
      </c>
      <c r="U53" s="106">
        <f>IF(V53&gt;0,(V53-T53)/2,"")</f>
        <v/>
      </c>
      <c r="V53" s="106" t="n">
        <v>1672</v>
      </c>
      <c r="W53" s="106">
        <f>IF(X53&gt;0,(X53-V53)/2,"")</f>
        <v/>
      </c>
      <c r="X53" s="106" t="n">
        <v>2220</v>
      </c>
      <c r="Y53" s="106">
        <f>IF(Z53&gt;0,(Z53-X53)/2,"")</f>
        <v/>
      </c>
      <c r="Z53" s="106" t="n">
        <v>2243</v>
      </c>
      <c r="AA53" s="106">
        <f>IF(AB53&gt;0,(AB53-Z53)/2,"")</f>
        <v/>
      </c>
      <c r="AB53" s="106" t="n">
        <v>2243</v>
      </c>
      <c r="AC53" s="106">
        <f>IF(AD53&gt;0,(AD53-AB53)/2,"")</f>
        <v/>
      </c>
      <c r="AD53" s="106" t="n">
        <v>2243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/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396</v>
      </c>
      <c r="W54" s="108">
        <f>IF(X54&gt;0,(X54-V54)/2,"")</f>
        <v/>
      </c>
      <c r="X54" s="108" t="n">
        <v>662</v>
      </c>
      <c r="Y54" s="108">
        <f>IF(Z54&gt;0,(Z54-X54)/2,"")</f>
        <v/>
      </c>
      <c r="Z54" s="108" t="n">
        <v>1310</v>
      </c>
      <c r="AA54" s="108">
        <f>IF(AB54&gt;0,(AB54-Z54)/2,"")</f>
        <v/>
      </c>
      <c r="AB54" s="108" t="n">
        <v>1310</v>
      </c>
      <c r="AC54" s="108">
        <f>IF(AD54&gt;0,(AD54-AB54)/2,"")</f>
        <v/>
      </c>
      <c r="AD54" s="108" t="n">
        <v>1310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/>
      <c r="R55" s="106" t="n">
        <v>0</v>
      </c>
      <c r="S55" s="106">
        <f>IF(T55&gt;0,(T55-R55)/2,"")</f>
        <v/>
      </c>
      <c r="T55" s="106" t="n">
        <v>7</v>
      </c>
      <c r="U55" s="106">
        <f>IF(V55&gt;0,(V55-T55)/2,"")</f>
        <v/>
      </c>
      <c r="V55" s="106" t="n">
        <v>7</v>
      </c>
      <c r="W55" s="106">
        <f>IF(X55&gt;0,(X55-V55)/2,"")</f>
        <v/>
      </c>
      <c r="X55" s="106" t="n">
        <v>667</v>
      </c>
      <c r="Y55" s="106">
        <f>IF(Z55&gt;0,(Z55-X55)/2,"")</f>
        <v/>
      </c>
      <c r="Z55" s="106" t="n">
        <v>1518</v>
      </c>
      <c r="AA55" s="106">
        <f>IF(AB55&gt;0,(AB55-Z55)/2,"")</f>
        <v/>
      </c>
      <c r="AB55" s="106" t="n">
        <v>1786</v>
      </c>
      <c r="AC55" s="106">
        <f>IF(AD55&gt;0,(AD55-AB55)/2,"")</f>
        <v/>
      </c>
      <c r="AD55" s="106" t="n">
        <v>1786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/>
      <c r="R56" s="108" t="n">
        <v>1200</v>
      </c>
      <c r="S56" s="108">
        <f>IF(T56&gt;0,(T56-R56)/2,"")</f>
        <v/>
      </c>
      <c r="T56" s="108" t="n">
        <v>1255</v>
      </c>
      <c r="U56" s="108">
        <f>IF(V56&gt;0,(V56-T56)/2,"")</f>
        <v/>
      </c>
      <c r="V56" s="108" t="n">
        <v>2374</v>
      </c>
      <c r="W56" s="108">
        <f>IF(X56&gt;0,(X56-V56)/2,"")</f>
        <v/>
      </c>
      <c r="X56" s="108" t="n">
        <v>2381</v>
      </c>
      <c r="Y56" s="108">
        <f>IF(Z56&gt;0,(Z56-X56)/2,"")</f>
        <v/>
      </c>
      <c r="Z56" s="108" t="n">
        <v>2565</v>
      </c>
      <c r="AA56" s="108">
        <f>IF(AB56&gt;0,(AB56-Z56)/2,"")</f>
        <v/>
      </c>
      <c r="AB56" s="108" t="n">
        <v>2741</v>
      </c>
      <c r="AC56" s="108">
        <f>IF(AD56&gt;0,(AD56-AB56)/2,"")</f>
        <v/>
      </c>
      <c r="AD56" s="108" t="n">
        <v>2741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/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/>
      <c r="R58" s="104" t="n">
        <v>1123</v>
      </c>
      <c r="S58" s="104">
        <f>IF(T58&gt;0,(T58-R58)/2,"")</f>
        <v/>
      </c>
      <c r="T58" s="104" t="n">
        <v>2142</v>
      </c>
      <c r="U58" s="104">
        <f>IF(V58&gt;0,(V58-T58)/2,"")</f>
        <v/>
      </c>
      <c r="V58" s="104" t="n">
        <v>2178</v>
      </c>
      <c r="W58" s="104">
        <f>IF(X58&gt;0,(X58-V58)/2,"")</f>
        <v/>
      </c>
      <c r="X58" s="104" t="n">
        <v>2291</v>
      </c>
      <c r="Y58" s="104">
        <f>IF(Z58&gt;0,(Z58-X58)/2,"")</f>
        <v/>
      </c>
      <c r="Z58" s="104" t="n">
        <v>2291</v>
      </c>
      <c r="AA58" s="104">
        <f>IF(AB58&gt;0,(AB58-Z58)/2,"")</f>
        <v/>
      </c>
      <c r="AB58" s="104" t="n">
        <v>2291</v>
      </c>
      <c r="AC58" s="104">
        <f>IF(AD58&gt;0,(AD58-AB58)/2,"")</f>
        <v/>
      </c>
      <c r="AD58" s="104" t="n">
        <v>2291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/>
      <c r="R59" s="106" t="n">
        <v>830</v>
      </c>
      <c r="S59" s="106">
        <f>IF(T59&gt;0,(T59-R59)/2,"")</f>
        <v/>
      </c>
      <c r="T59" s="106" t="n">
        <v>1987</v>
      </c>
      <c r="U59" s="106">
        <f>IF(V59&gt;0,(V59-T59)/2,"")</f>
        <v/>
      </c>
      <c r="V59" s="106" t="n">
        <v>2637</v>
      </c>
      <c r="W59" s="106">
        <f>IF(X59&gt;0,(X59-V59)/2,"")</f>
        <v/>
      </c>
      <c r="X59" s="106" t="n">
        <v>3409</v>
      </c>
      <c r="Y59" s="106">
        <f>IF(Z59&gt;0,(Z59-X59)/2,"")</f>
        <v/>
      </c>
      <c r="Z59" s="106" t="n">
        <v>3409</v>
      </c>
      <c r="AA59" s="106">
        <f>IF(AB59&gt;0,(AB59-Z59)/2,"")</f>
        <v/>
      </c>
      <c r="AB59" s="106" t="n">
        <v>3409</v>
      </c>
      <c r="AC59" s="106">
        <f>IF(AD59&gt;0,(AD59-AB59)/2,"")</f>
        <v/>
      </c>
      <c r="AD59" s="106" t="n">
        <v>3409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/>
      <c r="R60" s="108" t="n">
        <v>194</v>
      </c>
      <c r="S60" s="108">
        <f>IF(T60&gt;0,(T60-R60)/2,"")</f>
        <v/>
      </c>
      <c r="T60" s="108" t="n">
        <v>194</v>
      </c>
      <c r="U60" s="108">
        <f>IF(V60&gt;0,(V60-T60)/2,"")</f>
        <v/>
      </c>
      <c r="V60" s="108" t="n">
        <v>848</v>
      </c>
      <c r="W60" s="108">
        <f>IF(X60&gt;0,(X60-V60)/2,"")</f>
        <v/>
      </c>
      <c r="X60" s="108" t="n">
        <v>1347</v>
      </c>
      <c r="Y60" s="108">
        <f>IF(Z60&gt;0,(Z60-X60)/2,"")</f>
        <v/>
      </c>
      <c r="Z60" s="108" t="n">
        <v>1347</v>
      </c>
      <c r="AA60" s="108">
        <f>IF(AB60&gt;0,(AB60-Z60)/2,"")</f>
        <v/>
      </c>
      <c r="AB60" s="108" t="n">
        <v>1347</v>
      </c>
      <c r="AC60" s="108">
        <f>IF(AD60&gt;0,(AD60-AB60)/2,"")</f>
        <v/>
      </c>
      <c r="AD60" s="108" t="n">
        <v>1347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/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/>
      <c r="R62" s="104" t="n">
        <v>273</v>
      </c>
      <c r="S62" s="104">
        <f>IF(T62&gt;0,(T62-R62)/2,"")</f>
        <v/>
      </c>
      <c r="T62" s="104" t="n">
        <v>354</v>
      </c>
      <c r="U62" s="104">
        <f>IF(V62&gt;0,(V62-T62)/2,"")</f>
        <v/>
      </c>
      <c r="V62" s="104" t="n">
        <v>354</v>
      </c>
      <c r="W62" s="104">
        <f>IF(X62&gt;0,(X62-V62)/2,"")</f>
        <v/>
      </c>
      <c r="X62" s="104" t="n">
        <v>354</v>
      </c>
      <c r="Y62" s="104">
        <f>IF(Z62&gt;0,(Z62-X62)/2,"")</f>
        <v/>
      </c>
      <c r="Z62" s="104" t="n">
        <v>1036</v>
      </c>
      <c r="AA62" s="104">
        <f>IF(AB62&gt;0,(AB62-Z62)/2,"")</f>
        <v/>
      </c>
      <c r="AB62" s="104" t="n">
        <v>1036</v>
      </c>
      <c r="AC62" s="104">
        <f>IF(AD62&gt;0,(AD62-AB62)/2,"")</f>
        <v/>
      </c>
      <c r="AD62" s="104" t="n">
        <v>1036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/>
      <c r="R63" s="106" t="n">
        <v>0</v>
      </c>
      <c r="S63" s="106">
        <f>IF(T63&gt;0,(T63-R63)/2,"")</f>
        <v/>
      </c>
      <c r="T63" s="106" t="n">
        <v>270</v>
      </c>
      <c r="U63" s="106">
        <f>IF(V63&gt;0,(V63-T63)/2,"")</f>
        <v/>
      </c>
      <c r="V63" s="106" t="n">
        <v>438</v>
      </c>
      <c r="W63" s="106">
        <f>IF(X63&gt;0,(X63-V63)/2,"")</f>
        <v/>
      </c>
      <c r="X63" s="106" t="n">
        <v>567</v>
      </c>
      <c r="Y63" s="106">
        <f>IF(Z63&gt;0,(Z63-X63)/2,"")</f>
        <v/>
      </c>
      <c r="Z63" s="106" t="n">
        <v>1268</v>
      </c>
      <c r="AA63" s="106">
        <f>IF(AB63&gt;0,(AB63-Z63)/2,"")</f>
        <v/>
      </c>
      <c r="AB63" s="106" t="n">
        <v>1268</v>
      </c>
      <c r="AC63" s="106">
        <f>IF(AD63&gt;0,(AD63-AB63)/2,"")</f>
        <v/>
      </c>
      <c r="AD63" s="106" t="n">
        <v>1268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/>
      <c r="R64" s="108" t="n">
        <v>48</v>
      </c>
      <c r="S64" s="108">
        <f>IF(T64&gt;0,(T64-R64)/2,"")</f>
        <v/>
      </c>
      <c r="T64" s="108" t="n">
        <v>479</v>
      </c>
      <c r="U64" s="108">
        <f>IF(V64&gt;0,(V64-T64)/2,"")</f>
        <v/>
      </c>
      <c r="V64" s="108" t="n">
        <v>596</v>
      </c>
      <c r="W64" s="108">
        <f>IF(X64&gt;0,(X64-V64)/2,"")</f>
        <v/>
      </c>
      <c r="X64" s="108" t="n">
        <v>596</v>
      </c>
      <c r="Y64" s="108">
        <f>IF(Z64&gt;0,(Z64-X64)/2,"")</f>
        <v/>
      </c>
      <c r="Z64" s="108" t="n">
        <v>790</v>
      </c>
      <c r="AA64" s="108">
        <f>IF(AB64&gt;0,(AB64-Z64)/2,"")</f>
        <v/>
      </c>
      <c r="AB64" s="108" t="n">
        <v>790</v>
      </c>
      <c r="AC64" s="108">
        <f>IF(AD64&gt;0,(AD64-AB64)/2,"")</f>
        <v/>
      </c>
      <c r="AD64" s="108" t="n">
        <v>790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/>
      <c r="R65" s="114" t="n">
        <v>0</v>
      </c>
      <c r="S65" s="114">
        <f>IF(T65&gt;0,(T65-R65)/2,"")</f>
        <v/>
      </c>
      <c r="T65" s="114" t="n">
        <v>178</v>
      </c>
      <c r="U65" s="114">
        <f>IF(V65&gt;0,(V65-T65)/2,"")</f>
        <v/>
      </c>
      <c r="V65" s="114" t="n">
        <v>178</v>
      </c>
      <c r="W65" s="114">
        <f>IF(X65&gt;0,(X65-V65)/2,"")</f>
        <v/>
      </c>
      <c r="X65" s="114" t="n">
        <v>178</v>
      </c>
      <c r="Y65" s="114">
        <f>IF(Z65&gt;0,(Z65-X65)/2,"")</f>
        <v/>
      </c>
      <c r="Z65" s="114" t="n">
        <v>178</v>
      </c>
      <c r="AA65" s="114">
        <f>IF(AB65&gt;0,(AB65-Z65)/2,"")</f>
        <v/>
      </c>
      <c r="AB65" s="114" t="n">
        <v>178</v>
      </c>
      <c r="AC65" s="114">
        <f>IF(AD65&gt;0,(AD65-AB65)/2,"")</f>
        <v/>
      </c>
      <c r="AD65" s="114" t="n">
        <v>178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.xml><?xml version="1.0" encoding="utf-8"?>
<worksheet xmlns:r="http://schemas.openxmlformats.org/officeDocument/2006/relationships" xmlns="http://schemas.openxmlformats.org/spreadsheetml/2006/main">
  <sheetPr codeName="Sheet4">
    <tabColor theme="1"/>
    <outlinePr summaryBelow="1" summaryRight="1"/>
    <pageSetUpPr fitToPage="1"/>
  </sheetPr>
  <dimension ref="B2:AQ65"/>
  <sheetViews>
    <sheetView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44351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21314</v>
      </c>
      <c r="G6" s="117" t="n">
        <v>18358.10675</v>
      </c>
      <c r="H6" s="117" t="n">
        <v>14151.58683536</v>
      </c>
      <c r="I6" s="19">
        <f>H6+G6</f>
        <v/>
      </c>
      <c r="J6" s="119" t="n">
        <v>17278</v>
      </c>
      <c r="K6" s="117" t="n">
        <v>16087.6415</v>
      </c>
      <c r="L6" s="117" t="n">
        <v>8695.1184526</v>
      </c>
      <c r="M6" s="19">
        <f>L6+K6</f>
        <v/>
      </c>
      <c r="N6" s="85" t="n">
        <v>56</v>
      </c>
      <c r="O6" s="85" t="n">
        <v>38</v>
      </c>
      <c r="P6" s="92" t="n"/>
      <c r="Q6" s="20">
        <f>J6-P6</f>
        <v/>
      </c>
      <c r="R6" s="21" t="n">
        <v>2592</v>
      </c>
      <c r="S6" s="20">
        <f>IF(R6&gt;0,(R6-R7-$Q6),"")</f>
        <v/>
      </c>
      <c r="T6" s="21" t="n">
        <v>6208</v>
      </c>
      <c r="U6" s="20">
        <f>IF(T6&gt;0,(T6-T7-$Q6),"")</f>
        <v/>
      </c>
      <c r="V6" s="21" t="n">
        <v>8127</v>
      </c>
      <c r="W6" s="20">
        <f>IF(V6&gt;0,(V6-V7-$Q6),"")</f>
        <v/>
      </c>
      <c r="X6" s="21" t="n">
        <v>12134</v>
      </c>
      <c r="Y6" s="20">
        <f>IF(X6&gt;0,(X6-X7-$Q6),"")</f>
        <v/>
      </c>
      <c r="Z6" s="21" t="n">
        <v>12134</v>
      </c>
      <c r="AA6" s="20">
        <f>IF(Z6&gt;0,(Z6-Z7-$Q6),"")</f>
        <v/>
      </c>
      <c r="AB6" s="21" t="n">
        <v>12134</v>
      </c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101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40</v>
      </c>
      <c r="S7" s="24" t="n"/>
      <c r="T7" s="25" t="n">
        <v>59</v>
      </c>
      <c r="U7" s="24" t="n"/>
      <c r="V7" s="25" t="n">
        <v>68</v>
      </c>
      <c r="W7" s="24" t="n"/>
      <c r="X7" s="25" t="n">
        <v>548</v>
      </c>
      <c r="Y7" s="24" t="n"/>
      <c r="Z7" s="25" t="n">
        <v>548</v>
      </c>
      <c r="AA7" s="24" t="n"/>
      <c r="AB7" s="25" t="n">
        <v>548</v>
      </c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2537</v>
      </c>
      <c r="E8" s="29" t="inlineStr">
        <is>
          <t>Room 2</t>
        </is>
      </c>
      <c r="F8" s="119" t="n">
        <v>13605</v>
      </c>
      <c r="G8" s="117" t="n">
        <v>5842.195000000001</v>
      </c>
      <c r="H8" s="117" t="n">
        <v>1300.8530785</v>
      </c>
      <c r="I8" s="19">
        <f>H8+G8</f>
        <v/>
      </c>
      <c r="J8" s="119" t="n">
        <v>12957</v>
      </c>
      <c r="K8" s="117" t="n">
        <v>5544.0535</v>
      </c>
      <c r="L8" s="117" t="n">
        <v>1247.3536309</v>
      </c>
      <c r="M8" s="19">
        <f>L8+K8</f>
        <v/>
      </c>
      <c r="N8" s="87" t="n">
        <v>27</v>
      </c>
      <c r="O8" s="87" t="n">
        <v>17</v>
      </c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4029</v>
      </c>
      <c r="U8" s="20">
        <f>IF(T8&gt;0,(T8-T9-$Q8),"")</f>
        <v/>
      </c>
      <c r="V8" s="21" t="n">
        <v>4562</v>
      </c>
      <c r="W8" s="20">
        <f>IF(V8&gt;0,(V8-V9-$Q8),"")</f>
        <v/>
      </c>
      <c r="X8" s="21" t="n">
        <v>6122</v>
      </c>
      <c r="Y8" s="20">
        <f>IF(X8&gt;0,(X8-X9-$Q8),"")</f>
        <v/>
      </c>
      <c r="Z8" s="21" t="n">
        <v>6122</v>
      </c>
      <c r="AA8" s="20">
        <f>IF(Z8&gt;0,(Z8-Z9-$Q8),"")</f>
        <v/>
      </c>
      <c r="AB8" s="21" t="n">
        <v>6122</v>
      </c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1625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55</v>
      </c>
      <c r="U9" s="24" t="n"/>
      <c r="V9" s="30" t="n">
        <v>55</v>
      </c>
      <c r="W9" s="24" t="n"/>
      <c r="X9" s="30" t="n">
        <v>55</v>
      </c>
      <c r="Y9" s="24" t="n"/>
      <c r="Z9" s="30" t="n">
        <v>55</v>
      </c>
      <c r="AA9" s="24" t="n"/>
      <c r="AB9" s="30" t="n">
        <v>55</v>
      </c>
      <c r="AC9" s="26" t="n"/>
      <c r="AD9" s="30" t="n"/>
      <c r="AE9" s="26" t="n"/>
    </row>
    <row r="10">
      <c r="B10" s="16" t="inlineStr">
        <is>
          <t>WM DC</t>
        </is>
      </c>
      <c r="C10" s="17" t="n">
        <v>3314</v>
      </c>
      <c r="E10" s="18" t="inlineStr">
        <is>
          <t>Room 3</t>
        </is>
      </c>
      <c r="F10" s="119" t="n">
        <v>9342</v>
      </c>
      <c r="G10" s="117" t="n">
        <v>7641.418000000001</v>
      </c>
      <c r="H10" s="117" t="n">
        <v>1925.9831625</v>
      </c>
      <c r="I10" s="19">
        <f>H10+G10</f>
        <v/>
      </c>
      <c r="J10" s="119" t="n">
        <v>8995</v>
      </c>
      <c r="K10" s="117" t="n">
        <v>7231.85</v>
      </c>
      <c r="L10" s="117" t="n">
        <v>1594.926795</v>
      </c>
      <c r="M10" s="19">
        <f>L10+K10</f>
        <v/>
      </c>
      <c r="N10" s="88" t="n">
        <v>45</v>
      </c>
      <c r="O10" s="88" t="n">
        <v>33</v>
      </c>
      <c r="P10" s="92" t="n"/>
      <c r="Q10" s="20">
        <f>J10-P10</f>
        <v/>
      </c>
      <c r="R10" s="21" t="n">
        <v>1647</v>
      </c>
      <c r="S10" s="20">
        <f>IF(R10&gt;0,(R10-R11-$Q10),"")</f>
        <v/>
      </c>
      <c r="T10" s="21" t="n">
        <v>3134</v>
      </c>
      <c r="U10" s="20">
        <f>IF(T10&gt;0,(T10-T11-$Q10),"")</f>
        <v/>
      </c>
      <c r="V10" s="21" t="n">
        <v>4663</v>
      </c>
      <c r="W10" s="20">
        <f>IF(V10&gt;0,(V10-V11-$Q10),"")</f>
        <v/>
      </c>
      <c r="X10" s="21" t="n">
        <v>6955</v>
      </c>
      <c r="Y10" s="20">
        <f>IF(X10&gt;0,(X10-X11-$Q10),"")</f>
        <v/>
      </c>
      <c r="Z10" s="21" t="n">
        <v>8469</v>
      </c>
      <c r="AA10" s="20">
        <f>IF(Z10&gt;0,(Z10-Z11-$Q10),"")</f>
        <v/>
      </c>
      <c r="AB10" s="21" t="n">
        <v>8469</v>
      </c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2099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659</v>
      </c>
      <c r="S11" s="24" t="n"/>
      <c r="T11" s="30" t="n">
        <v>1586</v>
      </c>
      <c r="U11" s="24" t="n"/>
      <c r="V11" s="30" t="n">
        <v>2053</v>
      </c>
      <c r="W11" s="24" t="n"/>
      <c r="X11" s="30" t="n">
        <v>2661</v>
      </c>
      <c r="Y11" s="24" t="n"/>
      <c r="Z11" s="30" t="n">
        <v>3214</v>
      </c>
      <c r="AA11" s="24" t="n"/>
      <c r="AB11" s="30" t="n">
        <v>3214</v>
      </c>
      <c r="AC11" s="26" t="n"/>
      <c r="AD11" s="30" t="n"/>
      <c r="AE11" s="26" t="n"/>
    </row>
    <row r="12">
      <c r="B12" s="16" t="inlineStr">
        <is>
          <t>WM TUC</t>
        </is>
      </c>
      <c r="C12" s="17" t="n">
        <v>1610</v>
      </c>
      <c r="E12" s="29" t="inlineStr">
        <is>
          <t>Room 4</t>
        </is>
      </c>
      <c r="F12" s="119" t="n">
        <v>12584</v>
      </c>
      <c r="G12" s="117" t="n">
        <v>13211.9085</v>
      </c>
      <c r="H12" s="117" t="n">
        <v>12002.55487994</v>
      </c>
      <c r="I12" s="19">
        <f>H12+G12</f>
        <v/>
      </c>
      <c r="J12" s="119" t="n">
        <v>11028</v>
      </c>
      <c r="K12" s="117" t="n">
        <v>11327.06675</v>
      </c>
      <c r="L12" s="117" t="n">
        <v>9662.998364860001</v>
      </c>
      <c r="M12" s="19">
        <f>L12+K12</f>
        <v/>
      </c>
      <c r="N12" s="88" t="n">
        <v>44</v>
      </c>
      <c r="O12" s="88" t="n">
        <v>37</v>
      </c>
      <c r="P12" s="92" t="n"/>
      <c r="Q12" s="20">
        <f>J12-P12</f>
        <v/>
      </c>
      <c r="R12" s="21" t="n">
        <v>1995</v>
      </c>
      <c r="S12" s="20">
        <f>IF(R12&gt;0,(R12-R13-$Q12),"")</f>
        <v/>
      </c>
      <c r="T12" s="21" t="n">
        <v>4264</v>
      </c>
      <c r="U12" s="20">
        <f>IF(T12&gt;0,(T12-T13-$Q12),"")</f>
        <v/>
      </c>
      <c r="V12" s="21" t="n">
        <v>8158</v>
      </c>
      <c r="W12" s="20">
        <f>IF(V12&gt;0,(V12-V13-$Q12),"")</f>
        <v/>
      </c>
      <c r="X12" s="21" t="n">
        <v>9433</v>
      </c>
      <c r="Y12" s="20">
        <f>IF(X12&gt;0,(X12-X13-$Q12),"")</f>
        <v/>
      </c>
      <c r="Z12" s="21" t="n">
        <v>9433</v>
      </c>
      <c r="AA12" s="20">
        <f>IF(Z12&gt;0,(Z12-Z13-$Q12),"")</f>
        <v/>
      </c>
      <c r="AB12" s="21" t="n">
        <v>9433</v>
      </c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4890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0</v>
      </c>
      <c r="S13" s="24" t="n"/>
      <c r="T13" s="30" t="n">
        <v>0</v>
      </c>
      <c r="U13" s="24" t="n"/>
      <c r="V13" s="30" t="n">
        <v>226</v>
      </c>
      <c r="W13" s="24" t="n"/>
      <c r="X13" s="30" t="n">
        <v>226</v>
      </c>
      <c r="Y13" s="24" t="n"/>
      <c r="Z13" s="30" t="n">
        <v>226</v>
      </c>
      <c r="AA13" s="24" t="n"/>
      <c r="AB13" s="30" t="n">
        <v>226</v>
      </c>
      <c r="AC13" s="26" t="n"/>
      <c r="AD13" s="30" t="n"/>
      <c r="AE13" s="26" t="n"/>
    </row>
    <row r="14">
      <c r="B14" s="16" t="inlineStr">
        <is>
          <t>ALBSFWY PHX</t>
        </is>
      </c>
      <c r="C14" s="17" t="n">
        <v>8454</v>
      </c>
      <c r="E14" s="18" t="inlineStr">
        <is>
          <t>Room 5</t>
        </is>
      </c>
      <c r="F14" s="119" t="n">
        <v>17460</v>
      </c>
      <c r="G14" s="117" t="n">
        <v>20294.5625</v>
      </c>
      <c r="H14" s="117" t="n">
        <v>25819.09094334</v>
      </c>
      <c r="I14" s="19">
        <f>H14+G14</f>
        <v/>
      </c>
      <c r="J14" s="119" t="n">
        <v>17470</v>
      </c>
      <c r="K14" s="117" t="n">
        <v>20324.5625</v>
      </c>
      <c r="L14" s="117" t="n">
        <v>24963.78163124</v>
      </c>
      <c r="M14" s="19">
        <f>L14+K14</f>
        <v/>
      </c>
      <c r="N14" s="88" t="n">
        <v>67</v>
      </c>
      <c r="O14" s="88" t="n">
        <v>53</v>
      </c>
      <c r="P14" s="92" t="n"/>
      <c r="Q14" s="20">
        <f>J14-P14</f>
        <v/>
      </c>
      <c r="R14" s="21" t="n">
        <v>0</v>
      </c>
      <c r="S14" s="20">
        <f>IF(R14&gt;0,(R14-R15-$Q14),"")</f>
        <v/>
      </c>
      <c r="T14" s="21" t="n">
        <v>0</v>
      </c>
      <c r="U14" s="20">
        <f>IF(T14&gt;0,(T14-T15-$Q14),"")</f>
        <v/>
      </c>
      <c r="V14" s="21" t="n">
        <v>0</v>
      </c>
      <c r="W14" s="20">
        <f>IF(V14&gt;0,(V14-V15-$Q14),"")</f>
        <v/>
      </c>
      <c r="X14" s="21" t="n">
        <v>0</v>
      </c>
      <c r="Y14" s="20">
        <f>IF(X14&gt;0,(X14-X15-$Q14),"")</f>
        <v/>
      </c>
      <c r="Z14" s="21" t="n">
        <v>0</v>
      </c>
      <c r="AA14" s="20">
        <f>IF(Z14&gt;0,(Z14-Z15-$Q14),"")</f>
        <v/>
      </c>
      <c r="AB14" s="21" t="n">
        <v>0</v>
      </c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0</v>
      </c>
      <c r="W15" s="24" t="n"/>
      <c r="X15" s="25" t="n">
        <v>0</v>
      </c>
      <c r="Y15" s="24" t="n"/>
      <c r="Z15" s="25" t="n">
        <v>0</v>
      </c>
      <c r="AA15" s="24" t="n"/>
      <c r="AB15" s="25" t="n">
        <v>0</v>
      </c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10866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9857</v>
      </c>
      <c r="S20" s="36" t="n"/>
      <c r="T20" s="35" t="n">
        <v>19359</v>
      </c>
      <c r="U20" s="36" t="n"/>
      <c r="V20" s="35" t="n">
        <v>25140</v>
      </c>
      <c r="W20" s="36" t="n"/>
      <c r="X20" s="35" t="n">
        <v>35096</v>
      </c>
      <c r="Y20" s="36" t="n"/>
      <c r="Z20" s="35" t="n">
        <v>40066</v>
      </c>
      <c r="AA20" s="36" t="n"/>
      <c r="AB20" s="35" t="n">
        <v>40851</v>
      </c>
      <c r="AC20" s="37" t="n"/>
      <c r="AD20" s="35" t="n">
        <v>40851</v>
      </c>
      <c r="AE20" s="37" t="n"/>
    </row>
    <row r="21" ht="15" customHeight="1" thickBot="1">
      <c r="B21" s="16" t="inlineStr">
        <is>
          <t>SBUX PHX</t>
        </is>
      </c>
      <c r="C21" s="17" t="n">
        <v>7507</v>
      </c>
      <c r="L21" s="4" t="n"/>
      <c r="M21" s="4" t="n"/>
      <c r="Q21" s="52" t="n"/>
      <c r="R21" s="40" t="n">
        <v>825</v>
      </c>
      <c r="S21" s="41" t="n"/>
      <c r="T21" s="40" t="n">
        <v>1553</v>
      </c>
      <c r="U21" s="41" t="n"/>
      <c r="V21" s="40" t="n">
        <v>2130</v>
      </c>
      <c r="W21" s="41" t="n"/>
      <c r="X21" s="40" t="n">
        <v>3319</v>
      </c>
      <c r="Y21" s="41" t="n"/>
      <c r="Z21" s="40" t="n">
        <v>3464</v>
      </c>
      <c r="AA21" s="41" t="n"/>
      <c r="AB21" s="40" t="n">
        <v>3464</v>
      </c>
      <c r="AC21" s="42" t="n"/>
      <c r="AD21" s="40" t="n">
        <v>3464</v>
      </c>
      <c r="AE21" s="42" t="n"/>
    </row>
    <row r="22" ht="15" customHeight="1" thickBot="1">
      <c r="B22" s="16" t="inlineStr">
        <is>
          <t>SBUX LV B</t>
        </is>
      </c>
      <c r="C22" s="17" t="n">
        <v>950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4117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12745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28839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11913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13205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4162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/>
      <c r="R36" s="104" t="n">
        <v>100</v>
      </c>
      <c r="S36" s="104">
        <f>IF(T36&gt;0,(T36-R36)/2,"")</f>
        <v/>
      </c>
      <c r="T36" s="104" t="n">
        <v>839</v>
      </c>
      <c r="U36" s="104">
        <f>IF(V36&gt;0,(V36-T36)/2,"")</f>
        <v/>
      </c>
      <c r="V36" s="104" t="n">
        <v>860</v>
      </c>
      <c r="W36" s="104">
        <f>IF(X36&gt;0,(X36-V36)/2,"")</f>
        <v/>
      </c>
      <c r="X36" s="104" t="n">
        <v>860</v>
      </c>
      <c r="Y36" s="104">
        <f>IF(Z36&gt;0,(Z36-X36)/2,"")</f>
        <v/>
      </c>
      <c r="Z36" s="104" t="n">
        <v>860</v>
      </c>
      <c r="AA36" s="104">
        <f>IF(AB36&gt;0,(AB36-Z36)/2,"")</f>
        <v/>
      </c>
      <c r="AB36" s="104" t="n">
        <v>860</v>
      </c>
      <c r="AC36" s="104">
        <f>IF(AD36&gt;0,(AD36-AB36)/2,"")</f>
        <v/>
      </c>
      <c r="AD36" s="104" t="n"/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/>
      <c r="R37" s="106" t="n">
        <v>5</v>
      </c>
      <c r="S37" s="106">
        <f>IF(T37&gt;0,(T37-R37)/2,"")</f>
        <v/>
      </c>
      <c r="T37" s="106" t="n">
        <v>495</v>
      </c>
      <c r="U37" s="106">
        <f>IF(V37&gt;0,(V37-T37)/2,"")</f>
        <v/>
      </c>
      <c r="V37" s="106" t="n">
        <v>845</v>
      </c>
      <c r="W37" s="106">
        <f>IF(X37&gt;0,(X37-V37)/2,"")</f>
        <v/>
      </c>
      <c r="X37" s="106" t="n">
        <v>937</v>
      </c>
      <c r="Y37" s="106">
        <f>IF(Z37&gt;0,(Z37-X37)/2,"")</f>
        <v/>
      </c>
      <c r="Z37" s="106" t="n">
        <v>937</v>
      </c>
      <c r="AA37" s="106">
        <f>IF(AB37&gt;0,(AB37-Z37)/2,"")</f>
        <v/>
      </c>
      <c r="AB37" s="106" t="n">
        <v>937</v>
      </c>
      <c r="AC37" s="106">
        <f>IF(AD37&gt;0,(AD37-AB37)/2,"")</f>
        <v/>
      </c>
      <c r="AD37" s="106" t="n"/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/>
      <c r="R38" s="108" t="n">
        <v>320</v>
      </c>
      <c r="S38" s="108">
        <f>IF(T38&gt;0,(T38-R38)/2,"")</f>
        <v/>
      </c>
      <c r="T38" s="108" t="n">
        <v>818</v>
      </c>
      <c r="U38" s="108">
        <f>IF(V38&gt;0,(V38-T38)/2,"")</f>
        <v/>
      </c>
      <c r="V38" s="108" t="n">
        <v>818</v>
      </c>
      <c r="W38" s="108">
        <f>IF(X38&gt;0,(X38-V38)/2,"")</f>
        <v/>
      </c>
      <c r="X38" s="108" t="n">
        <v>818</v>
      </c>
      <c r="Y38" s="108">
        <f>IF(Z38&gt;0,(Z38-X38)/2,"")</f>
        <v/>
      </c>
      <c r="Z38" s="108" t="n">
        <v>818</v>
      </c>
      <c r="AA38" s="108">
        <f>IF(AB38&gt;0,(AB38-Z38)/2,"")</f>
        <v/>
      </c>
      <c r="AB38" s="108" t="n">
        <v>818</v>
      </c>
      <c r="AC38" s="108">
        <f>IF(AD38&gt;0,(AD38-AB38)/2,"")</f>
        <v/>
      </c>
      <c r="AD38" s="108" t="n"/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/>
      <c r="R39" s="106" t="n">
        <v>724</v>
      </c>
      <c r="S39" s="106">
        <f>IF(T39&gt;0,(T39-R39)/2,"")</f>
        <v/>
      </c>
      <c r="T39" s="106" t="n">
        <v>1041</v>
      </c>
      <c r="U39" s="106">
        <f>IF(V39&gt;0,(V39-T39)/2,"")</f>
        <v/>
      </c>
      <c r="V39" s="106" t="n">
        <v>1347</v>
      </c>
      <c r="W39" s="106">
        <f>IF(X39&gt;0,(X39-V39)/2,"")</f>
        <v/>
      </c>
      <c r="X39" s="106" t="n">
        <v>2962</v>
      </c>
      <c r="Y39" s="106">
        <f>IF(Z39&gt;0,(Z39-X39)/2,"")</f>
        <v/>
      </c>
      <c r="Z39" s="106" t="n">
        <v>2962</v>
      </c>
      <c r="AA39" s="106">
        <f>IF(AB39&gt;0,(AB39-Z39)/2,"")</f>
        <v/>
      </c>
      <c r="AB39" s="106" t="n">
        <v>2962</v>
      </c>
      <c r="AC39" s="106">
        <f>IF(AD39&gt;0,(AD39-AB39)/2,"")</f>
        <v/>
      </c>
      <c r="AD39" s="106" t="n"/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/>
      <c r="R40" s="108" t="n">
        <v>0</v>
      </c>
      <c r="S40" s="108">
        <f>IF(T40&gt;0,(T40-R40)/2,"")</f>
        <v/>
      </c>
      <c r="T40" s="108" t="n">
        <v>1043</v>
      </c>
      <c r="U40" s="108">
        <f>IF(V40&gt;0,(V40-T40)/2,"")</f>
        <v/>
      </c>
      <c r="V40" s="108" t="n">
        <v>1567</v>
      </c>
      <c r="W40" s="108">
        <f>IF(X40&gt;0,(X40-V40)/2,"")</f>
        <v/>
      </c>
      <c r="X40" s="108" t="n">
        <v>2922</v>
      </c>
      <c r="Y40" s="108">
        <f>IF(Z40&gt;0,(Z40-X40)/2,"")</f>
        <v/>
      </c>
      <c r="Z40" s="108" t="n">
        <v>2922</v>
      </c>
      <c r="AA40" s="108">
        <f>IF(AB40&gt;0,(AB40-Z40)/2,"")</f>
        <v/>
      </c>
      <c r="AB40" s="108" t="n">
        <v>2922</v>
      </c>
      <c r="AC40" s="108">
        <f>IF(AD40&gt;0,(AD40-AB40)/2,"")</f>
        <v/>
      </c>
      <c r="AD40" s="108" t="n"/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/>
      <c r="R41" s="106" t="n">
        <v>288</v>
      </c>
      <c r="S41" s="106">
        <f>IF(T41&gt;0,(T41-R41)/2,"")</f>
        <v/>
      </c>
      <c r="T41" s="106" t="n">
        <v>288</v>
      </c>
      <c r="U41" s="106">
        <f>IF(V41&gt;0,(V41-T41)/2,"")</f>
        <v/>
      </c>
      <c r="V41" s="106" t="n">
        <v>502</v>
      </c>
      <c r="W41" s="106">
        <f>IF(X41&gt;0,(X41-V41)/2,"")</f>
        <v/>
      </c>
      <c r="X41" s="106" t="n">
        <v>502</v>
      </c>
      <c r="Y41" s="106">
        <f>IF(Z41&gt;0,(Z41-X41)/2,"")</f>
        <v/>
      </c>
      <c r="Z41" s="106" t="n">
        <v>502</v>
      </c>
      <c r="AA41" s="106">
        <f>IF(AB41&gt;0,(AB41-Z41)/2,"")</f>
        <v/>
      </c>
      <c r="AB41" s="106" t="n">
        <v>502</v>
      </c>
      <c r="AC41" s="106">
        <f>IF(AD41&gt;0,(AD41-AB41)/2,"")</f>
        <v/>
      </c>
      <c r="AD41" s="106" t="n"/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/>
      <c r="R42" s="108" t="n">
        <v>250</v>
      </c>
      <c r="S42" s="108">
        <f>IF(T42&gt;0,(T42-R42)/2,"")</f>
        <v/>
      </c>
      <c r="T42" s="108" t="n">
        <v>779</v>
      </c>
      <c r="U42" s="108">
        <f>IF(V42&gt;0,(V42-T42)/2,"")</f>
        <v/>
      </c>
      <c r="V42" s="108" t="n">
        <v>779</v>
      </c>
      <c r="W42" s="108">
        <f>IF(X42&gt;0,(X42-V42)/2,"")</f>
        <v/>
      </c>
      <c r="X42" s="108" t="n">
        <v>779</v>
      </c>
      <c r="Y42" s="108">
        <f>IF(Z42&gt;0,(Z42-X42)/2,"")</f>
        <v/>
      </c>
      <c r="Z42" s="108" t="n">
        <v>779</v>
      </c>
      <c r="AA42" s="108">
        <f>IF(AB42&gt;0,(AB42-Z42)/2,"")</f>
        <v/>
      </c>
      <c r="AB42" s="108" t="n">
        <v>779</v>
      </c>
      <c r="AC42" s="108">
        <f>IF(AD42&gt;0,(AD42-AB42)/2,"")</f>
        <v/>
      </c>
      <c r="AD42" s="108" t="n"/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/>
      <c r="R43" s="106" t="n">
        <v>359</v>
      </c>
      <c r="S43" s="106">
        <f>IF(T43&gt;0,(T43-R43)/2,"")</f>
        <v/>
      </c>
      <c r="T43" s="106" t="n">
        <v>359</v>
      </c>
      <c r="U43" s="106">
        <f>IF(V43&gt;0,(V43-T43)/2,"")</f>
        <v/>
      </c>
      <c r="V43" s="106" t="n">
        <v>359</v>
      </c>
      <c r="W43" s="106">
        <f>IF(X43&gt;0,(X43-V43)/2,"")</f>
        <v/>
      </c>
      <c r="X43" s="106" t="n">
        <v>765</v>
      </c>
      <c r="Y43" s="106">
        <f>IF(Z43&gt;0,(Z43-X43)/2,"")</f>
        <v/>
      </c>
      <c r="Z43" s="106" t="n">
        <v>765</v>
      </c>
      <c r="AA43" s="106">
        <f>IF(AB43&gt;0,(AB43-Z43)/2,"")</f>
        <v/>
      </c>
      <c r="AB43" s="106" t="n">
        <v>765</v>
      </c>
      <c r="AC43" s="106">
        <f>IF(AD43&gt;0,(AD43-AB43)/2,"")</f>
        <v/>
      </c>
      <c r="AD43" s="106" t="n"/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/>
      <c r="R44" s="110" t="n">
        <v>546</v>
      </c>
      <c r="S44" s="110">
        <f>IF(T44&gt;0,(T44-R44)/2,"")</f>
        <v/>
      </c>
      <c r="T44" s="110" t="n">
        <v>546</v>
      </c>
      <c r="U44" s="110">
        <f>IF(V44&gt;0,(V44-T44)/2,"")</f>
        <v/>
      </c>
      <c r="V44" s="110" t="n">
        <v>1050</v>
      </c>
      <c r="W44" s="110">
        <f>IF(X44&gt;0,(X44-V44)/2,"")</f>
        <v/>
      </c>
      <c r="X44" s="110" t="n">
        <v>1589</v>
      </c>
      <c r="Y44" s="110">
        <f>IF(Z44&gt;0,(Z44-X44)/2,"")</f>
        <v/>
      </c>
      <c r="Z44" s="110" t="n">
        <v>1589</v>
      </c>
      <c r="AA44" s="110">
        <f>IF(AB44&gt;0,(AB44-Z44)/2,"")</f>
        <v/>
      </c>
      <c r="AB44" s="110" t="n">
        <v>1589</v>
      </c>
      <c r="AC44" s="110">
        <f>IF(AD44&gt;0,(AD44-AB44)/2,"")</f>
        <v/>
      </c>
      <c r="AD44" s="110" t="n"/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/>
      <c r="R45" s="112" t="n">
        <v>1000</v>
      </c>
      <c r="S45" s="112">
        <f>IF(T45&gt;0,(T45-R45)/2,"")</f>
        <v/>
      </c>
      <c r="T45" s="112" t="n">
        <v>1753</v>
      </c>
      <c r="U45" s="112">
        <f>IF(V45&gt;0,(V45-T45)/2,"")</f>
        <v/>
      </c>
      <c r="V45" s="112" t="n">
        <v>1753</v>
      </c>
      <c r="W45" s="112">
        <f>IF(X45&gt;0,(X45-V45)/2,"")</f>
        <v/>
      </c>
      <c r="X45" s="112" t="n">
        <v>1753</v>
      </c>
      <c r="Y45" s="112">
        <f>IF(Z45&gt;0,(Z45-X45)/2,"")</f>
        <v/>
      </c>
      <c r="Z45" s="112" t="n">
        <v>1753</v>
      </c>
      <c r="AA45" s="112">
        <f>IF(AB45&gt;0,(AB45-Z45)/2,"")</f>
        <v/>
      </c>
      <c r="AB45" s="112" t="n">
        <v>1753</v>
      </c>
      <c r="AC45" s="112">
        <f>IF(AD45&gt;0,(AD45-AB45)/2,"")</f>
        <v/>
      </c>
      <c r="AD45" s="112" t="n"/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/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0</v>
      </c>
      <c r="Y46" s="108">
        <f>IF(Z46&gt;0,(Z46-X46)/2,"")</f>
        <v/>
      </c>
      <c r="Z46" s="108" t="n">
        <v>0</v>
      </c>
      <c r="AA46" s="108">
        <f>IF(AB46&gt;0,(AB46-Z46)/2,"")</f>
        <v/>
      </c>
      <c r="AB46" s="108" t="n">
        <v>0</v>
      </c>
      <c r="AC46" s="108">
        <f>IF(AD46&gt;0,(AD46-AB46)/2,"")</f>
        <v/>
      </c>
      <c r="AD46" s="108" t="n"/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/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659</v>
      </c>
      <c r="Y47" s="106">
        <f>IF(Z47&gt;0,(Z47-X47)/2,"")</f>
        <v/>
      </c>
      <c r="Z47" s="106" t="n">
        <v>659</v>
      </c>
      <c r="AA47" s="106">
        <f>IF(AB47&gt;0,(AB47-Z47)/2,"")</f>
        <v/>
      </c>
      <c r="AB47" s="106" t="n">
        <v>659</v>
      </c>
      <c r="AC47" s="106">
        <f>IF(AD47&gt;0,(AD47-AB47)/2,"")</f>
        <v/>
      </c>
      <c r="AD47" s="106" t="n"/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/>
      <c r="R48" s="110" t="n">
        <v>800</v>
      </c>
      <c r="S48" s="110">
        <f>IF(T48&gt;0,(T48-R48)/2,"")</f>
        <v/>
      </c>
      <c r="T48" s="110" t="n">
        <v>2276</v>
      </c>
      <c r="U48" s="110">
        <f>IF(V48&gt;0,(V48-T48)/2,"")</f>
        <v/>
      </c>
      <c r="V48" s="110" t="n">
        <v>2809</v>
      </c>
      <c r="W48" s="110">
        <f>IF(X48&gt;0,(X48-V48)/2,"")</f>
        <v/>
      </c>
      <c r="X48" s="110" t="n">
        <v>3710</v>
      </c>
      <c r="Y48" s="110">
        <f>IF(Z48&gt;0,(Z48-X48)/2,"")</f>
        <v/>
      </c>
      <c r="Z48" s="110" t="n">
        <v>3710</v>
      </c>
      <c r="AA48" s="110">
        <f>IF(AB48&gt;0,(AB48-Z48)/2,"")</f>
        <v/>
      </c>
      <c r="AB48" s="110" t="n">
        <v>3710</v>
      </c>
      <c r="AC48" s="110">
        <f>IF(AD48&gt;0,(AD48-AB48)/2,"")</f>
        <v/>
      </c>
      <c r="AD48" s="110" t="n"/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/>
      <c r="R49" s="112" t="n">
        <v>0</v>
      </c>
      <c r="S49" s="112">
        <f>IF(T49&gt;0,(T49-R49)/2,"")</f>
        <v/>
      </c>
      <c r="T49" s="112" t="n">
        <v>0</v>
      </c>
      <c r="U49" s="112">
        <f>IF(V49&gt;0,(V49-T49)/2,"")</f>
        <v/>
      </c>
      <c r="V49" s="112" t="n">
        <v>0</v>
      </c>
      <c r="W49" s="112">
        <f>IF(X49&gt;0,(X49-V49)/2,"")</f>
        <v/>
      </c>
      <c r="X49" s="112" t="n">
        <v>0</v>
      </c>
      <c r="Y49" s="112">
        <f>IF(Z49&gt;0,(Z49-X49)/2,"")</f>
        <v/>
      </c>
      <c r="Z49" s="112" t="n">
        <v>336</v>
      </c>
      <c r="AA49" s="112">
        <f>IF(AB49&gt;0,(AB49-Z49)/2,"")</f>
        <v/>
      </c>
      <c r="AB49" s="112" t="n">
        <v>336</v>
      </c>
      <c r="AC49" s="112">
        <f>IF(AD49&gt;0,(AD49-AB49)/2,"")</f>
        <v/>
      </c>
      <c r="AD49" s="112" t="n"/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/>
      <c r="R50" s="108" t="n">
        <v>183</v>
      </c>
      <c r="S50" s="108">
        <f>IF(T50&gt;0,(T50-R50)/2,"")</f>
        <v/>
      </c>
      <c r="T50" s="108" t="n">
        <v>343</v>
      </c>
      <c r="U50" s="108">
        <f>IF(V50&gt;0,(V50-T50)/2,"")</f>
        <v/>
      </c>
      <c r="V50" s="108" t="n">
        <v>343</v>
      </c>
      <c r="W50" s="108">
        <f>IF(X50&gt;0,(X50-V50)/2,"")</f>
        <v/>
      </c>
      <c r="X50" s="108" t="n">
        <v>343</v>
      </c>
      <c r="Y50" s="108">
        <f>IF(Z50&gt;0,(Z50-X50)/2,"")</f>
        <v/>
      </c>
      <c r="Z50" s="108" t="n">
        <v>343</v>
      </c>
      <c r="AA50" s="108">
        <f>IF(AB50&gt;0,(AB50-Z50)/2,"")</f>
        <v/>
      </c>
      <c r="AB50" s="108" t="n">
        <v>343</v>
      </c>
      <c r="AC50" s="108">
        <f>IF(AD50&gt;0,(AD50-AB50)/2,"")</f>
        <v/>
      </c>
      <c r="AD50" s="108" t="n"/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/>
      <c r="R51" s="106" t="n">
        <v>699</v>
      </c>
      <c r="S51" s="106">
        <f>IF(T51&gt;0,(T51-R51)/2,"")</f>
        <v/>
      </c>
      <c r="T51" s="106" t="n">
        <v>1019</v>
      </c>
      <c r="U51" s="106">
        <f>IF(V51&gt;0,(V51-T51)/2,"")</f>
        <v/>
      </c>
      <c r="V51" s="106" t="n">
        <v>1474</v>
      </c>
      <c r="W51" s="106">
        <f>IF(X51&gt;0,(X51-V51)/2,"")</f>
        <v/>
      </c>
      <c r="X51" s="106" t="n">
        <v>1474</v>
      </c>
      <c r="Y51" s="106">
        <f>IF(Z51&gt;0,(Z51-X51)/2,"")</f>
        <v/>
      </c>
      <c r="Z51" s="106" t="n">
        <v>1708</v>
      </c>
      <c r="AA51" s="106">
        <f>IF(AB51&gt;0,(AB51-Z51)/2,"")</f>
        <v/>
      </c>
      <c r="AB51" s="106" t="n">
        <v>1708</v>
      </c>
      <c r="AC51" s="106">
        <f>IF(AD51&gt;0,(AD51-AB51)/2,"")</f>
        <v/>
      </c>
      <c r="AD51" s="106" t="n"/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/>
      <c r="R52" s="108" t="n">
        <v>450</v>
      </c>
      <c r="S52" s="108">
        <f>IF(T52&gt;0,(T52-R52)/2,"")</f>
        <v/>
      </c>
      <c r="T52" s="108" t="n">
        <v>450</v>
      </c>
      <c r="U52" s="108">
        <f>IF(V52&gt;0,(V52-T52)/2,"")</f>
        <v/>
      </c>
      <c r="V52" s="108" t="n">
        <v>746</v>
      </c>
      <c r="W52" s="108">
        <f>IF(X52&gt;0,(X52-V52)/2,"")</f>
        <v/>
      </c>
      <c r="X52" s="108" t="n">
        <v>907</v>
      </c>
      <c r="Y52" s="108">
        <f>IF(Z52&gt;0,(Z52-X52)/2,"")</f>
        <v/>
      </c>
      <c r="Z52" s="108" t="n">
        <v>1056</v>
      </c>
      <c r="AA52" s="108">
        <f>IF(AB52&gt;0,(AB52-Z52)/2,"")</f>
        <v/>
      </c>
      <c r="AB52" s="108" t="n">
        <v>1056</v>
      </c>
      <c r="AC52" s="108">
        <f>IF(AD52&gt;0,(AD52-AB52)/2,"")</f>
        <v/>
      </c>
      <c r="AD52" s="108" t="n"/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/>
      <c r="R53" s="106" t="n">
        <v>315</v>
      </c>
      <c r="S53" s="106">
        <f>IF(T53&gt;0,(T53-R53)/2,"")</f>
        <v/>
      </c>
      <c r="T53" s="106" t="n">
        <v>1143</v>
      </c>
      <c r="U53" s="106">
        <f>IF(V53&gt;0,(V53-T53)/2,"")</f>
        <v/>
      </c>
      <c r="V53" s="106" t="n">
        <v>1567</v>
      </c>
      <c r="W53" s="106">
        <f>IF(X53&gt;0,(X53-V53)/2,"")</f>
        <v/>
      </c>
      <c r="X53" s="106" t="n">
        <v>2063</v>
      </c>
      <c r="Y53" s="106">
        <f>IF(Z53&gt;0,(Z53-X53)/2,"")</f>
        <v/>
      </c>
      <c r="Z53" s="106" t="n">
        <v>2173</v>
      </c>
      <c r="AA53" s="106">
        <f>IF(AB53&gt;0,(AB53-Z53)/2,"")</f>
        <v/>
      </c>
      <c r="AB53" s="106" t="n">
        <v>2173</v>
      </c>
      <c r="AC53" s="106">
        <f>IF(AD53&gt;0,(AD53-AB53)/2,"")</f>
        <v/>
      </c>
      <c r="AD53" s="106" t="n"/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/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928</v>
      </c>
      <c r="Y54" s="108">
        <f>IF(Z54&gt;0,(Z54-X54)/2,"")</f>
        <v/>
      </c>
      <c r="Z54" s="108" t="n">
        <v>1553</v>
      </c>
      <c r="AA54" s="108">
        <f>IF(AB54&gt;0,(AB54-Z54)/2,"")</f>
        <v/>
      </c>
      <c r="AB54" s="108" t="n">
        <v>1553</v>
      </c>
      <c r="AC54" s="108">
        <f>IF(AD54&gt;0,(AD54-AB54)/2,"")</f>
        <v/>
      </c>
      <c r="AD54" s="108" t="n"/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/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354</v>
      </c>
      <c r="W55" s="106">
        <f>IF(X55&gt;0,(X55-V55)/2,"")</f>
        <v/>
      </c>
      <c r="X55" s="106" t="n">
        <v>873</v>
      </c>
      <c r="Y55" s="106">
        <f>IF(Z55&gt;0,(Z55-X55)/2,"")</f>
        <v/>
      </c>
      <c r="Z55" s="106" t="n">
        <v>873</v>
      </c>
      <c r="AA55" s="106">
        <f>IF(AB55&gt;0,(AB55-Z55)/2,"")</f>
        <v/>
      </c>
      <c r="AB55" s="106" t="n">
        <v>873</v>
      </c>
      <c r="AC55" s="106">
        <f>IF(AD55&gt;0,(AD55-AB55)/2,"")</f>
        <v/>
      </c>
      <c r="AD55" s="106" t="n"/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/>
      <c r="R56" s="108" t="n">
        <v>0</v>
      </c>
      <c r="S56" s="108">
        <f>IF(T56&gt;0,(T56-R56)/2,"")</f>
        <v/>
      </c>
      <c r="T56" s="108" t="n">
        <v>179</v>
      </c>
      <c r="U56" s="108">
        <f>IF(V56&gt;0,(V56-T56)/2,"")</f>
        <v/>
      </c>
      <c r="V56" s="108" t="n">
        <v>179</v>
      </c>
      <c r="W56" s="108">
        <f>IF(X56&gt;0,(X56-V56)/2,"")</f>
        <v/>
      </c>
      <c r="X56" s="108" t="n">
        <v>367</v>
      </c>
      <c r="Y56" s="108">
        <f>IF(Z56&gt;0,(Z56-X56)/2,"")</f>
        <v/>
      </c>
      <c r="Z56" s="108" t="n">
        <v>427</v>
      </c>
      <c r="AA56" s="108">
        <f>IF(AB56&gt;0,(AB56-Z56)/2,"")</f>
        <v/>
      </c>
      <c r="AB56" s="108" t="n">
        <v>427</v>
      </c>
      <c r="AC56" s="108">
        <f>IF(AD56&gt;0,(AD56-AB56)/2,"")</f>
        <v/>
      </c>
      <c r="AD56" s="108" t="n"/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/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/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/>
      <c r="R58" s="104" t="n">
        <v>369</v>
      </c>
      <c r="S58" s="104">
        <f>IF(T58&gt;0,(T58-R58)/2,"")</f>
        <v/>
      </c>
      <c r="T58" s="104" t="n">
        <v>1745</v>
      </c>
      <c r="U58" s="104">
        <f>IF(V58&gt;0,(V58-T58)/2,"")</f>
        <v/>
      </c>
      <c r="V58" s="104" t="n">
        <v>3658</v>
      </c>
      <c r="W58" s="104">
        <f>IF(X58&gt;0,(X58-V58)/2,"")</f>
        <v/>
      </c>
      <c r="X58" s="104" t="n">
        <v>3658</v>
      </c>
      <c r="Y58" s="104">
        <f>IF(Z58&gt;0,(Z58-X58)/2,"")</f>
        <v/>
      </c>
      <c r="Z58" s="104" t="n">
        <v>3658</v>
      </c>
      <c r="AA58" s="104">
        <f>IF(AB58&gt;0,(AB58-Z58)/2,"")</f>
        <v/>
      </c>
      <c r="AB58" s="104" t="n">
        <v>3658</v>
      </c>
      <c r="AC58" s="104">
        <f>IF(AD58&gt;0,(AD58-AB58)/2,"")</f>
        <v/>
      </c>
      <c r="AD58" s="104" t="n"/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/>
      <c r="R59" s="106" t="n">
        <v>1438</v>
      </c>
      <c r="S59" s="106">
        <f>IF(T59&gt;0,(T59-R59)/2,"")</f>
        <v/>
      </c>
      <c r="T59" s="106" t="n">
        <v>2331</v>
      </c>
      <c r="U59" s="106">
        <f>IF(V59&gt;0,(V59-T59)/2,"")</f>
        <v/>
      </c>
      <c r="V59" s="106" t="n">
        <v>3471</v>
      </c>
      <c r="W59" s="106">
        <f>IF(X59&gt;0,(X59-V59)/2,"")</f>
        <v/>
      </c>
      <c r="X59" s="106" t="n">
        <v>4128</v>
      </c>
      <c r="Y59" s="106">
        <f>IF(Z59&gt;0,(Z59-X59)/2,"")</f>
        <v/>
      </c>
      <c r="Z59" s="106" t="n">
        <v>4128</v>
      </c>
      <c r="AA59" s="106">
        <f>IF(AB59&gt;0,(AB59-Z59)/2,"")</f>
        <v/>
      </c>
      <c r="AB59" s="106" t="n">
        <v>4128</v>
      </c>
      <c r="AC59" s="106">
        <f>IF(AD59&gt;0,(AD59-AB59)/2,"")</f>
        <v/>
      </c>
      <c r="AD59" s="106" t="n"/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/>
      <c r="R60" s="108" t="n">
        <v>188</v>
      </c>
      <c r="S60" s="108">
        <f>IF(T60&gt;0,(T60-R60)/2,"")</f>
        <v/>
      </c>
      <c r="T60" s="108" t="n">
        <v>188</v>
      </c>
      <c r="U60" s="108">
        <f>IF(V60&gt;0,(V60-T60)/2,"")</f>
        <v/>
      </c>
      <c r="V60" s="108" t="n">
        <v>1029</v>
      </c>
      <c r="W60" s="108">
        <f>IF(X60&gt;0,(X60-V60)/2,"")</f>
        <v/>
      </c>
      <c r="X60" s="108" t="n">
        <v>1647</v>
      </c>
      <c r="Y60" s="108">
        <f>IF(Z60&gt;0,(Z60-X60)/2,"")</f>
        <v/>
      </c>
      <c r="Z60" s="108" t="n">
        <v>1647</v>
      </c>
      <c r="AA60" s="108">
        <f>IF(AB60&gt;0,(AB60-Z60)/2,"")</f>
        <v/>
      </c>
      <c r="AB60" s="108" t="n">
        <v>1647</v>
      </c>
      <c r="AC60" s="108">
        <f>IF(AD60&gt;0,(AD60-AB60)/2,"")</f>
        <v/>
      </c>
      <c r="AD60" s="108" t="n"/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/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/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/>
      <c r="R62" s="104" t="n">
        <v>0</v>
      </c>
      <c r="S62" s="104">
        <f>IF(T62&gt;0,(T62-R62)/2,"")</f>
        <v/>
      </c>
      <c r="T62" s="104" t="n">
        <v>0</v>
      </c>
      <c r="U62" s="104">
        <f>IF(V62&gt;0,(V62-T62)/2,"")</f>
        <v/>
      </c>
      <c r="V62" s="104" t="n">
        <v>0</v>
      </c>
      <c r="W62" s="104">
        <f>IF(X62&gt;0,(X62-V62)/2,"")</f>
        <v/>
      </c>
      <c r="X62" s="104" t="n">
        <v>0</v>
      </c>
      <c r="Y62" s="104">
        <f>IF(Z62&gt;0,(Z62-X62)/2,"")</f>
        <v/>
      </c>
      <c r="Z62" s="104" t="n">
        <v>0</v>
      </c>
      <c r="AA62" s="104">
        <f>IF(AB62&gt;0,(AB62-Z62)/2,"")</f>
        <v/>
      </c>
      <c r="AB62" s="104" t="n">
        <v>0</v>
      </c>
      <c r="AC62" s="104">
        <f>IF(AD62&gt;0,(AD62-AB62)/2,"")</f>
        <v/>
      </c>
      <c r="AD62" s="104" t="n"/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/>
      <c r="R63" s="106" t="n">
        <v>0</v>
      </c>
      <c r="S63" s="106">
        <f>IF(T63&gt;0,(T63-R63)/2,"")</f>
        <v/>
      </c>
      <c r="T63" s="106" t="n">
        <v>0</v>
      </c>
      <c r="U63" s="106">
        <f>IF(V63&gt;0,(V63-T63)/2,"")</f>
        <v/>
      </c>
      <c r="V63" s="106" t="n">
        <v>0</v>
      </c>
      <c r="W63" s="106">
        <f>IF(X63&gt;0,(X63-V63)/2,"")</f>
        <v/>
      </c>
      <c r="X63" s="106" t="n">
        <v>0</v>
      </c>
      <c r="Y63" s="106">
        <f>IF(Z63&gt;0,(Z63-X63)/2,"")</f>
        <v/>
      </c>
      <c r="Z63" s="106" t="n">
        <v>0</v>
      </c>
      <c r="AA63" s="106">
        <f>IF(AB63&gt;0,(AB63-Z63)/2,"")</f>
        <v/>
      </c>
      <c r="AB63" s="106" t="n">
        <v>0</v>
      </c>
      <c r="AC63" s="106">
        <f>IF(AD63&gt;0,(AD63-AB63)/2,"")</f>
        <v/>
      </c>
      <c r="AD63" s="106" t="n"/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/>
      <c r="R64" s="108" t="n">
        <v>0</v>
      </c>
      <c r="S64" s="108">
        <f>IF(T64&gt;0,(T64-R64)/2,"")</f>
        <v/>
      </c>
      <c r="T64" s="108" t="n">
        <v>0</v>
      </c>
      <c r="U64" s="108">
        <f>IF(V64&gt;0,(V64-T64)/2,"")</f>
        <v/>
      </c>
      <c r="V64" s="108" t="n">
        <v>0</v>
      </c>
      <c r="W64" s="108">
        <f>IF(X64&gt;0,(X64-V64)/2,"")</f>
        <v/>
      </c>
      <c r="X64" s="108" t="n">
        <v>0</v>
      </c>
      <c r="Y64" s="108">
        <f>IF(Z64&gt;0,(Z64-X64)/2,"")</f>
        <v/>
      </c>
      <c r="Z64" s="108" t="n">
        <v>0</v>
      </c>
      <c r="AA64" s="108">
        <f>IF(AB64&gt;0,(AB64-Z64)/2,"")</f>
        <v/>
      </c>
      <c r="AB64" s="108" t="n">
        <v>0</v>
      </c>
      <c r="AC64" s="108">
        <f>IF(AD64&gt;0,(AD64-AB64)/2,"")</f>
        <v/>
      </c>
      <c r="AD64" s="108" t="n"/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/>
      <c r="R65" s="114" t="n">
        <v>0</v>
      </c>
      <c r="S65" s="114">
        <f>IF(T65&gt;0,(T65-R65)/2,"")</f>
        <v/>
      </c>
      <c r="T65" s="114" t="n">
        <v>0</v>
      </c>
      <c r="U65" s="114">
        <f>IF(V65&gt;0,(V65-T65)/2,"")</f>
        <v/>
      </c>
      <c r="V65" s="114" t="n">
        <v>0</v>
      </c>
      <c r="W65" s="114">
        <f>IF(X65&gt;0,(X65-V65)/2,"")</f>
        <v/>
      </c>
      <c r="X65" s="114" t="n">
        <v>0</v>
      </c>
      <c r="Y65" s="114">
        <f>IF(Z65&gt;0,(Z65-X65)/2,"")</f>
        <v/>
      </c>
      <c r="Z65" s="114" t="n">
        <v>0</v>
      </c>
      <c r="AA65" s="114">
        <f>IF(AB65&gt;0,(AB65-Z65)/2,"")</f>
        <v/>
      </c>
      <c r="AB65" s="114" t="n">
        <v>0</v>
      </c>
      <c r="AC65" s="114">
        <f>IF(AD65&gt;0,(AD65-AB65)/2,"")</f>
        <v/>
      </c>
      <c r="AD65" s="114" t="n"/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.xml><?xml version="1.0" encoding="utf-8"?>
<worksheet xmlns:r="http://schemas.openxmlformats.org/officeDocument/2006/relationships" xmlns="http://schemas.openxmlformats.org/spreadsheetml/2006/main">
  <sheetPr codeName="Sheet5">
    <tabColor theme="1"/>
    <outlinePr summaryBelow="1" summaryRight="1"/>
    <pageSetUpPr fitToPage="1"/>
  </sheetPr>
  <dimension ref="B2:AQ65"/>
  <sheetViews>
    <sheetView topLeftCell="G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44352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20301</v>
      </c>
      <c r="G6" s="117" t="n">
        <v>18202.342125</v>
      </c>
      <c r="H6" s="117" t="n">
        <v>13878.90545424</v>
      </c>
      <c r="I6" s="19">
        <f>H6+G6</f>
        <v/>
      </c>
      <c r="J6" s="119" t="n">
        <v>16455</v>
      </c>
      <c r="K6" s="117" t="n">
        <v>15629.90525</v>
      </c>
      <c r="L6" s="117" t="n">
        <v>8510.863279519999</v>
      </c>
      <c r="M6" s="19">
        <f>L6+K6</f>
        <v/>
      </c>
      <c r="N6" s="85" t="n">
        <v>70</v>
      </c>
      <c r="O6" s="85" t="n">
        <v>43</v>
      </c>
      <c r="P6" s="92" t="n"/>
      <c r="Q6" s="20">
        <f>J6-P6</f>
        <v/>
      </c>
      <c r="R6" s="21" t="n">
        <v>2294</v>
      </c>
      <c r="S6" s="20">
        <f>IF(R6&gt;0,(R6-R7-$Q6),"")</f>
        <v/>
      </c>
      <c r="T6" s="21" t="n">
        <v>4000</v>
      </c>
      <c r="U6" s="20">
        <f>IF(T6&gt;0,(T6-T7-$Q6),"")</f>
        <v/>
      </c>
      <c r="V6" s="21" t="n">
        <v>10699</v>
      </c>
      <c r="W6" s="20">
        <f>IF(V6&gt;0,(V6-V7-$Q6),"")</f>
        <v/>
      </c>
      <c r="X6" s="21" t="n">
        <v>13621</v>
      </c>
      <c r="Y6" s="20">
        <f>IF(X6&gt;0,(X6-X7-$Q6),"")</f>
        <v/>
      </c>
      <c r="Z6" s="21" t="n">
        <v>13621</v>
      </c>
      <c r="AA6" s="20">
        <f>IF(Z6&gt;0,(Z6-Z7-$Q6),"")</f>
        <v/>
      </c>
      <c r="AB6" s="21" t="n">
        <v>13621</v>
      </c>
      <c r="AC6" s="22">
        <f>IF(AB6&gt;0,(AB6-AB7-$Q6),"")</f>
        <v/>
      </c>
      <c r="AD6" s="21" t="n">
        <v>13621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2068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15</v>
      </c>
      <c r="S7" s="24" t="n"/>
      <c r="T7" s="25" t="n">
        <v>19</v>
      </c>
      <c r="U7" s="24" t="n"/>
      <c r="V7" s="25" t="n">
        <v>53</v>
      </c>
      <c r="W7" s="24" t="n"/>
      <c r="X7" s="25" t="n">
        <v>478</v>
      </c>
      <c r="Y7" s="24" t="n"/>
      <c r="Z7" s="25" t="n">
        <v>478</v>
      </c>
      <c r="AA7" s="24" t="n"/>
      <c r="AB7" s="25" t="n">
        <v>478</v>
      </c>
      <c r="AC7" s="26" t="n"/>
      <c r="AD7" s="25" t="n">
        <v>478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2873</v>
      </c>
      <c r="E8" s="29" t="inlineStr">
        <is>
          <t>Room 2</t>
        </is>
      </c>
      <c r="F8" s="119" t="n">
        <v>15792</v>
      </c>
      <c r="G8" s="117" t="n">
        <v>6788.637000000001</v>
      </c>
      <c r="H8" s="117" t="n">
        <v>1515.2257295</v>
      </c>
      <c r="I8" s="19">
        <f>H8+G8</f>
        <v/>
      </c>
      <c r="J8" s="119" t="n">
        <v>15749</v>
      </c>
      <c r="K8" s="117" t="n">
        <v>6736.270500000001</v>
      </c>
      <c r="L8" s="117" t="n">
        <v>1511.3830782</v>
      </c>
      <c r="M8" s="19">
        <f>L8+K8</f>
        <v/>
      </c>
      <c r="N8" s="87" t="n">
        <v>31</v>
      </c>
      <c r="O8" s="87" t="n">
        <v>21</v>
      </c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2622</v>
      </c>
      <c r="U8" s="20">
        <f>IF(T8&gt;0,(T8-T9-$Q8),"")</f>
        <v/>
      </c>
      <c r="V8" s="21" t="n">
        <v>4649</v>
      </c>
      <c r="W8" s="20">
        <f>IF(V8&gt;0,(V8-V9-$Q8),"")</f>
        <v/>
      </c>
      <c r="X8" s="21" t="n">
        <v>7655</v>
      </c>
      <c r="Y8" s="20">
        <f>IF(X8&gt;0,(X8-X9-$Q8),"")</f>
        <v/>
      </c>
      <c r="Z8" s="21" t="n">
        <v>7655</v>
      </c>
      <c r="AA8" s="20">
        <f>IF(Z8&gt;0,(Z8-Z9-$Q8),"")</f>
        <v/>
      </c>
      <c r="AB8" s="21" t="n">
        <v>7655</v>
      </c>
      <c r="AC8" s="22">
        <f>IF(AB8&gt;0,(AB8-AB9-$Q8),"")</f>
        <v/>
      </c>
      <c r="AD8" s="21" t="n">
        <v>7655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1611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1800</v>
      </c>
      <c r="S9" s="24" t="n"/>
      <c r="T9" s="30" t="n">
        <v>0</v>
      </c>
      <c r="U9" s="24" t="n"/>
      <c r="V9" s="30" t="n">
        <v>0</v>
      </c>
      <c r="W9" s="24" t="n"/>
      <c r="X9" s="30" t="n">
        <v>481</v>
      </c>
      <c r="Y9" s="24" t="n"/>
      <c r="Z9" s="30" t="n">
        <v>481</v>
      </c>
      <c r="AA9" s="24" t="n"/>
      <c r="AB9" s="30" t="n">
        <v>481</v>
      </c>
      <c r="AC9" s="26" t="n"/>
      <c r="AD9" s="30" t="n">
        <v>481</v>
      </c>
      <c r="AE9" s="26" t="n"/>
    </row>
    <row r="10">
      <c r="B10" s="16" t="inlineStr">
        <is>
          <t>WM DC</t>
        </is>
      </c>
      <c r="C10" s="17" t="n">
        <v>3562</v>
      </c>
      <c r="E10" s="18" t="inlineStr">
        <is>
          <t>Room 3</t>
        </is>
      </c>
      <c r="F10" s="119" t="n">
        <v>17625</v>
      </c>
      <c r="G10" s="117" t="n">
        <v>14288.916</v>
      </c>
      <c r="H10" s="117" t="n">
        <v>1723.2735025</v>
      </c>
      <c r="I10" s="19">
        <f>H10+G10</f>
        <v/>
      </c>
      <c r="J10" s="119" t="n">
        <v>17364</v>
      </c>
      <c r="K10" s="117" t="n">
        <v>13994.705</v>
      </c>
      <c r="L10" s="117" t="n">
        <v>1329.040125</v>
      </c>
      <c r="M10" s="19">
        <f>L10+K10</f>
        <v/>
      </c>
      <c r="N10" s="88" t="n">
        <v>50</v>
      </c>
      <c r="O10" s="88" t="n">
        <v>37</v>
      </c>
      <c r="P10" s="92" t="n"/>
      <c r="Q10" s="20">
        <f>J10-P10</f>
        <v/>
      </c>
      <c r="R10" s="21" t="n">
        <v>2509</v>
      </c>
      <c r="S10" s="20">
        <f>IF(R10&gt;0,(R10-R11-$Q10),"")</f>
        <v/>
      </c>
      <c r="T10" s="21" t="n">
        <v>5707</v>
      </c>
      <c r="U10" s="20">
        <f>IF(T10&gt;0,(T10-T11-$Q10),"")</f>
        <v/>
      </c>
      <c r="V10" s="21" t="n">
        <v>8614</v>
      </c>
      <c r="W10" s="20">
        <f>IF(V10&gt;0,(V10-V11-$Q10),"")</f>
        <v/>
      </c>
      <c r="X10" s="21" t="n">
        <v>10488</v>
      </c>
      <c r="Y10" s="20">
        <f>IF(X10&gt;0,(X10-X11-$Q10),"")</f>
        <v/>
      </c>
      <c r="Z10" s="21" t="n">
        <v>13752</v>
      </c>
      <c r="AA10" s="20">
        <f>IF(Z10&gt;0,(Z10-Z11-$Q10),"")</f>
        <v/>
      </c>
      <c r="AB10" s="21" t="n">
        <v>16512</v>
      </c>
      <c r="AC10" s="22">
        <f>IF(AB10&gt;0,(AB10-AB11-$Q10),"")</f>
        <v/>
      </c>
      <c r="AD10" s="21" t="n">
        <v>16512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2077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1025</v>
      </c>
      <c r="S11" s="24" t="n"/>
      <c r="T11" s="30" t="n">
        <v>1592</v>
      </c>
      <c r="U11" s="24" t="n"/>
      <c r="V11" s="30" t="n">
        <v>2083</v>
      </c>
      <c r="W11" s="24" t="n"/>
      <c r="X11" s="30" t="n">
        <v>2083</v>
      </c>
      <c r="Y11" s="24" t="n"/>
      <c r="Z11" s="30" t="n">
        <v>2383</v>
      </c>
      <c r="AA11" s="24" t="n"/>
      <c r="AB11" s="30" t="n">
        <v>3033</v>
      </c>
      <c r="AC11" s="26" t="n"/>
      <c r="AD11" s="30" t="n">
        <v>3033</v>
      </c>
      <c r="AE11" s="26" t="n"/>
    </row>
    <row r="12">
      <c r="B12" s="16" t="inlineStr">
        <is>
          <t>WM TUC</t>
        </is>
      </c>
      <c r="C12" s="17" t="n">
        <v>1635</v>
      </c>
      <c r="E12" s="29" t="inlineStr">
        <is>
          <t>Room 4</t>
        </is>
      </c>
      <c r="F12" s="119" t="n">
        <v>10860</v>
      </c>
      <c r="G12" s="117" t="n">
        <v>11004.10525</v>
      </c>
      <c r="H12" s="117" t="n">
        <v>12594.23149116</v>
      </c>
      <c r="I12" s="19">
        <f>H12+G12</f>
        <v/>
      </c>
      <c r="J12" s="119" t="n">
        <v>10312</v>
      </c>
      <c r="K12" s="117" t="n">
        <v>10204.756</v>
      </c>
      <c r="L12" s="117" t="n">
        <v>11391.91326647999</v>
      </c>
      <c r="M12" s="19">
        <f>L12+K12</f>
        <v/>
      </c>
      <c r="N12" s="88" t="n">
        <v>48</v>
      </c>
      <c r="O12" s="88" t="n">
        <v>37</v>
      </c>
      <c r="P12" s="92" t="n"/>
      <c r="Q12" s="20">
        <f>J12-P12</f>
        <v/>
      </c>
      <c r="R12" s="21" t="n">
        <v>1616</v>
      </c>
      <c r="S12" s="20">
        <f>IF(R12&gt;0,(R12-R13-$Q12),"")</f>
        <v/>
      </c>
      <c r="T12" s="21" t="n">
        <v>4877</v>
      </c>
      <c r="U12" s="20">
        <f>IF(T12&gt;0,(T12-T13-$Q12),"")</f>
        <v/>
      </c>
      <c r="V12" s="21" t="n">
        <v>8094</v>
      </c>
      <c r="W12" s="20">
        <f>IF(V12&gt;0,(V12-V13-$Q12),"")</f>
        <v/>
      </c>
      <c r="X12" s="21" t="n">
        <v>8445</v>
      </c>
      <c r="Y12" s="20">
        <f>IF(X12&gt;0,(X12-X13-$Q12),"")</f>
        <v/>
      </c>
      <c r="Z12" s="21" t="n">
        <v>8445</v>
      </c>
      <c r="AA12" s="20">
        <f>IF(Z12&gt;0,(Z12-Z13-$Q12),"")</f>
        <v/>
      </c>
      <c r="AB12" s="21" t="n">
        <v>8445</v>
      </c>
      <c r="AC12" s="22">
        <f>IF(AB12&gt;0,(AB12-AB13-$Q12),"")</f>
        <v/>
      </c>
      <c r="AD12" s="21" t="n">
        <v>8445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4965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233</v>
      </c>
      <c r="S13" s="24" t="n"/>
      <c r="T13" s="30" t="n">
        <v>1861</v>
      </c>
      <c r="U13" s="24" t="n"/>
      <c r="V13" s="30" t="n">
        <v>1861</v>
      </c>
      <c r="W13" s="24" t="n"/>
      <c r="X13" s="30" t="n">
        <v>1861</v>
      </c>
      <c r="Y13" s="24" t="n"/>
      <c r="Z13" s="30" t="n">
        <v>1861</v>
      </c>
      <c r="AA13" s="24" t="n"/>
      <c r="AB13" s="30" t="n">
        <v>1861</v>
      </c>
      <c r="AC13" s="26" t="n"/>
      <c r="AD13" s="30" t="n">
        <v>1861</v>
      </c>
      <c r="AE13" s="26" t="n"/>
    </row>
    <row r="14">
      <c r="B14" s="16" t="inlineStr">
        <is>
          <t>ALBSFWY PHX</t>
        </is>
      </c>
      <c r="C14" s="17" t="n">
        <v>9233</v>
      </c>
      <c r="E14" s="18" t="inlineStr">
        <is>
          <t>Room 5</t>
        </is>
      </c>
      <c r="F14" s="119" t="n">
        <v>17436</v>
      </c>
      <c r="G14" s="117" t="n">
        <v>20494.75</v>
      </c>
      <c r="H14" s="117" t="n">
        <v>27168.22205038001</v>
      </c>
      <c r="I14" s="19">
        <f>H14+G14</f>
        <v/>
      </c>
      <c r="J14" s="119" t="n">
        <v>17436</v>
      </c>
      <c r="K14" s="117" t="n">
        <v>20494.75</v>
      </c>
      <c r="L14" s="117" t="n">
        <v>26256.59601236001</v>
      </c>
      <c r="M14" s="19">
        <f>L14+K14</f>
        <v/>
      </c>
      <c r="N14" s="88" t="n">
        <v>77</v>
      </c>
      <c r="O14" s="88" t="n">
        <v>54</v>
      </c>
      <c r="P14" s="92" t="n"/>
      <c r="Q14" s="20">
        <f>J14-P14</f>
        <v/>
      </c>
      <c r="R14" s="21" t="n">
        <v>0</v>
      </c>
      <c r="S14" s="20">
        <f>IF(R14&gt;0,(R14-R15-$Q14),"")</f>
        <v/>
      </c>
      <c r="T14" s="21" t="n">
        <v>0</v>
      </c>
      <c r="U14" s="20">
        <f>IF(T14&gt;0,(T14-T15-$Q14),"")</f>
        <v/>
      </c>
      <c r="V14" s="21" t="n">
        <v>0</v>
      </c>
      <c r="W14" s="20">
        <f>IF(V14&gt;0,(V14-V15-$Q14),"")</f>
        <v/>
      </c>
      <c r="X14" s="21" t="n">
        <v>0</v>
      </c>
      <c r="Y14" s="20">
        <f>IF(X14&gt;0,(X14-X15-$Q14),"")</f>
        <v/>
      </c>
      <c r="Z14" s="21" t="n">
        <v>0</v>
      </c>
      <c r="AA14" s="20">
        <f>IF(Z14&gt;0,(Z14-Z15-$Q14),"")</f>
        <v/>
      </c>
      <c r="AB14" s="21" t="n">
        <v>0</v>
      </c>
      <c r="AC14" s="22">
        <f>IF(AB14&gt;0,(AB14-AB15-$Q14),"")</f>
        <v/>
      </c>
      <c r="AD14" s="21" t="n">
        <v>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2623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0</v>
      </c>
      <c r="W15" s="24" t="n"/>
      <c r="X15" s="25" t="n">
        <v>0</v>
      </c>
      <c r="Y15" s="24" t="n"/>
      <c r="Z15" s="25" t="n">
        <v>0</v>
      </c>
      <c r="AA15" s="24" t="n"/>
      <c r="AB15" s="25" t="n">
        <v>0</v>
      </c>
      <c r="AC15" s="26" t="n"/>
      <c r="AD15" s="25" t="n">
        <v>0</v>
      </c>
      <c r="AE15" s="26" t="n"/>
    </row>
    <row r="16" ht="15" customHeight="1" thickBot="1">
      <c r="B16" s="28" t="inlineStr">
        <is>
          <t>FRY'S</t>
        </is>
      </c>
      <c r="C16" s="17" t="n">
        <v>11563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400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810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1718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550</v>
      </c>
      <c r="L20" s="4" t="n"/>
      <c r="M20" s="4" t="n"/>
      <c r="Q20" s="51" t="inlineStr">
        <is>
          <t>Day Prior</t>
        </is>
      </c>
      <c r="R20" s="35" t="n">
        <v>7335</v>
      </c>
      <c r="S20" s="36" t="n"/>
      <c r="T20" s="35" t="n">
        <v>15935</v>
      </c>
      <c r="U20" s="36" t="n"/>
      <c r="V20" s="35" t="n">
        <v>23108</v>
      </c>
      <c r="W20" s="36" t="n"/>
      <c r="X20" s="35" t="n">
        <v>31154</v>
      </c>
      <c r="Y20" s="36" t="n"/>
      <c r="Z20" s="35" t="n">
        <v>32115</v>
      </c>
      <c r="AA20" s="36" t="n"/>
      <c r="AB20" s="35" t="n">
        <v>32115</v>
      </c>
      <c r="AC20" s="37" t="n"/>
      <c r="AD20" s="35" t="n">
        <v>0</v>
      </c>
      <c r="AE20" s="37" t="n"/>
    </row>
    <row r="21" ht="15" customHeight="1" thickBot="1">
      <c r="B21" s="16" t="inlineStr">
        <is>
          <t>SBUX PHX</t>
        </is>
      </c>
      <c r="C21" s="17" t="n">
        <v>9292</v>
      </c>
      <c r="L21" s="4" t="n"/>
      <c r="M21" s="4" t="n"/>
      <c r="Q21" s="52" t="n"/>
      <c r="R21" s="40" t="n">
        <v>699</v>
      </c>
      <c r="S21" s="41" t="n"/>
      <c r="T21" s="40" t="n">
        <v>1700</v>
      </c>
      <c r="U21" s="41" t="n"/>
      <c r="V21" s="40" t="n">
        <v>2402</v>
      </c>
      <c r="W21" s="41" t="n"/>
      <c r="X21" s="40" t="n">
        <v>3490</v>
      </c>
      <c r="Y21" s="41" t="n"/>
      <c r="Z21" s="40" t="n">
        <v>4043</v>
      </c>
      <c r="AA21" s="41" t="n"/>
      <c r="AB21" s="40" t="n">
        <v>4043</v>
      </c>
      <c r="AC21" s="42" t="n"/>
      <c r="AD21" s="40" t="n">
        <v>0</v>
      </c>
      <c r="AE21" s="42" t="n"/>
    </row>
    <row r="22" ht="15" customHeight="1" thickBot="1">
      <c r="B22" s="16" t="inlineStr">
        <is>
          <t>SBUX LV B</t>
        </is>
      </c>
      <c r="C22" s="17" t="n">
        <v>1538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4438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9958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35034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12239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685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15292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4484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2246</v>
      </c>
      <c r="R36" s="104" t="n">
        <v>551</v>
      </c>
      <c r="S36" s="104">
        <f>IF(T36&gt;0,(T36-R36)/2,"")</f>
        <v/>
      </c>
      <c r="T36" s="104" t="n">
        <v>551</v>
      </c>
      <c r="U36" s="104">
        <f>IF(V36&gt;0,(V36-T36)/2,"")</f>
        <v/>
      </c>
      <c r="V36" s="104" t="n">
        <v>1406</v>
      </c>
      <c r="W36" s="104">
        <f>IF(X36&gt;0,(X36-V36)/2,"")</f>
        <v/>
      </c>
      <c r="X36" s="104" t="n">
        <v>1415</v>
      </c>
      <c r="Y36" s="104">
        <f>IF(Z36&gt;0,(Z36-X36)/2,"")</f>
        <v/>
      </c>
      <c r="Z36" s="104" t="n">
        <v>1415</v>
      </c>
      <c r="AA36" s="104">
        <f>IF(AB36&gt;0,(AB36-Z36)/2,"")</f>
        <v/>
      </c>
      <c r="AB36" s="104" t="n">
        <v>1415</v>
      </c>
      <c r="AC36" s="104">
        <f>IF(AD36&gt;0,(AD36-AB36)/2,"")</f>
        <v/>
      </c>
      <c r="AD36" s="104" t="n">
        <v>1415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1543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534</v>
      </c>
      <c r="W37" s="106">
        <f>IF(X37&gt;0,(X37-V37)/2,"")</f>
        <v/>
      </c>
      <c r="X37" s="106" t="n">
        <v>534</v>
      </c>
      <c r="Y37" s="106">
        <f>IF(Z37&gt;0,(Z37-X37)/2,"")</f>
        <v/>
      </c>
      <c r="Z37" s="106" t="n">
        <v>534</v>
      </c>
      <c r="AA37" s="106">
        <f>IF(AB37&gt;0,(AB37-Z37)/2,"")</f>
        <v/>
      </c>
      <c r="AB37" s="106" t="n">
        <v>534</v>
      </c>
      <c r="AC37" s="106">
        <f>IF(AD37&gt;0,(AD37-AB37)/2,"")</f>
        <v/>
      </c>
      <c r="AD37" s="106" t="n">
        <v>534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2574</v>
      </c>
      <c r="R38" s="108" t="n">
        <v>791</v>
      </c>
      <c r="S38" s="108">
        <f>IF(T38&gt;0,(T38-R38)/2,"")</f>
        <v/>
      </c>
      <c r="T38" s="108" t="n">
        <v>1316</v>
      </c>
      <c r="U38" s="108">
        <f>IF(V38&gt;0,(V38-T38)/2,"")</f>
        <v/>
      </c>
      <c r="V38" s="108" t="n">
        <v>2386</v>
      </c>
      <c r="W38" s="108">
        <f>IF(X38&gt;0,(X38-V38)/2,"")</f>
        <v/>
      </c>
      <c r="X38" s="108" t="n">
        <v>3011</v>
      </c>
      <c r="Y38" s="108">
        <f>IF(Z38&gt;0,(Z38-X38)/2,"")</f>
        <v/>
      </c>
      <c r="Z38" s="108" t="n">
        <v>3011</v>
      </c>
      <c r="AA38" s="108">
        <f>IF(AB38&gt;0,(AB38-Z38)/2,"")</f>
        <v/>
      </c>
      <c r="AB38" s="108" t="n">
        <v>3011</v>
      </c>
      <c r="AC38" s="108">
        <f>IF(AD38&gt;0,(AD38-AB38)/2,"")</f>
        <v/>
      </c>
      <c r="AD38" s="108" t="n">
        <v>3011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2944</v>
      </c>
      <c r="R39" s="106" t="n">
        <v>0</v>
      </c>
      <c r="S39" s="106">
        <f>IF(T39&gt;0,(T39-R39)/2,"")</f>
        <v/>
      </c>
      <c r="T39" s="106" t="n">
        <v>749</v>
      </c>
      <c r="U39" s="106">
        <f>IF(V39&gt;0,(V39-T39)/2,"")</f>
        <v/>
      </c>
      <c r="V39" s="106" t="n">
        <v>1791</v>
      </c>
      <c r="W39" s="106">
        <f>IF(X39&gt;0,(X39-V39)/2,"")</f>
        <v/>
      </c>
      <c r="X39" s="106" t="n">
        <v>2949</v>
      </c>
      <c r="Y39" s="106">
        <f>IF(Z39&gt;0,(Z39-X39)/2,"")</f>
        <v/>
      </c>
      <c r="Z39" s="106" t="n">
        <v>2949</v>
      </c>
      <c r="AA39" s="106">
        <f>IF(AB39&gt;0,(AB39-Z39)/2,"")</f>
        <v/>
      </c>
      <c r="AB39" s="106" t="n">
        <v>2949</v>
      </c>
      <c r="AC39" s="106">
        <f>IF(AD39&gt;0,(AD39-AB39)/2,"")</f>
        <v/>
      </c>
      <c r="AD39" s="106" t="n">
        <v>2949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2600</v>
      </c>
      <c r="R40" s="108" t="n">
        <v>0</v>
      </c>
      <c r="S40" s="108">
        <f>IF(T40&gt;0,(T40-R40)/2,"")</f>
        <v/>
      </c>
      <c r="T40" s="108" t="n">
        <v>0</v>
      </c>
      <c r="U40" s="108">
        <f>IF(V40&gt;0,(V40-T40)/2,"")</f>
        <v/>
      </c>
      <c r="V40" s="108" t="n">
        <v>1496</v>
      </c>
      <c r="W40" s="108">
        <f>IF(X40&gt;0,(X40-V40)/2,"")</f>
        <v/>
      </c>
      <c r="X40" s="108" t="n">
        <v>2626</v>
      </c>
      <c r="Y40" s="108">
        <f>IF(Z40&gt;0,(Z40-X40)/2,"")</f>
        <v/>
      </c>
      <c r="Z40" s="108" t="n">
        <v>2626</v>
      </c>
      <c r="AA40" s="108">
        <f>IF(AB40&gt;0,(AB40-Z40)/2,"")</f>
        <v/>
      </c>
      <c r="AB40" s="108" t="n">
        <v>2626</v>
      </c>
      <c r="AC40" s="108">
        <f>IF(AD40&gt;0,(AD40-AB40)/2,"")</f>
        <v/>
      </c>
      <c r="AD40" s="108" t="n">
        <v>2626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569</v>
      </c>
      <c r="R41" s="106" t="n">
        <v>0</v>
      </c>
      <c r="S41" s="106">
        <f>IF(T41&gt;0,(T41-R41)/2,"")</f>
        <v/>
      </c>
      <c r="T41" s="106" t="n">
        <v>160</v>
      </c>
      <c r="U41" s="106">
        <f>IF(V41&gt;0,(V41-T41)/2,"")</f>
        <v/>
      </c>
      <c r="V41" s="106" t="n">
        <v>323</v>
      </c>
      <c r="W41" s="106">
        <f>IF(X41&gt;0,(X41-V41)/2,"")</f>
        <v/>
      </c>
      <c r="X41" s="106" t="n">
        <v>323</v>
      </c>
      <c r="Y41" s="106">
        <f>IF(Z41&gt;0,(Z41-X41)/2,"")</f>
        <v/>
      </c>
      <c r="Z41" s="106" t="n">
        <v>323</v>
      </c>
      <c r="AA41" s="106">
        <f>IF(AB41&gt;0,(AB41-Z41)/2,"")</f>
        <v/>
      </c>
      <c r="AB41" s="106" t="n">
        <v>323</v>
      </c>
      <c r="AC41" s="106">
        <f>IF(AD41&gt;0,(AD41-AB41)/2,"")</f>
        <v/>
      </c>
      <c r="AD41" s="106" t="n">
        <v>323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1075</v>
      </c>
      <c r="R42" s="108" t="n">
        <v>0</v>
      </c>
      <c r="S42" s="108">
        <f>IF(T42&gt;0,(T42-R42)/2,"")</f>
        <v/>
      </c>
      <c r="T42" s="108" t="n">
        <v>272</v>
      </c>
      <c r="U42" s="108">
        <f>IF(V42&gt;0,(V42-T42)/2,"")</f>
        <v/>
      </c>
      <c r="V42" s="108" t="n">
        <v>817</v>
      </c>
      <c r="W42" s="108">
        <f>IF(X42&gt;0,(X42-V42)/2,"")</f>
        <v/>
      </c>
      <c r="X42" s="108" t="n">
        <v>817</v>
      </c>
      <c r="Y42" s="108">
        <f>IF(Z42&gt;0,(Z42-X42)/2,"")</f>
        <v/>
      </c>
      <c r="Z42" s="108" t="n">
        <v>817</v>
      </c>
      <c r="AA42" s="108">
        <f>IF(AB42&gt;0,(AB42-Z42)/2,"")</f>
        <v/>
      </c>
      <c r="AB42" s="108" t="n">
        <v>817</v>
      </c>
      <c r="AC42" s="108">
        <f>IF(AD42&gt;0,(AD42-AB42)/2,"")</f>
        <v/>
      </c>
      <c r="AD42" s="108" t="n">
        <v>817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1609</v>
      </c>
      <c r="R43" s="106" t="n">
        <v>376</v>
      </c>
      <c r="S43" s="106">
        <f>IF(T43&gt;0,(T43-R43)/2,"")</f>
        <v/>
      </c>
      <c r="T43" s="106" t="n">
        <v>376</v>
      </c>
      <c r="U43" s="106">
        <f>IF(V43&gt;0,(V43-T43)/2,"")</f>
        <v/>
      </c>
      <c r="V43" s="106" t="n">
        <v>747</v>
      </c>
      <c r="W43" s="106">
        <f>IF(X43&gt;0,(X43-V43)/2,"")</f>
        <v/>
      </c>
      <c r="X43" s="106" t="n">
        <v>747</v>
      </c>
      <c r="Y43" s="106">
        <f>IF(Z43&gt;0,(Z43-X43)/2,"")</f>
        <v/>
      </c>
      <c r="Z43" s="106" t="n">
        <v>747</v>
      </c>
      <c r="AA43" s="106">
        <f>IF(AB43&gt;0,(AB43-Z43)/2,"")</f>
        <v/>
      </c>
      <c r="AB43" s="106" t="n">
        <v>747</v>
      </c>
      <c r="AC43" s="106">
        <f>IF(AD43&gt;0,(AD43-AB43)/2,"")</f>
        <v/>
      </c>
      <c r="AD43" s="106" t="n">
        <v>747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1295</v>
      </c>
      <c r="R44" s="110" t="n">
        <v>576</v>
      </c>
      <c r="S44" s="110">
        <f>IF(T44&gt;0,(T44-R44)/2,"")</f>
        <v/>
      </c>
      <c r="T44" s="110" t="n">
        <v>576</v>
      </c>
      <c r="U44" s="110">
        <f>IF(V44&gt;0,(V44-T44)/2,"")</f>
        <v/>
      </c>
      <c r="V44" s="110" t="n">
        <v>1199</v>
      </c>
      <c r="W44" s="110">
        <f>IF(X44&gt;0,(X44-V44)/2,"")</f>
        <v/>
      </c>
      <c r="X44" s="110" t="n">
        <v>1199</v>
      </c>
      <c r="Y44" s="110">
        <f>IF(Z44&gt;0,(Z44-X44)/2,"")</f>
        <v/>
      </c>
      <c r="Z44" s="110" t="n">
        <v>1199</v>
      </c>
      <c r="AA44" s="110">
        <f>IF(AB44&gt;0,(AB44-Z44)/2,"")</f>
        <v/>
      </c>
      <c r="AB44" s="110" t="n">
        <v>1199</v>
      </c>
      <c r="AC44" s="110">
        <f>IF(AD44&gt;0,(AD44-AB44)/2,"")</f>
        <v/>
      </c>
      <c r="AD44" s="110" t="n">
        <v>1199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5090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2073</v>
      </c>
      <c r="W45" s="112">
        <f>IF(X45&gt;0,(X45-V45)/2,"")</f>
        <v/>
      </c>
      <c r="X45" s="112" t="n">
        <v>2073</v>
      </c>
      <c r="Y45" s="112">
        <f>IF(Z45&gt;0,(Z45-X45)/2,"")</f>
        <v/>
      </c>
      <c r="Z45" s="112" t="n">
        <v>2073</v>
      </c>
      <c r="AA45" s="112">
        <f>IF(AB45&gt;0,(AB45-Z45)/2,"")</f>
        <v/>
      </c>
      <c r="AB45" s="112" t="n">
        <v>2073</v>
      </c>
      <c r="AC45" s="112">
        <f>IF(AD45&gt;0,(AD45-AB45)/2,"")</f>
        <v/>
      </c>
      <c r="AD45" s="112" t="n">
        <v>2073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3861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0</v>
      </c>
      <c r="Y46" s="108">
        <f>IF(Z46&gt;0,(Z46-X46)/2,"")</f>
        <v/>
      </c>
      <c r="Z46" s="108" t="n">
        <v>0</v>
      </c>
      <c r="AA46" s="108">
        <f>IF(AB46&gt;0,(AB46-Z46)/2,"")</f>
        <v/>
      </c>
      <c r="AB46" s="108" t="n">
        <v>0</v>
      </c>
      <c r="AC46" s="108">
        <f>IF(AD46&gt;0,(AD46-AB46)/2,"")</f>
        <v/>
      </c>
      <c r="AD46" s="108" t="n">
        <v>0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2480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1264</v>
      </c>
      <c r="Y47" s="106">
        <f>IF(Z47&gt;0,(Z47-X47)/2,"")</f>
        <v/>
      </c>
      <c r="Z47" s="106" t="n">
        <v>1264</v>
      </c>
      <c r="AA47" s="106">
        <f>IF(AB47&gt;0,(AB47-Z47)/2,"")</f>
        <v/>
      </c>
      <c r="AB47" s="106" t="n">
        <v>1264</v>
      </c>
      <c r="AC47" s="106">
        <f>IF(AD47&gt;0,(AD47-AB47)/2,"")</f>
        <v/>
      </c>
      <c r="AD47" s="106" t="n">
        <v>1264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4318</v>
      </c>
      <c r="R48" s="110" t="n">
        <v>800</v>
      </c>
      <c r="S48" s="110">
        <f>IF(T48&gt;0,(T48-R48)/2,"")</f>
        <v/>
      </c>
      <c r="T48" s="110" t="n">
        <v>1622</v>
      </c>
      <c r="U48" s="110">
        <f>IF(V48&gt;0,(V48-T48)/2,"")</f>
        <v/>
      </c>
      <c r="V48" s="110" t="n">
        <v>2576</v>
      </c>
      <c r="W48" s="110">
        <f>IF(X48&gt;0,(X48-V48)/2,"")</f>
        <v/>
      </c>
      <c r="X48" s="110" t="n">
        <v>4318</v>
      </c>
      <c r="Y48" s="110">
        <f>IF(Z48&gt;0,(Z48-X48)/2,"")</f>
        <v/>
      </c>
      <c r="Z48" s="110" t="n">
        <v>4318</v>
      </c>
      <c r="AA48" s="110">
        <f>IF(AB48&gt;0,(AB48-Z48)/2,"")</f>
        <v/>
      </c>
      <c r="AB48" s="110" t="n">
        <v>4318</v>
      </c>
      <c r="AC48" s="110">
        <f>IF(AD48&gt;0,(AD48-AB48)/2,"")</f>
        <v/>
      </c>
      <c r="AD48" s="110" t="n">
        <v>4318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2239</v>
      </c>
      <c r="R49" s="112" t="n">
        <v>14</v>
      </c>
      <c r="S49" s="112">
        <f>IF(T49&gt;0,(T49-R49)/2,"")</f>
        <v/>
      </c>
      <c r="T49" s="112" t="n">
        <v>974</v>
      </c>
      <c r="U49" s="112">
        <f>IF(V49&gt;0,(V49-T49)/2,"")</f>
        <v/>
      </c>
      <c r="V49" s="112" t="n">
        <v>1929</v>
      </c>
      <c r="W49" s="112">
        <f>IF(X49&gt;0,(X49-V49)/2,"")</f>
        <v/>
      </c>
      <c r="X49" s="112" t="n">
        <v>1947</v>
      </c>
      <c r="Y49" s="112">
        <f>IF(Z49&gt;0,(Z49-X49)/2,"")</f>
        <v/>
      </c>
      <c r="Z49" s="112" t="n">
        <v>2075</v>
      </c>
      <c r="AA49" s="112">
        <f>IF(AB49&gt;0,(AB49-Z49)/2,"")</f>
        <v/>
      </c>
      <c r="AB49" s="112" t="n">
        <v>2075</v>
      </c>
      <c r="AC49" s="112">
        <f>IF(AD49&gt;0,(AD49-AB49)/2,"")</f>
        <v/>
      </c>
      <c r="AD49" s="112" t="n">
        <v>2075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3812</v>
      </c>
      <c r="R50" s="108" t="n">
        <v>984</v>
      </c>
      <c r="S50" s="108">
        <f>IF(T50&gt;0,(T50-R50)/2,"")</f>
        <v/>
      </c>
      <c r="T50" s="108" t="n">
        <v>1485</v>
      </c>
      <c r="U50" s="108">
        <f>IF(V50&gt;0,(V50-T50)/2,"")</f>
        <v/>
      </c>
      <c r="V50" s="108" t="n">
        <v>1485</v>
      </c>
      <c r="W50" s="108">
        <f>IF(X50&gt;0,(X50-V50)/2,"")</f>
        <v/>
      </c>
      <c r="X50" s="108" t="n">
        <v>2489</v>
      </c>
      <c r="Y50" s="108">
        <f>IF(Z50&gt;0,(Z50-X50)/2,"")</f>
        <v/>
      </c>
      <c r="Z50" s="108" t="n">
        <v>3727</v>
      </c>
      <c r="AA50" s="108">
        <f>IF(AB50&gt;0,(AB50-Z50)/2,"")</f>
        <v/>
      </c>
      <c r="AB50" s="108" t="n">
        <v>3792</v>
      </c>
      <c r="AC50" s="108">
        <f>IF(AD50&gt;0,(AD50-AB50)/2,"")</f>
        <v/>
      </c>
      <c r="AD50" s="108" t="n">
        <v>3792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1644</v>
      </c>
      <c r="R51" s="106" t="n">
        <v>601</v>
      </c>
      <c r="S51" s="106">
        <f>IF(T51&gt;0,(T51-R51)/2,"")</f>
        <v/>
      </c>
      <c r="T51" s="106" t="n">
        <v>1168</v>
      </c>
      <c r="U51" s="106">
        <f>IF(V51&gt;0,(V51-T51)/2,"")</f>
        <v/>
      </c>
      <c r="V51" s="106" t="n">
        <v>1388</v>
      </c>
      <c r="W51" s="106">
        <f>IF(X51&gt;0,(X51-V51)/2,"")</f>
        <v/>
      </c>
      <c r="X51" s="106" t="n">
        <v>1388</v>
      </c>
      <c r="Y51" s="106">
        <f>IF(Z51&gt;0,(Z51-X51)/2,"")</f>
        <v/>
      </c>
      <c r="Z51" s="106" t="n">
        <v>1388</v>
      </c>
      <c r="AA51" s="106">
        <f>IF(AB51&gt;0,(AB51-Z51)/2,"")</f>
        <v/>
      </c>
      <c r="AB51" s="106" t="n">
        <v>1526</v>
      </c>
      <c r="AC51" s="106">
        <f>IF(AD51&gt;0,(AD51-AB51)/2,"")</f>
        <v/>
      </c>
      <c r="AD51" s="106" t="n">
        <v>1526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615</v>
      </c>
      <c r="R52" s="108" t="n">
        <v>502</v>
      </c>
      <c r="S52" s="108">
        <f>IF(T52&gt;0,(T52-R52)/2,"")</f>
        <v/>
      </c>
      <c r="T52" s="108" t="n">
        <v>502</v>
      </c>
      <c r="U52" s="108">
        <f>IF(V52&gt;0,(V52-T52)/2,"")</f>
        <v/>
      </c>
      <c r="V52" s="108" t="n">
        <v>502</v>
      </c>
      <c r="W52" s="108">
        <f>IF(X52&gt;0,(X52-V52)/2,"")</f>
        <v/>
      </c>
      <c r="X52" s="108" t="n">
        <v>673</v>
      </c>
      <c r="Y52" s="108">
        <f>IF(Z52&gt;0,(Z52-X52)/2,"")</f>
        <v/>
      </c>
      <c r="Z52" s="108" t="n">
        <v>673</v>
      </c>
      <c r="AA52" s="108">
        <f>IF(AB52&gt;0,(AB52-Z52)/2,"")</f>
        <v/>
      </c>
      <c r="AB52" s="108" t="n">
        <v>758</v>
      </c>
      <c r="AC52" s="108">
        <f>IF(AD52&gt;0,(AD52-AB52)/2,"")</f>
        <v/>
      </c>
      <c r="AD52" s="108" t="n">
        <v>758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3143</v>
      </c>
      <c r="R53" s="106" t="n">
        <v>400</v>
      </c>
      <c r="S53" s="106">
        <f>IF(T53&gt;0,(T53-R53)/2,"")</f>
        <v/>
      </c>
      <c r="T53" s="106" t="n">
        <v>400</v>
      </c>
      <c r="U53" s="106">
        <f>IF(V53&gt;0,(V53-T53)/2,"")</f>
        <v/>
      </c>
      <c r="V53" s="106" t="n">
        <v>932</v>
      </c>
      <c r="W53" s="106">
        <f>IF(X53&gt;0,(X53-V53)/2,"")</f>
        <v/>
      </c>
      <c r="X53" s="106" t="n">
        <v>1482</v>
      </c>
      <c r="Y53" s="106">
        <f>IF(Z53&gt;0,(Z53-X53)/2,"")</f>
        <v/>
      </c>
      <c r="Z53" s="106" t="n">
        <v>1958</v>
      </c>
      <c r="AA53" s="106">
        <f>IF(AB53&gt;0,(AB53-Z53)/2,"")</f>
        <v/>
      </c>
      <c r="AB53" s="106" t="n">
        <v>2470</v>
      </c>
      <c r="AC53" s="106">
        <f>IF(AD53&gt;0,(AD53-AB53)/2,"")</f>
        <v/>
      </c>
      <c r="AD53" s="106" t="n">
        <v>2470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1116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0</v>
      </c>
      <c r="AA54" s="108">
        <f>IF(AB54&gt;0,(AB54-Z54)/2,"")</f>
        <v/>
      </c>
      <c r="AB54" s="108" t="n">
        <v>1116</v>
      </c>
      <c r="AC54" s="108">
        <f>IF(AD54&gt;0,(AD54-AB54)/2,"")</f>
        <v/>
      </c>
      <c r="AD54" s="108" t="n">
        <v>1116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1782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0</v>
      </c>
      <c r="W55" s="106">
        <f>IF(X55&gt;0,(X55-V55)/2,"")</f>
        <v/>
      </c>
      <c r="X55" s="106" t="n">
        <v>3</v>
      </c>
      <c r="Y55" s="106">
        <f>IF(Z55&gt;0,(Z55-X55)/2,"")</f>
        <v/>
      </c>
      <c r="Z55" s="106" t="n">
        <v>1073</v>
      </c>
      <c r="AA55" s="106">
        <f>IF(AB55&gt;0,(AB55-Z55)/2,"")</f>
        <v/>
      </c>
      <c r="AB55" s="106" t="n">
        <v>1782</v>
      </c>
      <c r="AC55" s="106">
        <f>IF(AD55&gt;0,(AD55-AB55)/2,"")</f>
        <v/>
      </c>
      <c r="AD55" s="106" t="n">
        <v>1782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2933</v>
      </c>
      <c r="R56" s="108" t="n">
        <v>8</v>
      </c>
      <c r="S56" s="108">
        <f>IF(T56&gt;0,(T56-R56)/2,"")</f>
        <v/>
      </c>
      <c r="T56" s="108" t="n">
        <v>1178</v>
      </c>
      <c r="U56" s="108">
        <f>IF(V56&gt;0,(V56-T56)/2,"")</f>
        <v/>
      </c>
      <c r="V56" s="108" t="n">
        <v>2378</v>
      </c>
      <c r="W56" s="108">
        <f>IF(X56&gt;0,(X56-V56)/2,"")</f>
        <v/>
      </c>
      <c r="X56" s="108" t="n">
        <v>2506</v>
      </c>
      <c r="Y56" s="108">
        <f>IF(Z56&gt;0,(Z56-X56)/2,"")</f>
        <v/>
      </c>
      <c r="Z56" s="108" t="n">
        <v>2858</v>
      </c>
      <c r="AA56" s="108">
        <f>IF(AB56&gt;0,(AB56-Z56)/2,"")</f>
        <v/>
      </c>
      <c r="AB56" s="108" t="n">
        <v>2933</v>
      </c>
      <c r="AC56" s="108">
        <f>IF(AD56&gt;0,(AD56-AB56)/2,"")</f>
        <v/>
      </c>
      <c r="AD56" s="108" t="n">
        <v>2933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80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60</v>
      </c>
      <c r="AC57" s="114">
        <f>IF(AD57&gt;0,(AD57-AB57)/2,"")</f>
        <v/>
      </c>
      <c r="AD57" s="114" t="n">
        <v>60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2528</v>
      </c>
      <c r="R58" s="104" t="n">
        <v>983</v>
      </c>
      <c r="S58" s="104">
        <f>IF(T58&gt;0,(T58-R58)/2,"")</f>
        <v/>
      </c>
      <c r="T58" s="104" t="n">
        <v>1678</v>
      </c>
      <c r="U58" s="104">
        <f>IF(V58&gt;0,(V58-T58)/2,"")</f>
        <v/>
      </c>
      <c r="V58" s="104" t="n">
        <v>1847</v>
      </c>
      <c r="W58" s="104">
        <f>IF(X58&gt;0,(X58-V58)/2,"")</f>
        <v/>
      </c>
      <c r="X58" s="104" t="n">
        <v>1847</v>
      </c>
      <c r="Y58" s="104">
        <f>IF(Z58&gt;0,(Z58-X58)/2,"")</f>
        <v/>
      </c>
      <c r="Z58" s="104" t="n">
        <v>1847</v>
      </c>
      <c r="AA58" s="104">
        <f>IF(AB58&gt;0,(AB58-Z58)/2,"")</f>
        <v/>
      </c>
      <c r="AB58" s="104" t="n">
        <v>1847</v>
      </c>
      <c r="AC58" s="104">
        <f>IF(AD58&gt;0,(AD58-AB58)/2,"")</f>
        <v/>
      </c>
      <c r="AD58" s="104" t="n">
        <v>1847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4302</v>
      </c>
      <c r="R59" s="106" t="n">
        <v>187</v>
      </c>
      <c r="S59" s="106">
        <f>IF(T59&gt;0,(T59-R59)/2,"")</f>
        <v/>
      </c>
      <c r="T59" s="106" t="n">
        <v>1908</v>
      </c>
      <c r="U59" s="106">
        <f>IF(V59&gt;0,(V59-T59)/2,"")</f>
        <v/>
      </c>
      <c r="V59" s="106" t="n">
        <v>4168</v>
      </c>
      <c r="W59" s="106">
        <f>IF(X59&gt;0,(X59-V59)/2,"")</f>
        <v/>
      </c>
      <c r="X59" s="106" t="n">
        <v>4519</v>
      </c>
      <c r="Y59" s="106">
        <f>IF(Z59&gt;0,(Z59-X59)/2,"")</f>
        <v/>
      </c>
      <c r="Z59" s="106" t="n">
        <v>4519</v>
      </c>
      <c r="AA59" s="106">
        <f>IF(AB59&gt;0,(AB59-Z59)/2,"")</f>
        <v/>
      </c>
      <c r="AB59" s="106" t="n">
        <v>4519</v>
      </c>
      <c r="AC59" s="106">
        <f>IF(AD59&gt;0,(AD59-AB59)/2,"")</f>
        <v/>
      </c>
      <c r="AD59" s="106" t="n">
        <v>4519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3482</v>
      </c>
      <c r="R60" s="108" t="n">
        <v>446</v>
      </c>
      <c r="S60" s="108">
        <f>IF(T60&gt;0,(T60-R60)/2,"")</f>
        <v/>
      </c>
      <c r="T60" s="108" t="n">
        <v>1291</v>
      </c>
      <c r="U60" s="108">
        <f>IF(V60&gt;0,(V60-T60)/2,"")</f>
        <v/>
      </c>
      <c r="V60" s="108" t="n">
        <v>2079</v>
      </c>
      <c r="W60" s="108">
        <f>IF(X60&gt;0,(X60-V60)/2,"")</f>
        <v/>
      </c>
      <c r="X60" s="108" t="n">
        <v>2079</v>
      </c>
      <c r="Y60" s="108">
        <f>IF(Z60&gt;0,(Z60-X60)/2,"")</f>
        <v/>
      </c>
      <c r="Z60" s="108" t="n">
        <v>2079</v>
      </c>
      <c r="AA60" s="108">
        <f>IF(AB60&gt;0,(AB60-Z60)/2,"")</f>
        <v/>
      </c>
      <c r="AB60" s="108" t="n">
        <v>2079</v>
      </c>
      <c r="AC60" s="108">
        <f>IF(AD60&gt;0,(AD60-AB60)/2,"")</f>
        <v/>
      </c>
      <c r="AD60" s="108" t="n">
        <v>2079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4201</v>
      </c>
      <c r="R62" s="104" t="n">
        <v>0</v>
      </c>
      <c r="S62" s="104">
        <f>IF(T62&gt;0,(T62-R62)/2,"")</f>
        <v/>
      </c>
      <c r="T62" s="104" t="n">
        <v>0</v>
      </c>
      <c r="U62" s="104">
        <f>IF(V62&gt;0,(V62-T62)/2,"")</f>
        <v/>
      </c>
      <c r="V62" s="104" t="n">
        <v>0</v>
      </c>
      <c r="W62" s="104">
        <f>IF(X62&gt;0,(X62-V62)/2,"")</f>
        <v/>
      </c>
      <c r="X62" s="104" t="n">
        <v>0</v>
      </c>
      <c r="Y62" s="104">
        <f>IF(Z62&gt;0,(Z62-X62)/2,"")</f>
        <v/>
      </c>
      <c r="Z62" s="104" t="n">
        <v>0</v>
      </c>
      <c r="AA62" s="104">
        <f>IF(AB62&gt;0,(AB62-Z62)/2,"")</f>
        <v/>
      </c>
      <c r="AB62" s="104" t="n">
        <v>0</v>
      </c>
      <c r="AC62" s="104">
        <f>IF(AD62&gt;0,(AD62-AB62)/2,"")</f>
        <v/>
      </c>
      <c r="AD62" s="104" t="n">
        <v>0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7375</v>
      </c>
      <c r="R63" s="106" t="n">
        <v>0</v>
      </c>
      <c r="S63" s="106">
        <f>IF(T63&gt;0,(T63-R63)/2,"")</f>
        <v/>
      </c>
      <c r="T63" s="106" t="n">
        <v>0</v>
      </c>
      <c r="U63" s="106">
        <f>IF(V63&gt;0,(V63-T63)/2,"")</f>
        <v/>
      </c>
      <c r="V63" s="106" t="n">
        <v>0</v>
      </c>
      <c r="W63" s="106">
        <f>IF(X63&gt;0,(X63-V63)/2,"")</f>
        <v/>
      </c>
      <c r="X63" s="106" t="n">
        <v>0</v>
      </c>
      <c r="Y63" s="106">
        <f>IF(Z63&gt;0,(Z63-X63)/2,"")</f>
        <v/>
      </c>
      <c r="Z63" s="106" t="n">
        <v>0</v>
      </c>
      <c r="AA63" s="106">
        <f>IF(AB63&gt;0,(AB63-Z63)/2,"")</f>
        <v/>
      </c>
      <c r="AB63" s="106" t="n">
        <v>0</v>
      </c>
      <c r="AC63" s="106">
        <f>IF(AD63&gt;0,(AD63-AB63)/2,"")</f>
        <v/>
      </c>
      <c r="AD63" s="106" t="n">
        <v>0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4868</v>
      </c>
      <c r="R64" s="108" t="n">
        <v>0</v>
      </c>
      <c r="S64" s="108">
        <f>IF(T64&gt;0,(T64-R64)/2,"")</f>
        <v/>
      </c>
      <c r="T64" s="108" t="n">
        <v>0</v>
      </c>
      <c r="U64" s="108">
        <f>IF(V64&gt;0,(V64-T64)/2,"")</f>
        <v/>
      </c>
      <c r="V64" s="108" t="n">
        <v>0</v>
      </c>
      <c r="W64" s="108">
        <f>IF(X64&gt;0,(X64-V64)/2,"")</f>
        <v/>
      </c>
      <c r="X64" s="108" t="n">
        <v>0</v>
      </c>
      <c r="Y64" s="108">
        <f>IF(Z64&gt;0,(Z64-X64)/2,"")</f>
        <v/>
      </c>
      <c r="Z64" s="108" t="n">
        <v>0</v>
      </c>
      <c r="AA64" s="108">
        <f>IF(AB64&gt;0,(AB64-Z64)/2,"")</f>
        <v/>
      </c>
      <c r="AB64" s="108" t="n">
        <v>0</v>
      </c>
      <c r="AC64" s="108">
        <f>IF(AD64&gt;0,(AD64-AB64)/2,"")</f>
        <v/>
      </c>
      <c r="AD64" s="108" t="n">
        <v>0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719</v>
      </c>
      <c r="R65" s="114" t="n">
        <v>0</v>
      </c>
      <c r="S65" s="114">
        <f>IF(T65&gt;0,(T65-R65)/2,"")</f>
        <v/>
      </c>
      <c r="T65" s="114" t="n">
        <v>0</v>
      </c>
      <c r="U65" s="114">
        <f>IF(V65&gt;0,(V65-T65)/2,"")</f>
        <v/>
      </c>
      <c r="V65" s="114" t="n">
        <v>0</v>
      </c>
      <c r="W65" s="114">
        <f>IF(X65&gt;0,(X65-V65)/2,"")</f>
        <v/>
      </c>
      <c r="X65" s="114" t="n">
        <v>0</v>
      </c>
      <c r="Y65" s="114">
        <f>IF(Z65&gt;0,(Z65-X65)/2,"")</f>
        <v/>
      </c>
      <c r="Z65" s="114" t="n">
        <v>0</v>
      </c>
      <c r="AA65" s="114">
        <f>IF(AB65&gt;0,(AB65-Z65)/2,"")</f>
        <v/>
      </c>
      <c r="AB65" s="114" t="n">
        <v>0</v>
      </c>
      <c r="AC65" s="114">
        <f>IF(AD65&gt;0,(AD65-AB65)/2,"")</f>
        <v/>
      </c>
      <c r="AD65" s="114" t="n">
        <v>0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.xml><?xml version="1.0" encoding="utf-8"?>
<worksheet xmlns:r="http://schemas.openxmlformats.org/officeDocument/2006/relationships" xmlns="http://schemas.openxmlformats.org/spreadsheetml/2006/main">
  <sheetPr codeName="Sheet6">
    <tabColor theme="1"/>
    <outlinePr summaryBelow="1" summaryRight="1"/>
    <pageSetUpPr fitToPage="1"/>
  </sheetPr>
  <dimension ref="B2:AQ65"/>
  <sheetViews>
    <sheetView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44355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6032</v>
      </c>
      <c r="E6" s="18" t="inlineStr">
        <is>
          <t xml:space="preserve">Room 1 </t>
        </is>
      </c>
      <c r="F6" s="119" t="n">
        <v>21986</v>
      </c>
      <c r="G6" s="117" t="n">
        <v>18956.043375</v>
      </c>
      <c r="H6" s="117" t="n">
        <v>15470.66481046</v>
      </c>
      <c r="I6" s="19">
        <f>H6+G6</f>
        <v/>
      </c>
      <c r="J6" s="119" t="n">
        <v>18383</v>
      </c>
      <c r="K6" s="117" t="n">
        <v>16938.654625</v>
      </c>
      <c r="L6" s="117" t="n">
        <v>10440.26121966</v>
      </c>
      <c r="M6" s="19">
        <f>L6+K6</f>
        <v/>
      </c>
      <c r="N6" s="85" t="n"/>
      <c r="O6" s="85" t="n"/>
      <c r="P6" s="92" t="n"/>
      <c r="Q6" s="20">
        <f>J6-P6</f>
        <v/>
      </c>
      <c r="R6" s="21" t="n">
        <v>3031</v>
      </c>
      <c r="S6" s="20">
        <f>IF(R6&gt;0,(R6-R7-$Q6),"")</f>
        <v/>
      </c>
      <c r="T6" s="21" t="n">
        <v>8282</v>
      </c>
      <c r="U6" s="20">
        <f>IF(T6&gt;0,(T6-T7-$Q6),"")</f>
        <v/>
      </c>
      <c r="V6" s="21" t="n">
        <v>11205</v>
      </c>
      <c r="W6" s="20">
        <f>IF(V6&gt;0,(V6-V7-$Q6),"")</f>
        <v/>
      </c>
      <c r="X6" s="21" t="n">
        <v>14421</v>
      </c>
      <c r="Y6" s="20">
        <f>IF(X6&gt;0,(X6-X7-$Q6),"")</f>
        <v/>
      </c>
      <c r="Z6" s="21" t="n">
        <v>14421</v>
      </c>
      <c r="AA6" s="20">
        <f>IF(Z6&gt;0,(Z6-Z7-$Q6),"")</f>
        <v/>
      </c>
      <c r="AB6" s="21" t="n">
        <v>14421</v>
      </c>
      <c r="AC6" s="22">
        <f>IF(AB6&gt;0,(AB6-AB7-$Q6),"")</f>
        <v/>
      </c>
      <c r="AD6" s="21" t="n">
        <v>14421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2413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261</v>
      </c>
      <c r="S7" s="24" t="n"/>
      <c r="T7" s="25" t="n">
        <v>314</v>
      </c>
      <c r="U7" s="24" t="n"/>
      <c r="V7" s="25" t="n">
        <v>315</v>
      </c>
      <c r="W7" s="24" t="n"/>
      <c r="X7" s="25" t="n">
        <v>364</v>
      </c>
      <c r="Y7" s="24" t="n"/>
      <c r="Z7" s="25" t="n">
        <v>364</v>
      </c>
      <c r="AA7" s="24" t="n"/>
      <c r="AB7" s="25" t="n">
        <v>364</v>
      </c>
      <c r="AC7" s="26" t="n"/>
      <c r="AD7" s="25" t="n">
        <v>364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2558</v>
      </c>
      <c r="E8" s="29" t="inlineStr">
        <is>
          <t>Room 2</t>
        </is>
      </c>
      <c r="F8" s="119" t="n">
        <v>15195</v>
      </c>
      <c r="G8" s="117" t="n">
        <v>6565.624999999999</v>
      </c>
      <c r="H8" s="117" t="n">
        <v>1481.534635</v>
      </c>
      <c r="I8" s="19">
        <f>H8+G8</f>
        <v/>
      </c>
      <c r="J8" s="119" t="n">
        <v>14983</v>
      </c>
      <c r="K8" s="117" t="n">
        <v>6457.1665</v>
      </c>
      <c r="L8" s="117" t="n">
        <v>1479.2408846</v>
      </c>
      <c r="M8" s="19">
        <f>L8+K8</f>
        <v/>
      </c>
      <c r="N8" s="87" t="n"/>
      <c r="O8" s="87" t="n"/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1000</v>
      </c>
      <c r="U8" s="20">
        <f>IF(T8&gt;0,(T8-T9-$Q8),"")</f>
        <v/>
      </c>
      <c r="V8" s="21" t="n">
        <v>3254</v>
      </c>
      <c r="W8" s="20">
        <f>IF(V8&gt;0,(V8-V9-$Q8),"")</f>
        <v/>
      </c>
      <c r="X8" s="21" t="n">
        <v>13238</v>
      </c>
      <c r="Y8" s="20">
        <f>IF(X8&gt;0,(X8-X9-$Q8),"")</f>
        <v/>
      </c>
      <c r="Z8" s="21" t="n">
        <v>13645</v>
      </c>
      <c r="AA8" s="20">
        <f>IF(Z8&gt;0,(Z8-Z9-$Q8),"")</f>
        <v/>
      </c>
      <c r="AB8" s="21" t="n">
        <v>14574</v>
      </c>
      <c r="AC8" s="22">
        <f>IF(AB8&gt;0,(AB8-AB9-$Q8),"")</f>
        <v/>
      </c>
      <c r="AD8" s="21" t="n">
        <v>14574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1531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7237</v>
      </c>
      <c r="E10" s="18" t="inlineStr">
        <is>
          <t>Room 3</t>
        </is>
      </c>
      <c r="F10" s="119" t="n">
        <v>21545</v>
      </c>
      <c r="G10" s="117" t="n">
        <v>16663.65175</v>
      </c>
      <c r="H10" s="117" t="n">
        <v>1765.1144125</v>
      </c>
      <c r="I10" s="19">
        <f>H10+G10</f>
        <v/>
      </c>
      <c r="J10" s="119" t="n">
        <v>20540</v>
      </c>
      <c r="K10" s="117" t="n">
        <v>15742.02475000001</v>
      </c>
      <c r="L10" s="117" t="n">
        <v>1542.90207</v>
      </c>
      <c r="M10" s="19">
        <f>L10+K10</f>
        <v/>
      </c>
      <c r="N10" s="88" t="n"/>
      <c r="O10" s="88" t="n"/>
      <c r="P10" s="92" t="n"/>
      <c r="Q10" s="20">
        <f>J10-P10</f>
        <v/>
      </c>
      <c r="R10" s="21" t="n">
        <v>0</v>
      </c>
      <c r="S10" s="20">
        <f>IF(R10&gt;0,(R10-R11-$Q10),"")</f>
        <v/>
      </c>
      <c r="T10" s="21" t="n">
        <v>2844</v>
      </c>
      <c r="U10" s="20">
        <f>IF(T10&gt;0,(T10-T11-$Q10),"")</f>
        <v/>
      </c>
      <c r="V10" s="21" t="n">
        <v>5744</v>
      </c>
      <c r="W10" s="20">
        <f>IF(V10&gt;0,(V10-V11-$Q10),"")</f>
        <v/>
      </c>
      <c r="X10" s="21" t="n">
        <v>8999</v>
      </c>
      <c r="Y10" s="20">
        <f>IF(X10&gt;0,(X10-X11-$Q10),"")</f>
        <v/>
      </c>
      <c r="Z10" s="21" t="n">
        <v>12762</v>
      </c>
      <c r="AA10" s="20">
        <f>IF(Z10&gt;0,(Z10-Z11-$Q10),"")</f>
        <v/>
      </c>
      <c r="AB10" s="21" t="n">
        <v>15163</v>
      </c>
      <c r="AC10" s="22">
        <f>IF(AB10&gt;0,(AB10-AB11-$Q10),"")</f>
        <v/>
      </c>
      <c r="AD10" s="21" t="n">
        <v>18018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840</v>
      </c>
      <c r="U11" s="24" t="n"/>
      <c r="V11" s="30" t="n">
        <v>1836</v>
      </c>
      <c r="W11" s="24" t="n"/>
      <c r="X11" s="30" t="n">
        <v>2640</v>
      </c>
      <c r="Y11" s="24" t="n"/>
      <c r="Z11" s="30" t="n">
        <v>3350</v>
      </c>
      <c r="AA11" s="24" t="n"/>
      <c r="AB11" s="30" t="n">
        <v>3350</v>
      </c>
      <c r="AC11" s="26" t="n"/>
      <c r="AD11" s="30" t="n">
        <v>3350</v>
      </c>
      <c r="AE11" s="26" t="n"/>
    </row>
    <row r="12">
      <c r="B12" s="16" t="inlineStr">
        <is>
          <t>WM TUC</t>
        </is>
      </c>
      <c r="C12" s="17" t="n">
        <v>1663</v>
      </c>
      <c r="E12" s="29" t="inlineStr">
        <is>
          <t>Room 4</t>
        </is>
      </c>
      <c r="F12" s="119" t="n">
        <v>16731</v>
      </c>
      <c r="G12" s="117" t="n">
        <v>12865.09375</v>
      </c>
      <c r="H12" s="117" t="n">
        <v>12633.26489974</v>
      </c>
      <c r="I12" s="19">
        <f>H12+G12</f>
        <v/>
      </c>
      <c r="J12" s="119" t="n">
        <v>16682</v>
      </c>
      <c r="K12" s="117" t="n">
        <v>12977.61225</v>
      </c>
      <c r="L12" s="117" t="n">
        <v>12391.0633655</v>
      </c>
      <c r="M12" s="19">
        <f>L12+K12</f>
        <v/>
      </c>
      <c r="N12" s="88" t="n"/>
      <c r="O12" s="88" t="n"/>
      <c r="P12" s="92" t="n"/>
      <c r="Q12" s="20">
        <f>J12-P12</f>
        <v/>
      </c>
      <c r="R12" s="21" t="n">
        <v>3818</v>
      </c>
      <c r="S12" s="20">
        <f>IF(R12&gt;0,(R12-R13-$Q12),"")</f>
        <v/>
      </c>
      <c r="T12" s="21" t="n">
        <v>5335</v>
      </c>
      <c r="U12" s="20">
        <f>IF(T12&gt;0,(T12-T13-$Q12),"")</f>
        <v/>
      </c>
      <c r="V12" s="21" t="n">
        <v>6525</v>
      </c>
      <c r="W12" s="20">
        <f>IF(V12&gt;0,(V12-V13-$Q12),"")</f>
        <v/>
      </c>
      <c r="X12" s="21" t="n">
        <v>9254</v>
      </c>
      <c r="Y12" s="20">
        <f>IF(X12&gt;0,(X12-X13-$Q12),"")</f>
        <v/>
      </c>
      <c r="Z12" s="21" t="n">
        <v>9474</v>
      </c>
      <c r="AA12" s="20">
        <f>IF(Z12&gt;0,(Z12-Z13-$Q12),"")</f>
        <v/>
      </c>
      <c r="AB12" s="21" t="n">
        <v>9474</v>
      </c>
      <c r="AC12" s="22">
        <f>IF(AB12&gt;0,(AB12-AB13-$Q12),"")</f>
        <v/>
      </c>
      <c r="AD12" s="21" t="n">
        <v>9474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5122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712</v>
      </c>
      <c r="S13" s="24" t="n"/>
      <c r="T13" s="30" t="n">
        <v>712</v>
      </c>
      <c r="U13" s="24" t="n"/>
      <c r="V13" s="30" t="n">
        <v>713</v>
      </c>
      <c r="W13" s="24" t="n"/>
      <c r="X13" s="30" t="n">
        <v>1196</v>
      </c>
      <c r="Y13" s="24" t="n"/>
      <c r="Z13" s="30" t="n">
        <v>1196</v>
      </c>
      <c r="AA13" s="24" t="n"/>
      <c r="AB13" s="30" t="n">
        <v>1196</v>
      </c>
      <c r="AC13" s="26" t="n"/>
      <c r="AD13" s="30" t="n">
        <v>1196</v>
      </c>
      <c r="AE13" s="26" t="n"/>
    </row>
    <row r="14">
      <c r="B14" s="16" t="inlineStr">
        <is>
          <t>ALBSFWY PHX</t>
        </is>
      </c>
      <c r="C14" s="17" t="n">
        <v>7209</v>
      </c>
      <c r="E14" s="18" t="inlineStr">
        <is>
          <t>Room 5</t>
        </is>
      </c>
      <c r="F14" s="119" t="n">
        <v>24763</v>
      </c>
      <c r="G14" s="117" t="n">
        <v>18364.1875</v>
      </c>
      <c r="H14" s="117" t="n">
        <v>27352.21410293999</v>
      </c>
      <c r="I14" s="19">
        <f>H14+G14</f>
        <v/>
      </c>
      <c r="J14" s="119" t="n">
        <v>26914</v>
      </c>
      <c r="K14" s="117" t="n">
        <v>18760.3125</v>
      </c>
      <c r="L14" s="117" t="n">
        <v>27378.87248225999</v>
      </c>
      <c r="M14" s="19">
        <f>L14+K14</f>
        <v/>
      </c>
      <c r="N14" s="88" t="n"/>
      <c r="O14" s="88" t="n"/>
      <c r="P14" s="92" t="n"/>
      <c r="Q14" s="20">
        <f>J14-P14</f>
        <v/>
      </c>
      <c r="R14" s="21" t="n">
        <v>588</v>
      </c>
      <c r="S14" s="20">
        <f>IF(R14&gt;0,(R14-R15-$Q14),"")</f>
        <v/>
      </c>
      <c r="T14" s="21" t="n">
        <v>2294</v>
      </c>
      <c r="U14" s="20">
        <f>IF(T14&gt;0,(T14-T15-$Q14),"")</f>
        <v/>
      </c>
      <c r="V14" s="21" t="n">
        <v>3226</v>
      </c>
      <c r="W14" s="20">
        <f>IF(V14&gt;0,(V14-V15-$Q14),"")</f>
        <v/>
      </c>
      <c r="X14" s="21" t="n">
        <v>4653</v>
      </c>
      <c r="Y14" s="20">
        <f>IF(X14&gt;0,(X14-X15-$Q14),"")</f>
        <v/>
      </c>
      <c r="Z14" s="21" t="n">
        <v>5917</v>
      </c>
      <c r="AA14" s="20">
        <f>IF(Z14&gt;0,(Z14-Z15-$Q14),"")</f>
        <v/>
      </c>
      <c r="AB14" s="21" t="n">
        <v>6717</v>
      </c>
      <c r="AC14" s="22">
        <f>IF(AB14&gt;0,(AB14-AB15-$Q14),"")</f>
        <v/>
      </c>
      <c r="AD14" s="21" t="n">
        <v>6717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2661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388</v>
      </c>
      <c r="S15" s="24" t="n"/>
      <c r="T15" s="25" t="n">
        <v>941</v>
      </c>
      <c r="U15" s="24" t="n"/>
      <c r="V15" s="25" t="n">
        <v>941</v>
      </c>
      <c r="W15" s="24" t="n"/>
      <c r="X15" s="25" t="n">
        <v>941</v>
      </c>
      <c r="Y15" s="24" t="n"/>
      <c r="Z15" s="25" t="n">
        <v>941</v>
      </c>
      <c r="AA15" s="24" t="n"/>
      <c r="AB15" s="25" t="n">
        <v>941</v>
      </c>
      <c r="AC15" s="26" t="n"/>
      <c r="AD15" s="25" t="n">
        <v>941</v>
      </c>
      <c r="AE15" s="26" t="n"/>
    </row>
    <row r="16" ht="15" customHeight="1" thickBot="1">
      <c r="B16" s="28" t="inlineStr">
        <is>
          <t>FRY'S</t>
        </is>
      </c>
      <c r="C16" s="17" t="n">
        <v>11944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400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810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3064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612</v>
      </c>
      <c r="L20" s="4" t="n"/>
      <c r="M20" s="4" t="n"/>
      <c r="Q20" s="51" t="inlineStr">
        <is>
          <t>Day Prior</t>
        </is>
      </c>
      <c r="R20" s="35" t="n">
        <v>5146</v>
      </c>
      <c r="S20" s="36" t="n"/>
      <c r="T20" s="35" t="n">
        <v>13734</v>
      </c>
      <c r="U20" s="36" t="n"/>
      <c r="V20" s="35" t="n">
        <v>28059</v>
      </c>
      <c r="W20" s="36" t="n"/>
      <c r="X20" s="35" t="n">
        <v>35306</v>
      </c>
      <c r="Y20" s="36" t="n"/>
      <c r="Z20" s="35" t="n">
        <v>38270</v>
      </c>
      <c r="AA20" s="36" t="n"/>
      <c r="AB20" s="35" t="n">
        <v>40380</v>
      </c>
      <c r="AC20" s="37" t="n"/>
      <c r="AD20" s="35" t="n">
        <v>40380</v>
      </c>
      <c r="AE20" s="37" t="n"/>
    </row>
    <row r="21" ht="15" customHeight="1" thickBot="1">
      <c r="B21" s="16" t="inlineStr">
        <is>
          <t>SBUX PHX</t>
        </is>
      </c>
      <c r="C21" s="17" t="n">
        <v>8964</v>
      </c>
      <c r="L21" s="4" t="n"/>
      <c r="M21" s="4" t="n"/>
      <c r="Q21" s="52" t="n"/>
      <c r="R21" s="40" t="n">
        <v>3073</v>
      </c>
      <c r="S21" s="41" t="n"/>
      <c r="T21" s="40" t="n">
        <v>3472</v>
      </c>
      <c r="U21" s="41" t="n"/>
      <c r="V21" s="40" t="n">
        <v>3997</v>
      </c>
      <c r="W21" s="41" t="n"/>
      <c r="X21" s="40" t="n">
        <v>4903</v>
      </c>
      <c r="Y21" s="41" t="n"/>
      <c r="Z21" s="40" t="n">
        <v>5203</v>
      </c>
      <c r="AA21" s="41" t="n"/>
      <c r="AB21" s="40" t="n">
        <v>5853</v>
      </c>
      <c r="AC21" s="42" t="n"/>
      <c r="AD21" s="40" t="n">
        <v>5853</v>
      </c>
      <c r="AE21" s="42" t="n"/>
    </row>
    <row r="22" ht="15" customHeight="1" thickBot="1">
      <c r="B22" s="16" t="inlineStr">
        <is>
          <t>SBUX LV B</t>
        </is>
      </c>
      <c r="C22" s="17" t="n">
        <v>989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4623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11673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35177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6032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15462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685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14785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4089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2334</v>
      </c>
      <c r="R36" s="104" t="n">
        <v>0</v>
      </c>
      <c r="S36" s="104">
        <f>IF(T36&gt;0,(T36-R36)/2,"")</f>
        <v/>
      </c>
      <c r="T36" s="104" t="n">
        <v>1460</v>
      </c>
      <c r="U36" s="104">
        <f>IF(V36&gt;0,(V36-T36)/2,"")</f>
        <v/>
      </c>
      <c r="V36" s="104" t="n">
        <v>1484</v>
      </c>
      <c r="W36" s="104">
        <f>IF(X36&gt;0,(X36-V36)/2,"")</f>
        <v/>
      </c>
      <c r="X36" s="104" t="n">
        <v>1516</v>
      </c>
      <c r="Y36" s="104">
        <f>IF(Z36&gt;0,(Z36-X36)/2,"")</f>
        <v/>
      </c>
      <c r="Z36" s="104" t="n">
        <v>1516</v>
      </c>
      <c r="AA36" s="104">
        <f>IF(AB36&gt;0,(AB36-Z36)/2,"")</f>
        <v/>
      </c>
      <c r="AB36" s="104" t="n">
        <v>1516</v>
      </c>
      <c r="AC36" s="104">
        <f>IF(AD36&gt;0,(AD36-AB36)/2,"")</f>
        <v/>
      </c>
      <c r="AD36" s="104" t="n">
        <v>1516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1076</v>
      </c>
      <c r="R37" s="106" t="n">
        <v>0</v>
      </c>
      <c r="S37" s="106">
        <f>IF(T37&gt;0,(T37-R37)/2,"")</f>
        <v/>
      </c>
      <c r="T37" s="106" t="n">
        <v>522</v>
      </c>
      <c r="U37" s="106">
        <f>IF(V37&gt;0,(V37-T37)/2,"")</f>
        <v/>
      </c>
      <c r="V37" s="106" t="n">
        <v>522</v>
      </c>
      <c r="W37" s="106">
        <f>IF(X37&gt;0,(X37-V37)/2,"")</f>
        <v/>
      </c>
      <c r="X37" s="106" t="n">
        <v>522</v>
      </c>
      <c r="Y37" s="106">
        <f>IF(Z37&gt;0,(Z37-X37)/2,"")</f>
        <v/>
      </c>
      <c r="Z37" s="106" t="n">
        <v>522</v>
      </c>
      <c r="AA37" s="106">
        <f>IF(AB37&gt;0,(AB37-Z37)/2,"")</f>
        <v/>
      </c>
      <c r="AB37" s="106" t="n">
        <v>522</v>
      </c>
      <c r="AC37" s="106">
        <f>IF(AD37&gt;0,(AD37-AB37)/2,"")</f>
        <v/>
      </c>
      <c r="AD37" s="106" t="n">
        <v>522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1815</v>
      </c>
      <c r="R38" s="108" t="n">
        <v>822</v>
      </c>
      <c r="S38" s="108">
        <f>IF(T38&gt;0,(T38-R38)/2,"")</f>
        <v/>
      </c>
      <c r="T38" s="108" t="n">
        <v>1649</v>
      </c>
      <c r="U38" s="108">
        <f>IF(V38&gt;0,(V38-T38)/2,"")</f>
        <v/>
      </c>
      <c r="V38" s="108" t="n">
        <v>2489</v>
      </c>
      <c r="W38" s="108">
        <f>IF(X38&gt;0,(X38-V38)/2,"")</f>
        <v/>
      </c>
      <c r="X38" s="108" t="n">
        <v>2702</v>
      </c>
      <c r="Y38" s="108">
        <f>IF(Z38&gt;0,(Z38-X38)/2,"")</f>
        <v/>
      </c>
      <c r="Z38" s="108" t="n">
        <v>2702</v>
      </c>
      <c r="AA38" s="108">
        <f>IF(AB38&gt;0,(AB38-Z38)/2,"")</f>
        <v/>
      </c>
      <c r="AB38" s="108" t="n">
        <v>2702</v>
      </c>
      <c r="AC38" s="108">
        <f>IF(AD38&gt;0,(AD38-AB38)/2,"")</f>
        <v/>
      </c>
      <c r="AD38" s="108" t="n">
        <v>2702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2163</v>
      </c>
      <c r="R39" s="106" t="n">
        <v>754</v>
      </c>
      <c r="S39" s="106">
        <f>IF(T39&gt;0,(T39-R39)/2,"")</f>
        <v/>
      </c>
      <c r="T39" s="106" t="n">
        <v>1376</v>
      </c>
      <c r="U39" s="106">
        <f>IF(V39&gt;0,(V39-T39)/2,"")</f>
        <v/>
      </c>
      <c r="V39" s="106" t="n">
        <v>2443</v>
      </c>
      <c r="W39" s="106">
        <f>IF(X39&gt;0,(X39-V39)/2,"")</f>
        <v/>
      </c>
      <c r="X39" s="106" t="n">
        <v>2993</v>
      </c>
      <c r="Y39" s="106">
        <f>IF(Z39&gt;0,(Z39-X39)/2,"")</f>
        <v/>
      </c>
      <c r="Z39" s="106" t="n">
        <v>2993</v>
      </c>
      <c r="AA39" s="106">
        <f>IF(AB39&gt;0,(AB39-Z39)/2,"")</f>
        <v/>
      </c>
      <c r="AB39" s="106" t="n">
        <v>2993</v>
      </c>
      <c r="AC39" s="106">
        <f>IF(AD39&gt;0,(AD39-AB39)/2,"")</f>
        <v/>
      </c>
      <c r="AD39" s="106" t="n">
        <v>2993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0</v>
      </c>
      <c r="R40" s="108" t="n">
        <v>0</v>
      </c>
      <c r="S40" s="108">
        <f>IF(T40&gt;0,(T40-R40)/2,"")</f>
        <v/>
      </c>
      <c r="T40" s="108" t="n">
        <v>330</v>
      </c>
      <c r="U40" s="108">
        <f>IF(V40&gt;0,(V40-T40)/2,"")</f>
        <v/>
      </c>
      <c r="V40" s="108" t="n">
        <v>785</v>
      </c>
      <c r="W40" s="108">
        <f>IF(X40&gt;0,(X40-V40)/2,"")</f>
        <v/>
      </c>
      <c r="X40" s="108" t="n">
        <v>2966</v>
      </c>
      <c r="Y40" s="108">
        <f>IF(Z40&gt;0,(Z40-X40)/2,"")</f>
        <v/>
      </c>
      <c r="Z40" s="108" t="n">
        <v>2966</v>
      </c>
      <c r="AA40" s="108">
        <f>IF(AB40&gt;0,(AB40-Z40)/2,"")</f>
        <v/>
      </c>
      <c r="AB40" s="108" t="n">
        <v>2966</v>
      </c>
      <c r="AC40" s="108">
        <f>IF(AD40&gt;0,(AD40-AB40)/2,"")</f>
        <v/>
      </c>
      <c r="AD40" s="108" t="n">
        <v>2966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0</v>
      </c>
      <c r="R41" s="106" t="n">
        <v>0</v>
      </c>
      <c r="S41" s="106">
        <f>IF(T41&gt;0,(T41-R41)/2,"")</f>
        <v/>
      </c>
      <c r="T41" s="106" t="n">
        <v>443</v>
      </c>
      <c r="U41" s="106">
        <f>IF(V41&gt;0,(V41-T41)/2,"")</f>
        <v/>
      </c>
      <c r="V41" s="106" t="n">
        <v>443</v>
      </c>
      <c r="W41" s="106">
        <f>IF(X41&gt;0,(X41-V41)/2,"")</f>
        <v/>
      </c>
      <c r="X41" s="106" t="n">
        <v>443</v>
      </c>
      <c r="Y41" s="106">
        <f>IF(Z41&gt;0,(Z41-X41)/2,"")</f>
        <v/>
      </c>
      <c r="Z41" s="106" t="n">
        <v>443</v>
      </c>
      <c r="AA41" s="106">
        <f>IF(AB41&gt;0,(AB41-Z41)/2,"")</f>
        <v/>
      </c>
      <c r="AB41" s="106" t="n">
        <v>443</v>
      </c>
      <c r="AC41" s="106">
        <f>IF(AD41&gt;0,(AD41-AB41)/2,"")</f>
        <v/>
      </c>
      <c r="AD41" s="106" t="n">
        <v>443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1083</v>
      </c>
      <c r="R42" s="108" t="n">
        <v>508</v>
      </c>
      <c r="S42" s="108">
        <f>IF(T42&gt;0,(T42-R42)/2,"")</f>
        <v/>
      </c>
      <c r="T42" s="108" t="n">
        <v>508</v>
      </c>
      <c r="U42" s="108">
        <f>IF(V42&gt;0,(V42-T42)/2,"")</f>
        <v/>
      </c>
      <c r="V42" s="108" t="n">
        <v>1045</v>
      </c>
      <c r="W42" s="108">
        <f>IF(X42&gt;0,(X42-V42)/2,"")</f>
        <v/>
      </c>
      <c r="X42" s="108" t="n">
        <v>1213</v>
      </c>
      <c r="Y42" s="108">
        <f>IF(Z42&gt;0,(Z42-X42)/2,"")</f>
        <v/>
      </c>
      <c r="Z42" s="108" t="n">
        <v>1213</v>
      </c>
      <c r="AA42" s="108">
        <f>IF(AB42&gt;0,(AB42-Z42)/2,"")</f>
        <v/>
      </c>
      <c r="AB42" s="108" t="n">
        <v>1213</v>
      </c>
      <c r="AC42" s="108">
        <f>IF(AD42&gt;0,(AD42-AB42)/2,"")</f>
        <v/>
      </c>
      <c r="AD42" s="108" t="n">
        <v>1213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1698</v>
      </c>
      <c r="R43" s="106" t="n">
        <v>370</v>
      </c>
      <c r="S43" s="106">
        <f>IF(T43&gt;0,(T43-R43)/2,"")</f>
        <v/>
      </c>
      <c r="T43" s="106" t="n">
        <v>753</v>
      </c>
      <c r="U43" s="106">
        <f>IF(V43&gt;0,(V43-T43)/2,"")</f>
        <v/>
      </c>
      <c r="V43" s="106" t="n">
        <v>753</v>
      </c>
      <c r="W43" s="106">
        <f>IF(X43&gt;0,(X43-V43)/2,"")</f>
        <v/>
      </c>
      <c r="X43" s="106" t="n">
        <v>753</v>
      </c>
      <c r="Y43" s="106">
        <f>IF(Z43&gt;0,(Z43-X43)/2,"")</f>
        <v/>
      </c>
      <c r="Z43" s="106" t="n">
        <v>753</v>
      </c>
      <c r="AA43" s="106">
        <f>IF(AB43&gt;0,(AB43-Z43)/2,"")</f>
        <v/>
      </c>
      <c r="AB43" s="106" t="n">
        <v>753</v>
      </c>
      <c r="AC43" s="106">
        <f>IF(AD43&gt;0,(AD43-AB43)/2,"")</f>
        <v/>
      </c>
      <c r="AD43" s="106" t="n">
        <v>753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20</v>
      </c>
      <c r="R44" s="110" t="n">
        <v>577</v>
      </c>
      <c r="S44" s="110">
        <f>IF(T44&gt;0,(T44-R44)/2,"")</f>
        <v/>
      </c>
      <c r="T44" s="110" t="n">
        <v>1241</v>
      </c>
      <c r="U44" s="110">
        <f>IF(V44&gt;0,(V44-T44)/2,"")</f>
        <v/>
      </c>
      <c r="V44" s="110" t="n">
        <v>1241</v>
      </c>
      <c r="W44" s="110">
        <f>IF(X44&gt;0,(X44-V44)/2,"")</f>
        <v/>
      </c>
      <c r="X44" s="110" t="n">
        <v>1313</v>
      </c>
      <c r="Y44" s="110">
        <f>IF(Z44&gt;0,(Z44-X44)/2,"")</f>
        <v/>
      </c>
      <c r="Z44" s="110" t="n">
        <v>1313</v>
      </c>
      <c r="AA44" s="110">
        <f>IF(AB44&gt;0,(AB44-Z44)/2,"")</f>
        <v/>
      </c>
      <c r="AB44" s="110" t="n">
        <v>1313</v>
      </c>
      <c r="AC44" s="110">
        <f>IF(AD44&gt;0,(AD44-AB44)/2,"")</f>
        <v/>
      </c>
      <c r="AD44" s="110" t="n">
        <v>1313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2054</v>
      </c>
      <c r="W45" s="112">
        <f>IF(X45&gt;0,(X45-V45)/2,"")</f>
        <v/>
      </c>
      <c r="X45" s="112" t="n">
        <v>4863</v>
      </c>
      <c r="Y45" s="112">
        <f>IF(Z45&gt;0,(Z45-X45)/2,"")</f>
        <v/>
      </c>
      <c r="Z45" s="112" t="n">
        <v>4863</v>
      </c>
      <c r="AA45" s="112">
        <f>IF(AB45&gt;0,(AB45-Z45)/2,"")</f>
        <v/>
      </c>
      <c r="AB45" s="112" t="n">
        <v>4863</v>
      </c>
      <c r="AC45" s="112">
        <f>IF(AD45&gt;0,(AD45-AB45)/2,"")</f>
        <v/>
      </c>
      <c r="AD45" s="112" t="n">
        <v>4863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3605</v>
      </c>
      <c r="Y46" s="108">
        <f>IF(Z46&gt;0,(Z46-X46)/2,"")</f>
        <v/>
      </c>
      <c r="Z46" s="108" t="n">
        <v>3605</v>
      </c>
      <c r="AA46" s="108">
        <f>IF(AB46&gt;0,(AB46-Z46)/2,"")</f>
        <v/>
      </c>
      <c r="AB46" s="108" t="n">
        <v>3605</v>
      </c>
      <c r="AC46" s="108">
        <f>IF(AD46&gt;0,(AD46-AB46)/2,"")</f>
        <v/>
      </c>
      <c r="AD46" s="108" t="n">
        <v>3605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1365</v>
      </c>
      <c r="Y47" s="106">
        <f>IF(Z47&gt;0,(Z47-X47)/2,"")</f>
        <v/>
      </c>
      <c r="Z47" s="106" t="n">
        <v>1772</v>
      </c>
      <c r="AA47" s="106">
        <f>IF(AB47&gt;0,(AB47-Z47)/2,"")</f>
        <v/>
      </c>
      <c r="AB47" s="106" t="n">
        <v>1772</v>
      </c>
      <c r="AC47" s="106">
        <f>IF(AD47&gt;0,(AD47-AB47)/2,"")</f>
        <v/>
      </c>
      <c r="AD47" s="106" t="n">
        <v>1772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0</v>
      </c>
      <c r="S48" s="110">
        <f>IF(T48&gt;0,(T48-R48)/2,"")</f>
        <v/>
      </c>
      <c r="T48" s="110" t="n">
        <v>0</v>
      </c>
      <c r="U48" s="110">
        <f>IF(V48&gt;0,(V48-T48)/2,"")</f>
        <v/>
      </c>
      <c r="V48" s="110" t="n">
        <v>1200</v>
      </c>
      <c r="W48" s="110">
        <f>IF(X48&gt;0,(X48-V48)/2,"")</f>
        <v/>
      </c>
      <c r="X48" s="110" t="n">
        <v>3405</v>
      </c>
      <c r="Y48" s="110">
        <f>IF(Z48&gt;0,(Z48-X48)/2,"")</f>
        <v/>
      </c>
      <c r="Z48" s="110" t="n">
        <v>3405</v>
      </c>
      <c r="AA48" s="110">
        <f>IF(AB48&gt;0,(AB48-Z48)/2,"")</f>
        <v/>
      </c>
      <c r="AB48" s="110" t="n">
        <v>4334</v>
      </c>
      <c r="AC48" s="110">
        <f>IF(AD48&gt;0,(AD48-AB48)/2,"")</f>
        <v/>
      </c>
      <c r="AD48" s="110" t="n">
        <v>4334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160</v>
      </c>
      <c r="R49" s="112" t="n">
        <v>0</v>
      </c>
      <c r="S49" s="112">
        <f>IF(T49&gt;0,(T49-R49)/2,"")</f>
        <v/>
      </c>
      <c r="T49" s="112" t="n">
        <v>840</v>
      </c>
      <c r="U49" s="112">
        <f>IF(V49&gt;0,(V49-T49)/2,"")</f>
        <v/>
      </c>
      <c r="V49" s="112" t="n">
        <v>840</v>
      </c>
      <c r="W49" s="112">
        <f>IF(X49&gt;0,(X49-V49)/2,"")</f>
        <v/>
      </c>
      <c r="X49" s="112" t="n">
        <v>840</v>
      </c>
      <c r="Y49" s="112">
        <f>IF(Z49&gt;0,(Z49-X49)/2,"")</f>
        <v/>
      </c>
      <c r="Z49" s="112" t="n">
        <v>840</v>
      </c>
      <c r="AA49" s="112">
        <f>IF(AB49&gt;0,(AB49-Z49)/2,"")</f>
        <v/>
      </c>
      <c r="AB49" s="112" t="n">
        <v>840</v>
      </c>
      <c r="AC49" s="112">
        <f>IF(AD49&gt;0,(AD49-AB49)/2,"")</f>
        <v/>
      </c>
      <c r="AD49" s="112" t="n">
        <v>1034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0</v>
      </c>
      <c r="R50" s="108" t="n">
        <v>0</v>
      </c>
      <c r="S50" s="108">
        <f>IF(T50&gt;0,(T50-R50)/2,"")</f>
        <v/>
      </c>
      <c r="T50" s="108" t="n">
        <v>900</v>
      </c>
      <c r="U50" s="108">
        <f>IF(V50&gt;0,(V50-T50)/2,"")</f>
        <v/>
      </c>
      <c r="V50" s="108" t="n">
        <v>900</v>
      </c>
      <c r="W50" s="108">
        <f>IF(X50&gt;0,(X50-V50)/2,"")</f>
        <v/>
      </c>
      <c r="X50" s="108" t="n">
        <v>943</v>
      </c>
      <c r="Y50" s="108">
        <f>IF(Z50&gt;0,(Z50-X50)/2,"")</f>
        <v/>
      </c>
      <c r="Z50" s="108" t="n">
        <v>1993</v>
      </c>
      <c r="AA50" s="108">
        <f>IF(AB50&gt;0,(AB50-Z50)/2,"")</f>
        <v/>
      </c>
      <c r="AB50" s="108" t="n">
        <v>3473</v>
      </c>
      <c r="AC50" s="108">
        <f>IF(AD50&gt;0,(AD50-AB50)/2,"")</f>
        <v/>
      </c>
      <c r="AD50" s="108" t="n">
        <v>5284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1577</v>
      </c>
      <c r="R51" s="106" t="n">
        <v>0</v>
      </c>
      <c r="S51" s="106">
        <f>IF(T51&gt;0,(T51-R51)/2,"")</f>
        <v/>
      </c>
      <c r="T51" s="106" t="n">
        <v>0</v>
      </c>
      <c r="U51" s="106">
        <f>IF(V51&gt;0,(V51-T51)/2,"")</f>
        <v/>
      </c>
      <c r="V51" s="106" t="n">
        <v>1172</v>
      </c>
      <c r="W51" s="106">
        <f>IF(X51&gt;0,(X51-V51)/2,"")</f>
        <v/>
      </c>
      <c r="X51" s="106" t="n">
        <v>1265</v>
      </c>
      <c r="Y51" s="106">
        <f>IF(Z51&gt;0,(Z51-X51)/2,"")</f>
        <v/>
      </c>
      <c r="Z51" s="106" t="n">
        <v>1383</v>
      </c>
      <c r="AA51" s="106">
        <f>IF(AB51&gt;0,(AB51-Z51)/2,"")</f>
        <v/>
      </c>
      <c r="AB51" s="106" t="n">
        <v>1383</v>
      </c>
      <c r="AC51" s="106">
        <f>IF(AD51&gt;0,(AD51-AB51)/2,"")</f>
        <v/>
      </c>
      <c r="AD51" s="106" t="n">
        <v>1383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864</v>
      </c>
      <c r="R52" s="108" t="n">
        <v>0</v>
      </c>
      <c r="S52" s="108">
        <f>IF(T52&gt;0,(T52-R52)/2,"")</f>
        <v/>
      </c>
      <c r="T52" s="108" t="n">
        <v>1104</v>
      </c>
      <c r="U52" s="108">
        <f>IF(V52&gt;0,(V52-T52)/2,"")</f>
        <v/>
      </c>
      <c r="V52" s="108" t="n">
        <v>1632</v>
      </c>
      <c r="W52" s="108">
        <f>IF(X52&gt;0,(X52-V52)/2,"")</f>
        <v/>
      </c>
      <c r="X52" s="108" t="n">
        <v>1937</v>
      </c>
      <c r="Y52" s="108">
        <f>IF(Z52&gt;0,(Z52-X52)/2,"")</f>
        <v/>
      </c>
      <c r="Z52" s="108" t="n">
        <v>2159</v>
      </c>
      <c r="AA52" s="108">
        <f>IF(AB52&gt;0,(AB52-Z52)/2,"")</f>
        <v/>
      </c>
      <c r="AB52" s="108" t="n">
        <v>2159</v>
      </c>
      <c r="AC52" s="108">
        <f>IF(AD52&gt;0,(AD52-AB52)/2,"")</f>
        <v/>
      </c>
      <c r="AD52" s="108" t="n">
        <v>2159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2786</v>
      </c>
      <c r="R53" s="106" t="n">
        <v>0</v>
      </c>
      <c r="S53" s="106">
        <f>IF(T53&gt;0,(T53-R53)/2,"")</f>
        <v/>
      </c>
      <c r="T53" s="106" t="n">
        <v>0</v>
      </c>
      <c r="U53" s="106">
        <f>IF(V53&gt;0,(V53-T53)/2,"")</f>
        <v/>
      </c>
      <c r="V53" s="106" t="n">
        <v>0</v>
      </c>
      <c r="W53" s="106">
        <f>IF(X53&gt;0,(X53-V53)/2,"")</f>
        <v/>
      </c>
      <c r="X53" s="106" t="n">
        <v>885</v>
      </c>
      <c r="Y53" s="106">
        <f>IF(Z53&gt;0,(Z53-X53)/2,"")</f>
        <v/>
      </c>
      <c r="Z53" s="106" t="n">
        <v>2079</v>
      </c>
      <c r="AA53" s="106">
        <f>IF(AB53&gt;0,(AB53-Z53)/2,"")</f>
        <v/>
      </c>
      <c r="AB53" s="106" t="n">
        <v>2079</v>
      </c>
      <c r="AC53" s="106">
        <f>IF(AD53&gt;0,(AD53-AB53)/2,"")</f>
        <v/>
      </c>
      <c r="AD53" s="106" t="n">
        <v>2079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0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0</v>
      </c>
      <c r="AA54" s="108">
        <f>IF(AB54&gt;0,(AB54-Z54)/2,"")</f>
        <v/>
      </c>
      <c r="AB54" s="108" t="n">
        <v>284</v>
      </c>
      <c r="AC54" s="108">
        <f>IF(AD54&gt;0,(AD54-AB54)/2,"")</f>
        <v/>
      </c>
      <c r="AD54" s="108" t="n">
        <v>775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588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0</v>
      </c>
      <c r="W55" s="106">
        <f>IF(X55&gt;0,(X55-V55)/2,"")</f>
        <v/>
      </c>
      <c r="X55" s="106" t="n">
        <v>863</v>
      </c>
      <c r="Y55" s="106">
        <f>IF(Z55&gt;0,(Z55-X55)/2,"")</f>
        <v/>
      </c>
      <c r="Z55" s="106" t="n">
        <v>1145</v>
      </c>
      <c r="AA55" s="106">
        <f>IF(AB55&gt;0,(AB55-Z55)/2,"")</f>
        <v/>
      </c>
      <c r="AB55" s="106" t="n">
        <v>1782</v>
      </c>
      <c r="AC55" s="106">
        <f>IF(AD55&gt;0,(AD55-AB55)/2,"")</f>
        <v/>
      </c>
      <c r="AD55" s="106" t="n">
        <v>1797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0</v>
      </c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1200</v>
      </c>
      <c r="W56" s="108">
        <f>IF(X56&gt;0,(X56-V56)/2,"")</f>
        <v/>
      </c>
      <c r="X56" s="108" t="n">
        <v>2266</v>
      </c>
      <c r="Y56" s="108">
        <f>IF(Z56&gt;0,(Z56-X56)/2,"")</f>
        <v/>
      </c>
      <c r="Z56" s="108" t="n">
        <v>3163</v>
      </c>
      <c r="AA56" s="108">
        <f>IF(AB56&gt;0,(AB56-Z56)/2,"")</f>
        <v/>
      </c>
      <c r="AB56" s="108" t="n">
        <v>3163</v>
      </c>
      <c r="AC56" s="108">
        <f>IF(AD56&gt;0,(AD56-AB56)/2,"")</f>
        <v/>
      </c>
      <c r="AD56" s="108" t="n">
        <v>3507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1639</v>
      </c>
      <c r="R58" s="104" t="n">
        <v>1321</v>
      </c>
      <c r="S58" s="104">
        <f>IF(T58&gt;0,(T58-R58)/2,"")</f>
        <v/>
      </c>
      <c r="T58" s="104" t="n">
        <v>2377</v>
      </c>
      <c r="U58" s="104">
        <f>IF(V58&gt;0,(V58-T58)/2,"")</f>
        <v/>
      </c>
      <c r="V58" s="104" t="n">
        <v>2654</v>
      </c>
      <c r="W58" s="104">
        <f>IF(X58&gt;0,(X58-V58)/2,"")</f>
        <v/>
      </c>
      <c r="X58" s="104" t="n">
        <v>2894</v>
      </c>
      <c r="Y58" s="104">
        <f>IF(Z58&gt;0,(Z58-X58)/2,"")</f>
        <v/>
      </c>
      <c r="Z58" s="104" t="n">
        <v>3090</v>
      </c>
      <c r="AA58" s="104">
        <f>IF(AB58&gt;0,(AB58-Z58)/2,"")</f>
        <v/>
      </c>
      <c r="AB58" s="104" t="n">
        <v>3090</v>
      </c>
      <c r="AC58" s="104">
        <f>IF(AD58&gt;0,(AD58-AB58)/2,"")</f>
        <v/>
      </c>
      <c r="AD58" s="104" t="n">
        <v>3090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1173</v>
      </c>
      <c r="R59" s="106" t="n">
        <v>2316</v>
      </c>
      <c r="S59" s="106">
        <f>IF(T59&gt;0,(T59-R59)/2,"")</f>
        <v/>
      </c>
      <c r="T59" s="106" t="n">
        <v>2777</v>
      </c>
      <c r="U59" s="106">
        <f>IF(V59&gt;0,(V59-T59)/2,"")</f>
        <v/>
      </c>
      <c r="V59" s="106" t="n">
        <v>3619</v>
      </c>
      <c r="W59" s="106">
        <f>IF(X59&gt;0,(X59-V59)/2,"")</f>
        <v/>
      </c>
      <c r="X59" s="106" t="n">
        <v>4015</v>
      </c>
      <c r="Y59" s="106">
        <f>IF(Z59&gt;0,(Z59-X59)/2,"")</f>
        <v/>
      </c>
      <c r="Z59" s="106" t="n">
        <v>4015</v>
      </c>
      <c r="AA59" s="106">
        <f>IF(AB59&gt;0,(AB59-Z59)/2,"")</f>
        <v/>
      </c>
      <c r="AB59" s="106" t="n">
        <v>4015</v>
      </c>
      <c r="AC59" s="106">
        <f>IF(AD59&gt;0,(AD59-AB59)/2,"")</f>
        <v/>
      </c>
      <c r="AD59" s="106" t="n">
        <v>4015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2689</v>
      </c>
      <c r="R60" s="108" t="n">
        <v>181</v>
      </c>
      <c r="S60" s="108">
        <f>IF(T60&gt;0,(T60-R60)/2,"")</f>
        <v/>
      </c>
      <c r="T60" s="108" t="n">
        <v>181</v>
      </c>
      <c r="U60" s="108">
        <f>IF(V60&gt;0,(V60-T60)/2,"")</f>
        <v/>
      </c>
      <c r="V60" s="108" t="n">
        <v>252</v>
      </c>
      <c r="W60" s="108">
        <f>IF(X60&gt;0,(X60-V60)/2,"")</f>
        <v/>
      </c>
      <c r="X60" s="108" t="n">
        <v>2345</v>
      </c>
      <c r="Y60" s="108">
        <f>IF(Z60&gt;0,(Z60-X60)/2,"")</f>
        <v/>
      </c>
      <c r="Z60" s="108" t="n">
        <v>2369</v>
      </c>
      <c r="AA60" s="108">
        <f>IF(AB60&gt;0,(AB60-Z60)/2,"")</f>
        <v/>
      </c>
      <c r="AB60" s="108" t="n">
        <v>2369</v>
      </c>
      <c r="AC60" s="108">
        <f>IF(AD60&gt;0,(AD60-AB60)/2,"")</f>
        <v/>
      </c>
      <c r="AD60" s="108" t="n">
        <v>2369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4799</v>
      </c>
      <c r="R62" s="104" t="n">
        <v>96</v>
      </c>
      <c r="S62" s="104">
        <f>IF(T62&gt;0,(T62-R62)/2,"")</f>
        <v/>
      </c>
      <c r="T62" s="104" t="n">
        <v>600</v>
      </c>
      <c r="U62" s="104">
        <f>IF(V62&gt;0,(V62-T62)/2,"")</f>
        <v/>
      </c>
      <c r="V62" s="104" t="n">
        <v>1532</v>
      </c>
      <c r="W62" s="104">
        <f>IF(X62&gt;0,(X62-V62)/2,"")</f>
        <v/>
      </c>
      <c r="X62" s="104" t="n">
        <v>1684</v>
      </c>
      <c r="Y62" s="104">
        <f>IF(Z62&gt;0,(Z62-X62)/2,"")</f>
        <v/>
      </c>
      <c r="Z62" s="104" t="n">
        <v>1994</v>
      </c>
      <c r="AA62" s="104">
        <f>IF(AB62&gt;0,(AB62-Z62)/2,"")</f>
        <v/>
      </c>
      <c r="AB62" s="104" t="n">
        <v>2504</v>
      </c>
      <c r="AC62" s="104">
        <f>IF(AD62&gt;0,(AD62-AB62)/2,"")</f>
        <v/>
      </c>
      <c r="AD62" s="104" t="n">
        <v>2504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8494</v>
      </c>
      <c r="R63" s="106" t="n">
        <v>0</v>
      </c>
      <c r="S63" s="106">
        <f>IF(T63&gt;0,(T63-R63)/2,"")</f>
        <v/>
      </c>
      <c r="T63" s="106" t="n">
        <v>450</v>
      </c>
      <c r="U63" s="106">
        <f>IF(V63&gt;0,(V63-T63)/2,"")</f>
        <v/>
      </c>
      <c r="V63" s="106" t="n">
        <v>450</v>
      </c>
      <c r="W63" s="106">
        <f>IF(X63&gt;0,(X63-V63)/2,"")</f>
        <v/>
      </c>
      <c r="X63" s="106" t="n">
        <v>1408</v>
      </c>
      <c r="Y63" s="106">
        <f>IF(Z63&gt;0,(Z63-X63)/2,"")</f>
        <v/>
      </c>
      <c r="Z63" s="106" t="n">
        <v>1576</v>
      </c>
      <c r="AA63" s="106">
        <f>IF(AB63&gt;0,(AB63-Z63)/2,"")</f>
        <v/>
      </c>
      <c r="AB63" s="106" t="n">
        <v>1866</v>
      </c>
      <c r="AC63" s="106">
        <f>IF(AD63&gt;0,(AD63-AB63)/2,"")</f>
        <v/>
      </c>
      <c r="AD63" s="106" t="n">
        <v>1866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5763</v>
      </c>
      <c r="R64" s="108" t="n">
        <v>438</v>
      </c>
      <c r="S64" s="108">
        <f>IF(T64&gt;0,(T64-R64)/2,"")</f>
        <v/>
      </c>
      <c r="T64" s="108" t="n">
        <v>608</v>
      </c>
      <c r="U64" s="108">
        <f>IF(V64&gt;0,(V64-T64)/2,"")</f>
        <v/>
      </c>
      <c r="V64" s="108" t="n">
        <v>608</v>
      </c>
      <c r="W64" s="108">
        <f>IF(X64&gt;0,(X64-V64)/2,"")</f>
        <v/>
      </c>
      <c r="X64" s="108" t="n">
        <v>812</v>
      </c>
      <c r="Y64" s="108">
        <f>IF(Z64&gt;0,(Z64-X64)/2,"")</f>
        <v/>
      </c>
      <c r="Z64" s="108" t="n">
        <v>1598</v>
      </c>
      <c r="AA64" s="108">
        <f>IF(AB64&gt;0,(AB64-Z64)/2,"")</f>
        <v/>
      </c>
      <c r="AB64" s="108" t="n">
        <v>1598</v>
      </c>
      <c r="AC64" s="108">
        <f>IF(AD64&gt;0,(AD64-AB64)/2,"")</f>
        <v/>
      </c>
      <c r="AD64" s="108" t="n">
        <v>1598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744</v>
      </c>
      <c r="R65" s="114" t="n">
        <v>54</v>
      </c>
      <c r="S65" s="114">
        <f>IF(T65&gt;0,(T65-R65)/2,"")</f>
        <v/>
      </c>
      <c r="T65" s="114" t="n">
        <v>636</v>
      </c>
      <c r="U65" s="114">
        <f>IF(V65&gt;0,(V65-T65)/2,"")</f>
        <v/>
      </c>
      <c r="V65" s="114" t="n">
        <v>636</v>
      </c>
      <c r="W65" s="114">
        <f>IF(X65&gt;0,(X65-V65)/2,"")</f>
        <v/>
      </c>
      <c r="X65" s="114" t="n">
        <v>636</v>
      </c>
      <c r="Y65" s="114">
        <f>IF(Z65&gt;0,(Z65-X65)/2,"")</f>
        <v/>
      </c>
      <c r="Z65" s="114" t="n">
        <v>636</v>
      </c>
      <c r="AA65" s="114">
        <f>IF(AB65&gt;0,(AB65-Z65)/2,"")</f>
        <v/>
      </c>
      <c r="AB65" s="114" t="n">
        <v>636</v>
      </c>
      <c r="AC65" s="114">
        <f>IF(AD65&gt;0,(AD65-AB65)/2,"")</f>
        <v/>
      </c>
      <c r="AD65" s="114" t="n">
        <v>636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7.xml><?xml version="1.0" encoding="utf-8"?>
<worksheet xmlns:r="http://schemas.openxmlformats.org/officeDocument/2006/relationships" xmlns="http://schemas.openxmlformats.org/spreadsheetml/2006/main">
  <sheetPr codeName="Sheet7">
    <tabColor theme="1"/>
    <outlinePr summaryBelow="1" summaryRight="1"/>
    <pageSetUpPr fitToPage="1"/>
  </sheetPr>
  <dimension ref="B2:AQ65"/>
  <sheetViews>
    <sheetView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44356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20845</v>
      </c>
      <c r="G6" s="117" t="n">
        <v>18409.712375</v>
      </c>
      <c r="H6" s="117" t="n">
        <v>13931.58728792</v>
      </c>
      <c r="I6" s="19">
        <f>H6+G6</f>
        <v/>
      </c>
      <c r="J6" s="119" t="n">
        <v>17482</v>
      </c>
      <c r="K6" s="117" t="n">
        <v>16079.371875</v>
      </c>
      <c r="L6" s="117" t="n">
        <v>8669.91904348</v>
      </c>
      <c r="M6" s="19">
        <f>L6+K6</f>
        <v/>
      </c>
      <c r="N6" s="85" t="n">
        <v>64</v>
      </c>
      <c r="O6" s="85" t="n">
        <v>46</v>
      </c>
      <c r="P6" s="92" t="n"/>
      <c r="Q6" s="20">
        <f>J6-P6</f>
        <v/>
      </c>
      <c r="R6" s="21" t="n">
        <v>1994</v>
      </c>
      <c r="S6" s="20">
        <f>IF(R6&gt;0,(R6-R7-$Q6),"")</f>
        <v/>
      </c>
      <c r="T6" s="21" t="n">
        <v>5070</v>
      </c>
      <c r="U6" s="20">
        <f>IF(T6&gt;0,(T6-T7-$Q6),"")</f>
        <v/>
      </c>
      <c r="V6" s="21" t="n">
        <v>8959</v>
      </c>
      <c r="W6" s="20">
        <f>IF(V6&gt;0,(V6-V7-$Q6),"")</f>
        <v/>
      </c>
      <c r="X6" s="21" t="n">
        <v>10321</v>
      </c>
      <c r="Y6" s="20">
        <f>IF(X6&gt;0,(X6-X7-$Q6),"")</f>
        <v/>
      </c>
      <c r="Z6" s="21" t="n">
        <v>8959</v>
      </c>
      <c r="AA6" s="20">
        <f>IF(Z6&gt;0,(Z6-Z7-$Q6),"")</f>
        <v/>
      </c>
      <c r="AB6" s="21" t="n">
        <v>10321</v>
      </c>
      <c r="AC6" s="22">
        <f>IF(AB6&gt;0,(AB6-AB7-$Q6),"")</f>
        <v/>
      </c>
      <c r="AD6" s="21" t="n">
        <v>10321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15</v>
      </c>
      <c r="U7" s="24" t="n"/>
      <c r="V7" s="25" t="n">
        <v>17</v>
      </c>
      <c r="W7" s="24" t="n"/>
      <c r="X7" s="25" t="n">
        <v>26</v>
      </c>
      <c r="Y7" s="24" t="n"/>
      <c r="Z7" s="25" t="n">
        <v>17</v>
      </c>
      <c r="AA7" s="24" t="n"/>
      <c r="AB7" s="25" t="n">
        <v>26</v>
      </c>
      <c r="AC7" s="26" t="n"/>
      <c r="AD7" s="25" t="n">
        <v>26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2600</v>
      </c>
      <c r="E8" s="29" t="inlineStr">
        <is>
          <t>Room 2</t>
        </is>
      </c>
      <c r="F8" s="119" t="n">
        <v>16825</v>
      </c>
      <c r="G8" s="117" t="n">
        <v>7239.4275</v>
      </c>
      <c r="H8" s="117" t="n">
        <v>1614.819975</v>
      </c>
      <c r="I8" s="19">
        <f>H8+G8</f>
        <v/>
      </c>
      <c r="J8" s="119" t="n">
        <v>16857</v>
      </c>
      <c r="K8" s="117" t="n">
        <v>7213.250999999999</v>
      </c>
      <c r="L8" s="117" t="n">
        <v>1593.7695539</v>
      </c>
      <c r="M8" s="19">
        <f>L8+K8</f>
        <v/>
      </c>
      <c r="N8" s="87" t="n">
        <v>26</v>
      </c>
      <c r="O8" s="87" t="n">
        <v>19</v>
      </c>
      <c r="P8" s="92" t="n"/>
      <c r="Q8" s="20">
        <f>J8-P8</f>
        <v/>
      </c>
      <c r="R8" s="21" t="n">
        <v>2800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3833</v>
      </c>
      <c r="W8" s="20">
        <f>IF(V8&gt;0,(V8-V9-$Q8),"")</f>
        <v/>
      </c>
      <c r="X8" s="21" t="n">
        <v>5208</v>
      </c>
      <c r="Y8" s="20">
        <f>IF(X8&gt;0,(X8-X9-$Q8),"")</f>
        <v/>
      </c>
      <c r="Z8" s="21" t="n">
        <v>3833</v>
      </c>
      <c r="AA8" s="20">
        <f>IF(Z8&gt;0,(Z8-Z9-$Q8),"")</f>
        <v/>
      </c>
      <c r="AB8" s="21" t="n">
        <v>10323</v>
      </c>
      <c r="AC8" s="22">
        <f>IF(AB8&gt;0,(AB8-AB9-$Q8),"")</f>
        <v/>
      </c>
      <c r="AD8" s="21" t="n">
        <v>10323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2145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4588</v>
      </c>
      <c r="E10" s="18" t="inlineStr">
        <is>
          <t>Room 3</t>
        </is>
      </c>
      <c r="F10" s="119" t="n">
        <v>8802</v>
      </c>
      <c r="G10" s="117" t="n">
        <v>6947.054999999997</v>
      </c>
      <c r="H10" s="117" t="n">
        <v>1763.5406375</v>
      </c>
      <c r="I10" s="19">
        <f>H10+G10</f>
        <v/>
      </c>
      <c r="J10" s="119" t="n">
        <v>8723</v>
      </c>
      <c r="K10" s="117" t="n">
        <v>6918.2335</v>
      </c>
      <c r="L10" s="117" t="n">
        <v>1529.0210875</v>
      </c>
      <c r="M10" s="19">
        <f>L10+K10</f>
        <v/>
      </c>
      <c r="N10" s="88" t="n">
        <v>38</v>
      </c>
      <c r="O10" s="88" t="n">
        <v>28</v>
      </c>
      <c r="P10" s="92" t="n"/>
      <c r="Q10" s="20">
        <f>J10-P10</f>
        <v/>
      </c>
      <c r="R10" s="21" t="n">
        <v>1782</v>
      </c>
      <c r="S10" s="20">
        <f>IF(R10&gt;0,(R10-R11-$Q10),"")</f>
        <v/>
      </c>
      <c r="T10" s="21" t="n">
        <v>461</v>
      </c>
      <c r="U10" s="20">
        <f>IF(T10&gt;0,(T10-T11-$Q10),"")</f>
        <v/>
      </c>
      <c r="V10" s="21" t="n">
        <v>859</v>
      </c>
      <c r="W10" s="20">
        <f>IF(V10&gt;0,(V10-V11-$Q10),"")</f>
        <v/>
      </c>
      <c r="X10" s="21" t="n">
        <v>2402</v>
      </c>
      <c r="Y10" s="20">
        <f>IF(X10&gt;0,(X10-X11-$Q10),"")</f>
        <v/>
      </c>
      <c r="Z10" s="21" t="n">
        <v>859</v>
      </c>
      <c r="AA10" s="20">
        <f>IF(Z10&gt;0,(Z10-Z11-$Q10),"")</f>
        <v/>
      </c>
      <c r="AB10" s="21" t="n">
        <v>7049</v>
      </c>
      <c r="AC10" s="22">
        <f>IF(AB10&gt;0,(AB10-AB11-$Q10),"")</f>
        <v/>
      </c>
      <c r="AD10" s="21" t="n">
        <v>7049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2121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1402</v>
      </c>
      <c r="S11" s="24" t="n"/>
      <c r="T11" s="30" t="n">
        <v>26</v>
      </c>
      <c r="U11" s="24" t="n"/>
      <c r="V11" s="30" t="n">
        <v>86</v>
      </c>
      <c r="W11" s="24" t="n"/>
      <c r="X11" s="30" t="n">
        <v>151</v>
      </c>
      <c r="Y11" s="24" t="n"/>
      <c r="Z11" s="30" t="n">
        <v>86</v>
      </c>
      <c r="AA11" s="24" t="n"/>
      <c r="AB11" s="30" t="n">
        <v>477</v>
      </c>
      <c r="AC11" s="26" t="n"/>
      <c r="AD11" s="30" t="n">
        <v>477</v>
      </c>
      <c r="AE11" s="26" t="n"/>
    </row>
    <row r="12">
      <c r="B12" s="16" t="inlineStr">
        <is>
          <t>WM TUC</t>
        </is>
      </c>
      <c r="C12" s="17" t="n">
        <v>1633</v>
      </c>
      <c r="E12" s="29" t="inlineStr">
        <is>
          <t>Room 4</t>
        </is>
      </c>
      <c r="F12" s="119" t="n">
        <v>11610</v>
      </c>
      <c r="G12" s="117" t="n">
        <v>11591.599</v>
      </c>
      <c r="H12" s="117" t="n">
        <v>11068.88749386</v>
      </c>
      <c r="I12" s="19">
        <f>H12+G12</f>
        <v/>
      </c>
      <c r="J12" s="119" t="n">
        <v>12560</v>
      </c>
      <c r="K12" s="117" t="n">
        <v>12931.9565</v>
      </c>
      <c r="L12" s="117" t="n">
        <v>11996.16572374</v>
      </c>
      <c r="M12" s="19">
        <f>L12+K12</f>
        <v/>
      </c>
      <c r="N12" s="88" t="n">
        <v>40</v>
      </c>
      <c r="O12" s="88" t="n">
        <v>31</v>
      </c>
      <c r="P12" s="92" t="n"/>
      <c r="Q12" s="20">
        <f>J12-P12</f>
        <v/>
      </c>
      <c r="R12" s="21" t="n">
        <v>827</v>
      </c>
      <c r="S12" s="20">
        <f>IF(R12&gt;0,(R12-R13-$Q12),"")</f>
        <v/>
      </c>
      <c r="T12" s="21" t="n">
        <v>3346</v>
      </c>
      <c r="U12" s="20">
        <f>IF(T12&gt;0,(T12-T13-$Q12),"")</f>
        <v/>
      </c>
      <c r="V12" s="21" t="n">
        <v>5439</v>
      </c>
      <c r="W12" s="20">
        <f>IF(V12&gt;0,(V12-V13-$Q12),"")</f>
        <v/>
      </c>
      <c r="X12" s="21" t="n">
        <v>8226</v>
      </c>
      <c r="Y12" s="20">
        <f>IF(X12&gt;0,(X12-X13-$Q12),"")</f>
        <v/>
      </c>
      <c r="Z12" s="21" t="n">
        <v>5439</v>
      </c>
      <c r="AA12" s="20">
        <f>IF(Z12&gt;0,(Z12-Z13-$Q12),"")</f>
        <v/>
      </c>
      <c r="AB12" s="21" t="n">
        <v>10921</v>
      </c>
      <c r="AC12" s="22">
        <f>IF(AB12&gt;0,(AB12-AB13-$Q12),"")</f>
        <v/>
      </c>
      <c r="AD12" s="21" t="n">
        <v>10921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5094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64</v>
      </c>
      <c r="S13" s="24" t="n"/>
      <c r="T13" s="30" t="n">
        <v>139</v>
      </c>
      <c r="U13" s="24" t="n"/>
      <c r="V13" s="30" t="n">
        <v>139</v>
      </c>
      <c r="W13" s="24" t="n"/>
      <c r="X13" s="30" t="n">
        <v>139</v>
      </c>
      <c r="Y13" s="24" t="n"/>
      <c r="Z13" s="30" t="n">
        <v>139</v>
      </c>
      <c r="AA13" s="24" t="n"/>
      <c r="AB13" s="30" t="n">
        <v>451</v>
      </c>
      <c r="AC13" s="26" t="n"/>
      <c r="AD13" s="30" t="n">
        <v>451</v>
      </c>
      <c r="AE13" s="26" t="n"/>
    </row>
    <row r="14">
      <c r="B14" s="16" t="inlineStr">
        <is>
          <t>ALBSFWY PHX</t>
        </is>
      </c>
      <c r="C14" s="17" t="n">
        <v>11433</v>
      </c>
      <c r="E14" s="18" t="inlineStr">
        <is>
          <t>Room 5</t>
        </is>
      </c>
      <c r="F14" s="119" t="n">
        <v>20009</v>
      </c>
      <c r="G14" s="117" t="n">
        <v>18015.9375</v>
      </c>
      <c r="H14" s="117" t="n">
        <v>23677.57660520001</v>
      </c>
      <c r="I14" s="19">
        <f>H14+G14</f>
        <v/>
      </c>
      <c r="J14" s="119" t="n">
        <v>20009</v>
      </c>
      <c r="K14" s="117" t="n">
        <v>18015.9375</v>
      </c>
      <c r="L14" s="117" t="n">
        <v>23023.39524244</v>
      </c>
      <c r="M14" s="19">
        <f>L14+K14</f>
        <v/>
      </c>
      <c r="N14" s="88" t="n">
        <v>61</v>
      </c>
      <c r="O14" s="88" t="n">
        <v>51</v>
      </c>
      <c r="P14" s="92" t="n"/>
      <c r="Q14" s="20">
        <f>J14-P14</f>
        <v/>
      </c>
      <c r="R14" s="21" t="n">
        <v>609</v>
      </c>
      <c r="S14" s="20">
        <f>IF(R14&gt;0,(R14-R15-$Q14),"")</f>
        <v/>
      </c>
      <c r="T14" s="21" t="n">
        <v>534</v>
      </c>
      <c r="U14" s="20">
        <f>IF(T14&gt;0,(T14-T15-$Q14),"")</f>
        <v/>
      </c>
      <c r="V14" s="21" t="n">
        <v>833</v>
      </c>
      <c r="W14" s="20">
        <f>IF(V14&gt;0,(V14-V15-$Q14),"")</f>
        <v/>
      </c>
      <c r="X14" s="21" t="n">
        <v>3921</v>
      </c>
      <c r="Y14" s="20">
        <f>IF(X14&gt;0,(X14-X15-$Q14),"")</f>
        <v/>
      </c>
      <c r="Z14" s="21" t="n">
        <v>833</v>
      </c>
      <c r="AA14" s="20">
        <f>IF(Z14&gt;0,(Z14-Z15-$Q14),"")</f>
        <v/>
      </c>
      <c r="AB14" s="21" t="n">
        <v>14194</v>
      </c>
      <c r="AC14" s="22">
        <f>IF(AB14&gt;0,(AB14-AB15-$Q14),"")</f>
        <v/>
      </c>
      <c r="AD14" s="21" t="n">
        <v>14194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75</v>
      </c>
      <c r="U15" s="24" t="n"/>
      <c r="V15" s="25" t="n">
        <v>75</v>
      </c>
      <c r="W15" s="24" t="n"/>
      <c r="X15" s="25" t="n">
        <v>277</v>
      </c>
      <c r="Y15" s="24" t="n"/>
      <c r="Z15" s="25" t="n">
        <v>75</v>
      </c>
      <c r="AA15" s="24" t="n"/>
      <c r="AB15" s="25" t="n">
        <v>1068</v>
      </c>
      <c r="AC15" s="26" t="n"/>
      <c r="AD15" s="25" t="n">
        <v>1068</v>
      </c>
      <c r="AE15" s="26" t="n"/>
    </row>
    <row r="16" ht="15" customHeight="1" thickBot="1">
      <c r="B16" s="28" t="inlineStr">
        <is>
          <t>FRY'S</t>
        </is>
      </c>
      <c r="C16" s="17" t="n">
        <v>12293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6076</v>
      </c>
      <c r="S20" s="36" t="n"/>
      <c r="T20" s="35" t="n">
        <v>16948</v>
      </c>
      <c r="U20" s="36" t="n"/>
      <c r="V20" s="35" t="n">
        <v>26149</v>
      </c>
      <c r="W20" s="36" t="n"/>
      <c r="X20" s="35" t="n">
        <v>45424</v>
      </c>
      <c r="Y20" s="36" t="n"/>
      <c r="Z20" s="35" t="n">
        <v>50368</v>
      </c>
      <c r="AA20" s="36" t="n"/>
      <c r="AB20" s="35" t="n">
        <v>54498</v>
      </c>
      <c r="AC20" s="37" t="n"/>
      <c r="AD20" s="35" t="n">
        <v>57353</v>
      </c>
      <c r="AE20" s="37" t="n"/>
    </row>
    <row r="21" ht="15" customHeight="1" thickBot="1">
      <c r="B21" s="16" t="inlineStr">
        <is>
          <t>SBUX PHX</t>
        </is>
      </c>
      <c r="C21" s="17" t="n">
        <v>9501</v>
      </c>
      <c r="L21" s="4" t="n"/>
      <c r="M21" s="4" t="n"/>
      <c r="Q21" s="52" t="n"/>
      <c r="R21" s="40" t="n">
        <v>1361</v>
      </c>
      <c r="S21" s="41" t="n"/>
      <c r="T21" s="40" t="n">
        <v>2807</v>
      </c>
      <c r="U21" s="41" t="n"/>
      <c r="V21" s="40" t="n">
        <v>3805</v>
      </c>
      <c r="W21" s="41" t="n"/>
      <c r="X21" s="40" t="n">
        <v>5141</v>
      </c>
      <c r="Y21" s="41" t="n"/>
      <c r="Z21" s="40" t="n">
        <v>5851</v>
      </c>
      <c r="AA21" s="41" t="n"/>
      <c r="AB21" s="40" t="n">
        <v>5851</v>
      </c>
      <c r="AC21" s="42" t="n"/>
      <c r="AD21" s="40" t="n">
        <v>5851</v>
      </c>
      <c r="AE21" s="42" t="n"/>
    </row>
    <row r="22" ht="15" customHeight="1" thickBot="1">
      <c r="B22" s="16" t="inlineStr">
        <is>
          <t>SBUX LV B</t>
        </is>
      </c>
      <c r="C22" s="17" t="n">
        <v>1980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4836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11855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24574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13436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16290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4745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2271</v>
      </c>
      <c r="R36" s="104" t="n">
        <v>140</v>
      </c>
      <c r="S36" s="104">
        <f>IF(T36&gt;0,(T36-R36)/2,"")</f>
        <v/>
      </c>
      <c r="T36" s="104" t="n">
        <v>692</v>
      </c>
      <c r="U36" s="104">
        <f>IF(V36&gt;0,(V36-T36)/2,"")</f>
        <v/>
      </c>
      <c r="V36" s="104" t="n">
        <v>751</v>
      </c>
      <c r="W36" s="104">
        <f>IF(X36&gt;0,(X36-V36)/2,"")</f>
        <v/>
      </c>
      <c r="X36" s="104" t="n">
        <v>751</v>
      </c>
      <c r="Y36" s="104">
        <f>IF(Z36&gt;0,(Z36-X36)/2,"")</f>
        <v/>
      </c>
      <c r="Z36" s="104" t="n">
        <v>751</v>
      </c>
      <c r="AA36" s="104">
        <f>IF(AB36&gt;0,(AB36-Z36)/2,"")</f>
        <v/>
      </c>
      <c r="AB36" s="104" t="n">
        <v>751</v>
      </c>
      <c r="AC36" s="104">
        <f>IF(AD36&gt;0,(AD36-AB36)/2,"")</f>
        <v/>
      </c>
      <c r="AD36" s="104" t="n">
        <v>751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1563</v>
      </c>
      <c r="R37" s="106" t="n">
        <v>0</v>
      </c>
      <c r="S37" s="106">
        <f>IF(T37&gt;0,(T37-R37)/2,"")</f>
        <v/>
      </c>
      <c r="T37" s="106" t="n">
        <v>641</v>
      </c>
      <c r="U37" s="106">
        <f>IF(V37&gt;0,(V37-T37)/2,"")</f>
        <v/>
      </c>
      <c r="V37" s="106" t="n">
        <v>891</v>
      </c>
      <c r="W37" s="106">
        <f>IF(X37&gt;0,(X37-V37)/2,"")</f>
        <v/>
      </c>
      <c r="X37" s="106" t="n">
        <v>974</v>
      </c>
      <c r="Y37" s="106">
        <f>IF(Z37&gt;0,(Z37-X37)/2,"")</f>
        <v/>
      </c>
      <c r="Z37" s="106" t="n">
        <v>974</v>
      </c>
      <c r="AA37" s="106">
        <f>IF(AB37&gt;0,(AB37-Z37)/2,"")</f>
        <v/>
      </c>
      <c r="AB37" s="106" t="n">
        <v>974</v>
      </c>
      <c r="AC37" s="106">
        <f>IF(AD37&gt;0,(AD37-AB37)/2,"")</f>
        <v/>
      </c>
      <c r="AD37" s="106" t="n">
        <v>974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2625</v>
      </c>
      <c r="R38" s="108" t="n">
        <v>0</v>
      </c>
      <c r="S38" s="108">
        <f>IF(T38&gt;0,(T38-R38)/2,"")</f>
        <v/>
      </c>
      <c r="T38" s="108" t="n">
        <v>561</v>
      </c>
      <c r="U38" s="108">
        <f>IF(V38&gt;0,(V38-T38)/2,"")</f>
        <v/>
      </c>
      <c r="V38" s="108" t="n">
        <v>838</v>
      </c>
      <c r="W38" s="108">
        <f>IF(X38&gt;0,(X38-V38)/2,"")</f>
        <v/>
      </c>
      <c r="X38" s="108" t="n">
        <v>838</v>
      </c>
      <c r="Y38" s="108">
        <f>IF(Z38&gt;0,(Z38-X38)/2,"")</f>
        <v/>
      </c>
      <c r="Z38" s="108" t="n">
        <v>838</v>
      </c>
      <c r="AA38" s="108">
        <f>IF(AB38&gt;0,(AB38-Z38)/2,"")</f>
        <v/>
      </c>
      <c r="AB38" s="108" t="n">
        <v>838</v>
      </c>
      <c r="AC38" s="108">
        <f>IF(AD38&gt;0,(AD38-AB38)/2,"")</f>
        <v/>
      </c>
      <c r="AD38" s="108" t="n">
        <v>838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3106</v>
      </c>
      <c r="R39" s="106" t="n">
        <v>746</v>
      </c>
      <c r="S39" s="106">
        <f>IF(T39&gt;0,(T39-R39)/2,"")</f>
        <v/>
      </c>
      <c r="T39" s="106" t="n">
        <v>659</v>
      </c>
      <c r="U39" s="106">
        <f>IF(V39&gt;0,(V39-T39)/2,"")</f>
        <v/>
      </c>
      <c r="V39" s="106" t="n">
        <v>1797</v>
      </c>
      <c r="W39" s="106">
        <f>IF(X39&gt;0,(X39-V39)/2,"")</f>
        <v/>
      </c>
      <c r="X39" s="106" t="n">
        <v>2369</v>
      </c>
      <c r="Y39" s="106">
        <f>IF(Z39&gt;0,(Z39-X39)/2,"")</f>
        <v/>
      </c>
      <c r="Z39" s="106" t="n">
        <v>2369</v>
      </c>
      <c r="AA39" s="106">
        <f>IF(AB39&gt;0,(AB39-Z39)/2,"")</f>
        <v/>
      </c>
      <c r="AB39" s="106" t="n">
        <v>2369</v>
      </c>
      <c r="AC39" s="106">
        <f>IF(AD39&gt;0,(AD39-AB39)/2,"")</f>
        <v/>
      </c>
      <c r="AD39" s="106" t="n">
        <v>2369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2735</v>
      </c>
      <c r="R40" s="108" t="n">
        <v>0</v>
      </c>
      <c r="S40" s="108">
        <f>IF(T40&gt;0,(T40-R40)/2,"")</f>
        <v/>
      </c>
      <c r="T40" s="108" t="n">
        <v>1079</v>
      </c>
      <c r="U40" s="108">
        <f>IF(V40&gt;0,(V40-T40)/2,"")</f>
        <v/>
      </c>
      <c r="V40" s="108" t="n">
        <v>2375</v>
      </c>
      <c r="W40" s="108">
        <f>IF(X40&gt;0,(X40-V40)/2,"")</f>
        <v/>
      </c>
      <c r="X40" s="108" t="n">
        <v>2737</v>
      </c>
      <c r="Y40" s="108">
        <f>IF(Z40&gt;0,(Z40-X40)/2,"")</f>
        <v/>
      </c>
      <c r="Z40" s="108" t="n">
        <v>2737</v>
      </c>
      <c r="AA40" s="108">
        <f>IF(AB40&gt;0,(AB40-Z40)/2,"")</f>
        <v/>
      </c>
      <c r="AB40" s="108" t="n">
        <v>2737</v>
      </c>
      <c r="AC40" s="108">
        <f>IF(AD40&gt;0,(AD40-AB40)/2,"")</f>
        <v/>
      </c>
      <c r="AD40" s="108" t="n">
        <v>2737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831</v>
      </c>
      <c r="R41" s="106" t="n">
        <v>250</v>
      </c>
      <c r="S41" s="106">
        <f>IF(T41&gt;0,(T41-R41)/2,"")</f>
        <v/>
      </c>
      <c r="T41" s="106" t="n">
        <v>170</v>
      </c>
      <c r="U41" s="106">
        <f>IF(V41&gt;0,(V41-T41)/2,"")</f>
        <v/>
      </c>
      <c r="V41" s="106" t="n">
        <v>358</v>
      </c>
      <c r="W41" s="106">
        <f>IF(X41&gt;0,(X41-V41)/2,"")</f>
        <v/>
      </c>
      <c r="X41" s="106" t="n">
        <v>587</v>
      </c>
      <c r="Y41" s="106">
        <f>IF(Z41&gt;0,(Z41-X41)/2,"")</f>
        <v/>
      </c>
      <c r="Z41" s="106" t="n">
        <v>587</v>
      </c>
      <c r="AA41" s="106">
        <f>IF(AB41&gt;0,(AB41-Z41)/2,"")</f>
        <v/>
      </c>
      <c r="AB41" s="106" t="n">
        <v>587</v>
      </c>
      <c r="AC41" s="106">
        <f>IF(AD41&gt;0,(AD41-AB41)/2,"")</f>
        <v/>
      </c>
      <c r="AD41" s="106" t="n">
        <v>587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1195</v>
      </c>
      <c r="R42" s="108" t="n">
        <v>0</v>
      </c>
      <c r="S42" s="108">
        <f>IF(T42&gt;0,(T42-R42)/2,"")</f>
        <v/>
      </c>
      <c r="T42" s="108" t="n">
        <v>806</v>
      </c>
      <c r="U42" s="108">
        <f>IF(V42&gt;0,(V42-T42)/2,"")</f>
        <v/>
      </c>
      <c r="V42" s="108" t="n">
        <v>969</v>
      </c>
      <c r="W42" s="108">
        <f>IF(X42&gt;0,(X42-V42)/2,"")</f>
        <v/>
      </c>
      <c r="X42" s="108" t="n">
        <v>969</v>
      </c>
      <c r="Y42" s="108">
        <f>IF(Z42&gt;0,(Z42-X42)/2,"")</f>
        <v/>
      </c>
      <c r="Z42" s="108" t="n">
        <v>969</v>
      </c>
      <c r="AA42" s="108">
        <f>IF(AB42&gt;0,(AB42-Z42)/2,"")</f>
        <v/>
      </c>
      <c r="AB42" s="108" t="n">
        <v>969</v>
      </c>
      <c r="AC42" s="108">
        <f>IF(AD42&gt;0,(AD42-AB42)/2,"")</f>
        <v/>
      </c>
      <c r="AD42" s="108" t="n">
        <v>969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1648</v>
      </c>
      <c r="R43" s="106" t="n">
        <v>376</v>
      </c>
      <c r="S43" s="106">
        <f>IF(T43&gt;0,(T43-R43)/2,"")</f>
        <v/>
      </c>
      <c r="T43" s="106" t="n">
        <v>0</v>
      </c>
      <c r="U43" s="106">
        <f>IF(V43&gt;0,(V43-T43)/2,"")</f>
        <v/>
      </c>
      <c r="V43" s="106" t="n">
        <v>406</v>
      </c>
      <c r="W43" s="106">
        <f>IF(X43&gt;0,(X43-V43)/2,"")</f>
        <v/>
      </c>
      <c r="X43" s="106" t="n">
        <v>406</v>
      </c>
      <c r="Y43" s="106">
        <f>IF(Z43&gt;0,(Z43-X43)/2,"")</f>
        <v/>
      </c>
      <c r="Z43" s="106" t="n">
        <v>406</v>
      </c>
      <c r="AA43" s="106">
        <f>IF(AB43&gt;0,(AB43-Z43)/2,"")</f>
        <v/>
      </c>
      <c r="AB43" s="106" t="n">
        <v>406</v>
      </c>
      <c r="AC43" s="106">
        <f>IF(AD43&gt;0,(AD43-AB43)/2,"")</f>
        <v/>
      </c>
      <c r="AD43" s="106" t="n">
        <v>406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1508</v>
      </c>
      <c r="R44" s="110" t="n">
        <v>482</v>
      </c>
      <c r="S44" s="110">
        <f>IF(T44&gt;0,(T44-R44)/2,"")</f>
        <v/>
      </c>
      <c r="T44" s="110" t="n">
        <v>462</v>
      </c>
      <c r="U44" s="110">
        <f>IF(V44&gt;0,(V44-T44)/2,"")</f>
        <v/>
      </c>
      <c r="V44" s="110" t="n">
        <v>574</v>
      </c>
      <c r="W44" s="110">
        <f>IF(X44&gt;0,(X44-V44)/2,"")</f>
        <v/>
      </c>
      <c r="X44" s="110" t="n">
        <v>690</v>
      </c>
      <c r="Y44" s="110">
        <f>IF(Z44&gt;0,(Z44-X44)/2,"")</f>
        <v/>
      </c>
      <c r="Z44" s="110" t="n">
        <v>690</v>
      </c>
      <c r="AA44" s="110">
        <f>IF(AB44&gt;0,(AB44-Z44)/2,"")</f>
        <v/>
      </c>
      <c r="AB44" s="110" t="n">
        <v>690</v>
      </c>
      <c r="AC44" s="110">
        <f>IF(AD44&gt;0,(AD44-AB44)/2,"")</f>
        <v/>
      </c>
      <c r="AD44" s="110" t="n">
        <v>690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5407</v>
      </c>
      <c r="R45" s="112" t="n">
        <v>1000</v>
      </c>
      <c r="S45" s="112">
        <f>IF(T45&gt;0,(T45-R45)/2,"")</f>
        <v/>
      </c>
      <c r="T45" s="112" t="n">
        <v>0</v>
      </c>
      <c r="U45" s="112">
        <f>IF(V45&gt;0,(V45-T45)/2,"")</f>
        <v/>
      </c>
      <c r="V45" s="112" t="n">
        <v>1264</v>
      </c>
      <c r="W45" s="112">
        <f>IF(X45&gt;0,(X45-V45)/2,"")</f>
        <v/>
      </c>
      <c r="X45" s="112" t="n">
        <v>2356</v>
      </c>
      <c r="Y45" s="112">
        <f>IF(Z45&gt;0,(Z45-X45)/2,"")</f>
        <v/>
      </c>
      <c r="Z45" s="112" t="n">
        <v>2356</v>
      </c>
      <c r="AA45" s="112">
        <f>IF(AB45&gt;0,(AB45-Z45)/2,"")</f>
        <v/>
      </c>
      <c r="AB45" s="112" t="n">
        <v>2356</v>
      </c>
      <c r="AC45" s="112">
        <f>IF(AD45&gt;0,(AD45-AB45)/2,"")</f>
        <v/>
      </c>
      <c r="AD45" s="112" t="n">
        <v>2356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4054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1560</v>
      </c>
      <c r="W46" s="108">
        <f>IF(X46&gt;0,(X46-V46)/2,"")</f>
        <v/>
      </c>
      <c r="X46" s="108" t="n">
        <v>1560</v>
      </c>
      <c r="Y46" s="108">
        <f>IF(Z46&gt;0,(Z46-X46)/2,"")</f>
        <v/>
      </c>
      <c r="Z46" s="108" t="n">
        <v>2984</v>
      </c>
      <c r="AA46" s="108">
        <f>IF(AB46&gt;0,(AB46-Z46)/2,"")</f>
        <v/>
      </c>
      <c r="AB46" s="108" t="n">
        <v>2984</v>
      </c>
      <c r="AC46" s="108">
        <f>IF(AD46&gt;0,(AD46-AB46)/2,"")</f>
        <v/>
      </c>
      <c r="AD46" s="108" t="n">
        <v>2984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2659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283</v>
      </c>
      <c r="Y47" s="106">
        <f>IF(Z47&gt;0,(Z47-X47)/2,"")</f>
        <v/>
      </c>
      <c r="Z47" s="106" t="n">
        <v>2119</v>
      </c>
      <c r="AA47" s="106">
        <f>IF(AB47&gt;0,(AB47-Z47)/2,"")</f>
        <v/>
      </c>
      <c r="AB47" s="106" t="n">
        <v>2119</v>
      </c>
      <c r="AC47" s="106">
        <f>IF(AD47&gt;0,(AD47-AB47)/2,"")</f>
        <v/>
      </c>
      <c r="AD47" s="106" t="n">
        <v>2119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4737</v>
      </c>
      <c r="R48" s="110" t="n">
        <v>1800</v>
      </c>
      <c r="S48" s="110">
        <f>IF(T48&gt;0,(T48-R48)/2,"")</f>
        <v/>
      </c>
      <c r="T48" s="110" t="n">
        <v>0</v>
      </c>
      <c r="U48" s="110">
        <f>IF(V48&gt;0,(V48-T48)/2,"")</f>
        <v/>
      </c>
      <c r="V48" s="110" t="n">
        <v>1009</v>
      </c>
      <c r="W48" s="110">
        <f>IF(X48&gt;0,(X48-V48)/2,"")</f>
        <v/>
      </c>
      <c r="X48" s="110" t="n">
        <v>1009</v>
      </c>
      <c r="Y48" s="110">
        <f>IF(Z48&gt;0,(Z48-X48)/2,"")</f>
        <v/>
      </c>
      <c r="Z48" s="110" t="n">
        <v>2864</v>
      </c>
      <c r="AA48" s="110">
        <f>IF(AB48&gt;0,(AB48-Z48)/2,"")</f>
        <v/>
      </c>
      <c r="AB48" s="110" t="n">
        <v>2864</v>
      </c>
      <c r="AC48" s="110">
        <f>IF(AD48&gt;0,(AD48-AB48)/2,"")</f>
        <v/>
      </c>
      <c r="AD48" s="110" t="n">
        <v>2864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395</v>
      </c>
      <c r="R49" s="112" t="n">
        <v>0</v>
      </c>
      <c r="S49" s="112">
        <f>IF(T49&gt;0,(T49-R49)/2,"")</f>
        <v/>
      </c>
      <c r="T49" s="112" t="n">
        <v>0</v>
      </c>
      <c r="U49" s="112">
        <f>IF(V49&gt;0,(V49-T49)/2,"")</f>
        <v/>
      </c>
      <c r="V49" s="112" t="n">
        <v>0</v>
      </c>
      <c r="W49" s="112">
        <f>IF(X49&gt;0,(X49-V49)/2,"")</f>
        <v/>
      </c>
      <c r="X49" s="112" t="n">
        <v>123</v>
      </c>
      <c r="Y49" s="112">
        <f>IF(Z49&gt;0,(Z49-X49)/2,"")</f>
        <v/>
      </c>
      <c r="Z49" s="112" t="n">
        <v>303</v>
      </c>
      <c r="AA49" s="112">
        <f>IF(AB49&gt;0,(AB49-Z49)/2,"")</f>
        <v/>
      </c>
      <c r="AB49" s="112" t="n">
        <v>303</v>
      </c>
      <c r="AC49" s="112">
        <f>IF(AD49&gt;0,(AD49-AB49)/2,"")</f>
        <v/>
      </c>
      <c r="AD49" s="112" t="n">
        <v>303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356</v>
      </c>
      <c r="R50" s="108" t="n">
        <v>1237</v>
      </c>
      <c r="S50" s="108">
        <f>IF(T50&gt;0,(T50-R50)/2,"")</f>
        <v/>
      </c>
      <c r="T50" s="108" t="n">
        <v>0</v>
      </c>
      <c r="U50" s="108">
        <f>IF(V50&gt;0,(V50-T50)/2,"")</f>
        <v/>
      </c>
      <c r="V50" s="108" t="n">
        <v>0</v>
      </c>
      <c r="W50" s="108">
        <f>IF(X50&gt;0,(X50-V50)/2,"")</f>
        <v/>
      </c>
      <c r="X50" s="108" t="n">
        <v>198</v>
      </c>
      <c r="Y50" s="108">
        <f>IF(Z50&gt;0,(Z50-X50)/2,"")</f>
        <v/>
      </c>
      <c r="Z50" s="108" t="n">
        <v>198</v>
      </c>
      <c r="AA50" s="108">
        <f>IF(AB50&gt;0,(AB50-Z50)/2,"")</f>
        <v/>
      </c>
      <c r="AB50" s="108" t="n">
        <v>198</v>
      </c>
      <c r="AC50" s="108">
        <f>IF(AD50&gt;0,(AD50-AB50)/2,"")</f>
        <v/>
      </c>
      <c r="AD50" s="108" t="n">
        <v>198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2690</v>
      </c>
      <c r="R51" s="106" t="n">
        <v>465</v>
      </c>
      <c r="S51" s="106">
        <f>IF(T51&gt;0,(T51-R51)/2,"")</f>
        <v/>
      </c>
      <c r="T51" s="106" t="n">
        <v>270</v>
      </c>
      <c r="U51" s="106">
        <f>IF(V51&gt;0,(V51-T51)/2,"")</f>
        <v/>
      </c>
      <c r="V51" s="106" t="n">
        <v>668</v>
      </c>
      <c r="W51" s="106">
        <f>IF(X51&gt;0,(X51-V51)/2,"")</f>
        <v/>
      </c>
      <c r="X51" s="106" t="n">
        <v>668</v>
      </c>
      <c r="Y51" s="106">
        <f>IF(Z51&gt;0,(Z51-X51)/2,"")</f>
        <v/>
      </c>
      <c r="Z51" s="106" t="n">
        <v>668</v>
      </c>
      <c r="AA51" s="106">
        <f>IF(AB51&gt;0,(AB51-Z51)/2,"")</f>
        <v/>
      </c>
      <c r="AB51" s="106" t="n">
        <v>668</v>
      </c>
      <c r="AC51" s="106">
        <f>IF(AD51&gt;0,(AD51-AB51)/2,"")</f>
        <v/>
      </c>
      <c r="AD51" s="106" t="n">
        <v>668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827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0</v>
      </c>
      <c r="W52" s="108">
        <f>IF(X52&gt;0,(X52-V52)/2,"")</f>
        <v/>
      </c>
      <c r="X52" s="108" t="n">
        <v>0</v>
      </c>
      <c r="Y52" s="108">
        <f>IF(Z52&gt;0,(Z52-X52)/2,"")</f>
        <v/>
      </c>
      <c r="Z52" s="108" t="n">
        <v>331</v>
      </c>
      <c r="AA52" s="108">
        <f>IF(AB52&gt;0,(AB52-Z52)/2,"")</f>
        <v/>
      </c>
      <c r="AB52" s="108" t="n">
        <v>861</v>
      </c>
      <c r="AC52" s="108">
        <f>IF(AD52&gt;0,(AD52-AB52)/2,"")</f>
        <v/>
      </c>
      <c r="AD52" s="108" t="n">
        <v>861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4197</v>
      </c>
      <c r="R53" s="106" t="n">
        <v>0</v>
      </c>
      <c r="S53" s="106">
        <f>IF(T53&gt;0,(T53-R53)/2,"")</f>
        <v/>
      </c>
      <c r="T53" s="106" t="n">
        <v>191</v>
      </c>
      <c r="U53" s="106">
        <f>IF(V53&gt;0,(V53-T53)/2,"")</f>
        <v/>
      </c>
      <c r="V53" s="106" t="n">
        <v>191</v>
      </c>
      <c r="W53" s="106">
        <f>IF(X53&gt;0,(X53-V53)/2,"")</f>
        <v/>
      </c>
      <c r="X53" s="106" t="n">
        <v>973</v>
      </c>
      <c r="Y53" s="106">
        <f>IF(Z53&gt;0,(Z53-X53)/2,"")</f>
        <v/>
      </c>
      <c r="Z53" s="106" t="n">
        <v>1832</v>
      </c>
      <c r="AA53" s="106">
        <f>IF(AB53&gt;0,(AB53-Z53)/2,"")</f>
        <v/>
      </c>
      <c r="AB53" s="106" t="n">
        <v>2186</v>
      </c>
      <c r="AC53" s="106">
        <f>IF(AD53&gt;0,(AD53-AB53)/2,"")</f>
        <v/>
      </c>
      <c r="AD53" s="106" t="n">
        <v>2186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1447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306</v>
      </c>
      <c r="AA54" s="108">
        <f>IF(AB54&gt;0,(AB54-Z54)/2,"")</f>
        <v/>
      </c>
      <c r="AB54" s="108" t="n">
        <v>1447</v>
      </c>
      <c r="AC54" s="108">
        <f>IF(AD54&gt;0,(AD54-AB54)/2,"")</f>
        <v/>
      </c>
      <c r="AD54" s="108" t="n">
        <v>1447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943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0</v>
      </c>
      <c r="W55" s="106">
        <f>IF(X55&gt;0,(X55-V55)/2,"")</f>
        <v/>
      </c>
      <c r="X55" s="106" t="n">
        <v>304</v>
      </c>
      <c r="Y55" s="106">
        <f>IF(Z55&gt;0,(Z55-X55)/2,"")</f>
        <v/>
      </c>
      <c r="Z55" s="106" t="n">
        <v>664</v>
      </c>
      <c r="AA55" s="106">
        <f>IF(AB55&gt;0,(AB55-Z55)/2,"")</f>
        <v/>
      </c>
      <c r="AB55" s="106" t="n">
        <v>940</v>
      </c>
      <c r="AC55" s="106">
        <f>IF(AD55&gt;0,(AD55-AB55)/2,"")</f>
        <v/>
      </c>
      <c r="AD55" s="106" t="n">
        <v>940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468</v>
      </c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0</v>
      </c>
      <c r="W56" s="108">
        <f>IF(X56&gt;0,(X56-V56)/2,"")</f>
        <v/>
      </c>
      <c r="X56" s="108" t="n">
        <v>136</v>
      </c>
      <c r="Y56" s="108">
        <f>IF(Z56&gt;0,(Z56-X56)/2,"")</f>
        <v/>
      </c>
      <c r="Z56" s="108" t="n">
        <v>264</v>
      </c>
      <c r="AA56" s="108">
        <f>IF(AB56&gt;0,(AB56-Z56)/2,"")</f>
        <v/>
      </c>
      <c r="AB56" s="108" t="n">
        <v>446</v>
      </c>
      <c r="AC56" s="108">
        <f>IF(AD56&gt;0,(AD56-AB56)/2,"")</f>
        <v/>
      </c>
      <c r="AD56" s="108" t="n">
        <v>446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80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4745</v>
      </c>
      <c r="R58" s="104" t="n">
        <v>247</v>
      </c>
      <c r="S58" s="104">
        <f>IF(T58&gt;0,(T58-R58)/2,"")</f>
        <v/>
      </c>
      <c r="T58" s="104" t="n">
        <v>933</v>
      </c>
      <c r="U58" s="104">
        <f>IF(V58&gt;0,(V58-T58)/2,"")</f>
        <v/>
      </c>
      <c r="V58" s="104" t="n">
        <v>2113</v>
      </c>
      <c r="W58" s="104">
        <f>IF(X58&gt;0,(X58-V58)/2,"")</f>
        <v/>
      </c>
      <c r="X58" s="104" t="n">
        <v>2494</v>
      </c>
      <c r="Y58" s="104">
        <f>IF(Z58&gt;0,(Z58-X58)/2,"")</f>
        <v/>
      </c>
      <c r="Z58" s="104" t="n">
        <v>4594</v>
      </c>
      <c r="AA58" s="104">
        <f>IF(AB58&gt;0,(AB58-Z58)/2,"")</f>
        <v/>
      </c>
      <c r="AB58" s="104" t="n">
        <v>4594</v>
      </c>
      <c r="AC58" s="104">
        <f>IF(AD58&gt;0,(AD58-AB58)/2,"")</f>
        <v/>
      </c>
      <c r="AD58" s="104" t="n">
        <v>4594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4779</v>
      </c>
      <c r="R59" s="106" t="n">
        <v>375</v>
      </c>
      <c r="S59" s="106">
        <f>IF(T59&gt;0,(T59-R59)/2,"")</f>
        <v/>
      </c>
      <c r="T59" s="106" t="n">
        <v>1901</v>
      </c>
      <c r="U59" s="106">
        <f>IF(V59&gt;0,(V59-T59)/2,"")</f>
        <v/>
      </c>
      <c r="V59" s="106" t="n">
        <v>2311</v>
      </c>
      <c r="W59" s="106">
        <f>IF(X59&gt;0,(X59-V59)/2,"")</f>
        <v/>
      </c>
      <c r="X59" s="106" t="n">
        <v>3560</v>
      </c>
      <c r="Y59" s="106">
        <f>IF(Z59&gt;0,(Z59-X59)/2,"")</f>
        <v/>
      </c>
      <c r="Z59" s="106" t="n">
        <v>4155</v>
      </c>
      <c r="AA59" s="106">
        <f>IF(AB59&gt;0,(AB59-Z59)/2,"")</f>
        <v/>
      </c>
      <c r="AB59" s="106" t="n">
        <v>4155</v>
      </c>
      <c r="AC59" s="106">
        <f>IF(AD59&gt;0,(AD59-AB59)/2,"")</f>
        <v/>
      </c>
      <c r="AD59" s="106" t="n">
        <v>4155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3898</v>
      </c>
      <c r="R60" s="108" t="n">
        <v>205</v>
      </c>
      <c r="S60" s="108">
        <f>IF(T60&gt;0,(T60-R60)/2,"")</f>
        <v/>
      </c>
      <c r="T60" s="108" t="n">
        <v>512</v>
      </c>
      <c r="U60" s="108">
        <f>IF(V60&gt;0,(V60-T60)/2,"")</f>
        <v/>
      </c>
      <c r="V60" s="108" t="n">
        <v>1015</v>
      </c>
      <c r="W60" s="108">
        <f>IF(X60&gt;0,(X60-V60)/2,"")</f>
        <v/>
      </c>
      <c r="X60" s="108" t="n">
        <v>2172</v>
      </c>
      <c r="Y60" s="108">
        <f>IF(Z60&gt;0,(Z60-X60)/2,"")</f>
        <v/>
      </c>
      <c r="Z60" s="108" t="n">
        <v>2172</v>
      </c>
      <c r="AA60" s="108">
        <f>IF(AB60&gt;0,(AB60-Z60)/2,"")</f>
        <v/>
      </c>
      <c r="AB60" s="108" t="n">
        <v>2172</v>
      </c>
      <c r="AC60" s="108">
        <f>IF(AD60&gt;0,(AD60-AB60)/2,"")</f>
        <v/>
      </c>
      <c r="AD60" s="108" t="n">
        <v>2172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8572</v>
      </c>
      <c r="R62" s="104" t="n">
        <v>342</v>
      </c>
      <c r="S62" s="104">
        <f>IF(T62&gt;0,(T62-R62)/2,"")</f>
        <v/>
      </c>
      <c r="T62" s="104" t="n">
        <v>291</v>
      </c>
      <c r="U62" s="104">
        <f>IF(V62&gt;0,(V62-T62)/2,"")</f>
        <v/>
      </c>
      <c r="V62" s="104" t="n">
        <v>486</v>
      </c>
      <c r="W62" s="104">
        <f>IF(X62&gt;0,(X62-V62)/2,"")</f>
        <v/>
      </c>
      <c r="X62" s="104" t="n">
        <v>1204</v>
      </c>
      <c r="Y62" s="104">
        <f>IF(Z62&gt;0,(Z62-X62)/2,"")</f>
        <v/>
      </c>
      <c r="Z62" s="104" t="n">
        <v>3486</v>
      </c>
      <c r="AA62" s="104">
        <f>IF(AB62&gt;0,(AB62-Z62)/2,"")</f>
        <v/>
      </c>
      <c r="AB62" s="104" t="n">
        <v>3897</v>
      </c>
      <c r="AC62" s="104">
        <f>IF(AD62&gt;0,(AD62-AB62)/2,"")</f>
        <v/>
      </c>
      <c r="AD62" s="104" t="n">
        <v>3897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10407</v>
      </c>
      <c r="R63" s="106" t="n">
        <v>0</v>
      </c>
      <c r="S63" s="106">
        <f>IF(T63&gt;0,(T63-R63)/2,"")</f>
        <v/>
      </c>
      <c r="T63" s="106" t="n">
        <v>0</v>
      </c>
      <c r="U63" s="106">
        <f>IF(V63&gt;0,(V63-T63)/2,"")</f>
        <v/>
      </c>
      <c r="V63" s="106" t="n">
        <v>104</v>
      </c>
      <c r="W63" s="106">
        <f>IF(X63&gt;0,(X63-V63)/2,"")</f>
        <v/>
      </c>
      <c r="X63" s="106" t="n">
        <v>697</v>
      </c>
      <c r="Y63" s="106">
        <f>IF(Z63&gt;0,(Z63-X63)/2,"")</f>
        <v/>
      </c>
      <c r="Z63" s="106" t="n">
        <v>5356</v>
      </c>
      <c r="AA63" s="106">
        <f>IF(AB63&gt;0,(AB63-Z63)/2,"")</f>
        <v/>
      </c>
      <c r="AB63" s="106" t="n">
        <v>5546</v>
      </c>
      <c r="AC63" s="106">
        <f>IF(AD63&gt;0,(AD63-AB63)/2,"")</f>
        <v/>
      </c>
      <c r="AD63" s="106" t="n">
        <v>5546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7763</v>
      </c>
      <c r="R64" s="108" t="n">
        <v>171</v>
      </c>
      <c r="S64" s="108">
        <f>IF(T64&gt;0,(T64-R64)/2,"")</f>
        <v/>
      </c>
      <c r="T64" s="108" t="n">
        <v>148</v>
      </c>
      <c r="U64" s="108">
        <f>IF(V64&gt;0,(V64-T64)/2,"")</f>
        <v/>
      </c>
      <c r="V64" s="108" t="n">
        <v>148</v>
      </c>
      <c r="W64" s="108">
        <f>IF(X64&gt;0,(X64-V64)/2,"")</f>
        <v/>
      </c>
      <c r="X64" s="108" t="n">
        <v>1605</v>
      </c>
      <c r="Y64" s="108">
        <f>IF(Z64&gt;0,(Z64-X64)/2,"")</f>
        <v/>
      </c>
      <c r="Z64" s="108" t="n">
        <v>3707</v>
      </c>
      <c r="AA64" s="108">
        <f>IF(AB64&gt;0,(AB64-Z64)/2,"")</f>
        <v/>
      </c>
      <c r="AB64" s="108" t="n">
        <v>3756</v>
      </c>
      <c r="AC64" s="108">
        <f>IF(AD64&gt;0,(AD64-AB64)/2,"")</f>
        <v/>
      </c>
      <c r="AD64" s="108" t="n">
        <v>3756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1700</v>
      </c>
      <c r="R65" s="114" t="n">
        <v>96</v>
      </c>
      <c r="S65" s="114">
        <f>IF(T65&gt;0,(T65-R65)/2,"")</f>
        <v/>
      </c>
      <c r="T65" s="114" t="n">
        <v>95</v>
      </c>
      <c r="U65" s="114">
        <f>IF(V65&gt;0,(V65-T65)/2,"")</f>
        <v/>
      </c>
      <c r="V65" s="114" t="n">
        <v>95</v>
      </c>
      <c r="W65" s="114">
        <f>IF(X65&gt;0,(X65-V65)/2,"")</f>
        <v/>
      </c>
      <c r="X65" s="114" t="n">
        <v>415</v>
      </c>
      <c r="Y65" s="114">
        <f>IF(Z65&gt;0,(Z65-X65)/2,"")</f>
        <v/>
      </c>
      <c r="Z65" s="114" t="n">
        <v>545</v>
      </c>
      <c r="AA65" s="114">
        <f>IF(AB65&gt;0,(AB65-Z65)/2,"")</f>
        <v/>
      </c>
      <c r="AB65" s="114" t="n">
        <v>754</v>
      </c>
      <c r="AC65" s="114">
        <f>IF(AD65&gt;0,(AD65-AB65)/2,"")</f>
        <v/>
      </c>
      <c r="AD65" s="114" t="n">
        <v>754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8">
    <tabColor theme="1"/>
    <outlinePr summaryBelow="1" summaryRight="1"/>
    <pageSetUpPr fitToPage="1"/>
  </sheetPr>
  <dimension ref="B2:AQ65"/>
  <sheetViews>
    <sheetView topLeftCell="G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44358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21152</v>
      </c>
      <c r="G6" s="117" t="n">
        <v>18310.05237500001</v>
      </c>
      <c r="H6" s="117" t="n">
        <v>14184.76470979999</v>
      </c>
      <c r="I6" s="19">
        <f>G6+H6</f>
        <v/>
      </c>
      <c r="J6" s="119" t="n">
        <v>17518</v>
      </c>
      <c r="K6" s="117" t="n">
        <v>16243.35325</v>
      </c>
      <c r="L6" s="117" t="n">
        <v>8551.257237099999</v>
      </c>
      <c r="M6" s="19">
        <f>K6+L6</f>
        <v/>
      </c>
      <c r="N6" s="85" t="n">
        <v>64</v>
      </c>
      <c r="O6" s="85" t="n">
        <v>47</v>
      </c>
      <c r="P6" s="92" t="n"/>
      <c r="Q6" s="20">
        <f>J6-P6</f>
        <v/>
      </c>
      <c r="R6" s="21" t="n">
        <v>4214</v>
      </c>
      <c r="S6" s="20">
        <f>IF(R6&gt;0,(R6-R7-$Q6),"")</f>
        <v/>
      </c>
      <c r="T6" s="21" t="n">
        <v>4698</v>
      </c>
      <c r="U6" s="20">
        <f>IF(T6&gt;0,(T6-T7-$Q6),"")</f>
        <v/>
      </c>
      <c r="V6" s="21" t="n">
        <v>9547</v>
      </c>
      <c r="W6" s="20">
        <f>IF(V6&gt;0,(V6-V7-$Q6),"")</f>
        <v/>
      </c>
      <c r="X6" s="21" t="n">
        <v>13104</v>
      </c>
      <c r="Y6" s="20">
        <f>IF(X6&gt;0,(X6-X7-$Q6),"")</f>
        <v/>
      </c>
      <c r="Z6" s="21" t="n">
        <v>13104</v>
      </c>
      <c r="AA6" s="20">
        <f>IF(Z6&gt;0,(Z6-Z7-$Q6),"")</f>
        <v/>
      </c>
      <c r="AB6" s="21" t="n">
        <v>13104</v>
      </c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474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70</v>
      </c>
      <c r="S7" s="24" t="n"/>
      <c r="T7" s="25" t="n">
        <v>70</v>
      </c>
      <c r="U7" s="24" t="n"/>
      <c r="V7" s="25" t="n">
        <v>70</v>
      </c>
      <c r="W7" s="24" t="n"/>
      <c r="X7" s="25" t="n">
        <v>70</v>
      </c>
      <c r="Y7" s="24" t="n"/>
      <c r="Z7" s="25" t="n">
        <v>70</v>
      </c>
      <c r="AA7" s="24" t="n"/>
      <c r="AB7" s="25" t="n">
        <v>70</v>
      </c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3015</v>
      </c>
      <c r="E8" s="29" t="inlineStr">
        <is>
          <t>Room 2</t>
        </is>
      </c>
      <c r="F8" s="119" t="n">
        <v>13135</v>
      </c>
      <c r="G8" s="117" t="n">
        <v>5640.425</v>
      </c>
      <c r="H8" s="117" t="n">
        <v>1278.1063925</v>
      </c>
      <c r="I8" s="19">
        <f>G8+H8</f>
        <v/>
      </c>
      <c r="J8" s="119" t="n">
        <v>13526</v>
      </c>
      <c r="K8" s="117" t="n">
        <v>5784.278</v>
      </c>
      <c r="L8" s="117" t="n">
        <v>1289.8318302</v>
      </c>
      <c r="M8" s="19">
        <f>K8+L8</f>
        <v/>
      </c>
      <c r="N8" s="87" t="n">
        <v>32</v>
      </c>
      <c r="O8" s="87" t="n">
        <v>21</v>
      </c>
      <c r="P8" s="92" t="n"/>
      <c r="Q8" s="20">
        <f>J8-P8</f>
        <v/>
      </c>
      <c r="R8" s="21" t="n">
        <v>2400</v>
      </c>
      <c r="S8" s="20">
        <f>IF(R8&gt;0,(R8-R9-$Q8),"")</f>
        <v/>
      </c>
      <c r="T8" s="21" t="n">
        <v>2400</v>
      </c>
      <c r="U8" s="20">
        <f>IF(T8&gt;0,(T8-T9-$Q8),"")</f>
        <v/>
      </c>
      <c r="V8" s="21" t="n">
        <v>4772</v>
      </c>
      <c r="W8" s="20">
        <f>IF(V8&gt;0,(V8-V9-$Q8),"")</f>
        <v/>
      </c>
      <c r="X8" s="21" t="n">
        <v>12563</v>
      </c>
      <c r="Y8" s="20">
        <f>IF(X8&gt;0,(X8-X9-$Q8),"")</f>
        <v/>
      </c>
      <c r="Z8" s="21" t="n">
        <v>12922</v>
      </c>
      <c r="AA8" s="20">
        <f>IF(Z8&gt;0,(Z8-Z9-$Q8),"")</f>
        <v/>
      </c>
      <c r="AB8" s="21" t="n">
        <v>12922</v>
      </c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1981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2400</v>
      </c>
      <c r="S9" s="24" t="n"/>
      <c r="T9" s="30" t="n">
        <v>0</v>
      </c>
      <c r="U9" s="24" t="n"/>
      <c r="V9" s="30" t="n">
        <v>200</v>
      </c>
      <c r="W9" s="24" t="n"/>
      <c r="X9" s="30" t="n">
        <v>200</v>
      </c>
      <c r="Y9" s="24" t="n"/>
      <c r="Z9" s="30" t="n">
        <v>200</v>
      </c>
      <c r="AA9" s="24" t="n"/>
      <c r="AB9" s="30" t="n">
        <v>200</v>
      </c>
      <c r="AC9" s="26" t="n"/>
      <c r="AD9" s="30" t="n"/>
      <c r="AE9" s="26" t="n"/>
    </row>
    <row r="10">
      <c r="B10" s="16" t="inlineStr">
        <is>
          <t>WM DC</t>
        </is>
      </c>
      <c r="C10" s="17" t="n">
        <v>4509</v>
      </c>
      <c r="E10" s="18" t="inlineStr">
        <is>
          <t>Room 3</t>
        </is>
      </c>
      <c r="F10" s="119" t="n">
        <v>9691</v>
      </c>
      <c r="G10" s="117" t="n">
        <v>7733.053</v>
      </c>
      <c r="H10" s="117" t="n">
        <v>1888.6420875</v>
      </c>
      <c r="I10" s="19">
        <f>G10+H10</f>
        <v/>
      </c>
      <c r="J10" s="119" t="n">
        <v>9555</v>
      </c>
      <c r="K10" s="117" t="n">
        <v>7662.383000000003</v>
      </c>
      <c r="L10" s="117" t="n">
        <v>1454.8127275</v>
      </c>
      <c r="M10" s="19">
        <f>K10+L10</f>
        <v/>
      </c>
      <c r="N10" s="88" t="n">
        <v>47</v>
      </c>
      <c r="O10" s="88" t="n">
        <v>35</v>
      </c>
      <c r="P10" s="92" t="n"/>
      <c r="Q10" s="20">
        <f>J10-P10</f>
        <v/>
      </c>
      <c r="R10" s="21" t="n">
        <v>3073</v>
      </c>
      <c r="S10" s="20">
        <f>IF(R10&gt;0,(R10-R11-$Q10),"")</f>
        <v/>
      </c>
      <c r="T10" s="21" t="n">
        <v>3073</v>
      </c>
      <c r="U10" s="20">
        <f>IF(T10&gt;0,(T10-T11-$Q10),"")</f>
        <v/>
      </c>
      <c r="V10" s="21" t="n">
        <v>4625</v>
      </c>
      <c r="W10" s="20">
        <f>IF(V10&gt;0,(V10-V11-$Q10),"")</f>
        <v/>
      </c>
      <c r="X10" s="21" t="n">
        <v>7776</v>
      </c>
      <c r="Y10" s="20">
        <f>IF(X10&gt;0,(X10-X11-$Q10),"")</f>
        <v/>
      </c>
      <c r="Z10" s="21" t="n">
        <v>8399</v>
      </c>
      <c r="AA10" s="20">
        <f>IF(Z10&gt;0,(Z10-Z11-$Q10),"")</f>
        <v/>
      </c>
      <c r="AB10" s="21" t="n">
        <v>8399</v>
      </c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2271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1409</v>
      </c>
      <c r="S11" s="24" t="n"/>
      <c r="T11" s="30" t="n">
        <v>1409</v>
      </c>
      <c r="U11" s="24" t="n"/>
      <c r="V11" s="30" t="n">
        <v>1959</v>
      </c>
      <c r="W11" s="24" t="n"/>
      <c r="X11" s="30" t="n">
        <v>3249</v>
      </c>
      <c r="Y11" s="24" t="n"/>
      <c r="Z11" s="30" t="n">
        <v>3249</v>
      </c>
      <c r="AA11" s="24" t="n"/>
      <c r="AB11" s="30" t="n">
        <v>3249</v>
      </c>
      <c r="AC11" s="26" t="n"/>
      <c r="AD11" s="30" t="n"/>
      <c r="AE11" s="26" t="n"/>
    </row>
    <row r="12">
      <c r="B12" s="16" t="inlineStr">
        <is>
          <t>WM TUC</t>
        </is>
      </c>
      <c r="C12" s="17" t="n">
        <v>1688</v>
      </c>
      <c r="E12" s="29" t="inlineStr">
        <is>
          <t>Room 4</t>
        </is>
      </c>
      <c r="F12" s="119" t="n">
        <v>13466</v>
      </c>
      <c r="G12" s="117" t="n">
        <v>12888.205</v>
      </c>
      <c r="H12" s="117" t="n">
        <v>11755.38045034</v>
      </c>
      <c r="I12" s="19">
        <f>G12+H12</f>
        <v/>
      </c>
      <c r="J12" s="119" t="n">
        <v>13657</v>
      </c>
      <c r="K12" s="117" t="n">
        <v>13401.2945</v>
      </c>
      <c r="L12" s="117" t="n">
        <v>11857.21918666</v>
      </c>
      <c r="M12" s="19">
        <f>K12+L12</f>
        <v/>
      </c>
      <c r="N12" s="88" t="n">
        <v>42</v>
      </c>
      <c r="O12" s="88" t="n">
        <v>31</v>
      </c>
      <c r="P12" s="92" t="n"/>
      <c r="Q12" s="20">
        <f>J12-P12</f>
        <v/>
      </c>
      <c r="R12" s="21" t="n">
        <v>1598</v>
      </c>
      <c r="S12" s="20">
        <f>IF(R12&gt;0,(R12-R13-$Q12),"")</f>
        <v/>
      </c>
      <c r="T12" s="21" t="n">
        <v>3319</v>
      </c>
      <c r="U12" s="20">
        <f>IF(T12&gt;0,(T12-T13-$Q12),"")</f>
        <v/>
      </c>
      <c r="V12" s="21" t="n">
        <v>5038</v>
      </c>
      <c r="W12" s="20">
        <f>IF(V12&gt;0,(V12-V13-$Q12),"")</f>
        <v/>
      </c>
      <c r="X12" s="21" t="n">
        <v>10088</v>
      </c>
      <c r="Y12" s="20">
        <f>IF(X12&gt;0,(X12-X13-$Q12),"")</f>
        <v/>
      </c>
      <c r="Z12" s="21" t="n">
        <v>13201</v>
      </c>
      <c r="AA12" s="20">
        <f>IF(Z12&gt;0,(Z12-Z13-$Q12),"")</f>
        <v/>
      </c>
      <c r="AB12" s="21" t="n">
        <v>13201</v>
      </c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4911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746</v>
      </c>
      <c r="S13" s="24" t="n"/>
      <c r="T13" s="30" t="n">
        <v>1193</v>
      </c>
      <c r="U13" s="24" t="n"/>
      <c r="V13" s="30" t="n">
        <v>1541</v>
      </c>
      <c r="W13" s="24" t="n"/>
      <c r="X13" s="30" t="n">
        <v>1605</v>
      </c>
      <c r="Y13" s="24" t="n"/>
      <c r="Z13" s="30" t="n">
        <v>2335</v>
      </c>
      <c r="AA13" s="24" t="n"/>
      <c r="AB13" s="30" t="n">
        <v>2335</v>
      </c>
      <c r="AC13" s="26" t="n"/>
      <c r="AD13" s="30" t="n"/>
      <c r="AE13" s="26" t="n"/>
    </row>
    <row r="14">
      <c r="B14" s="16" t="inlineStr">
        <is>
          <t>ALBSFWY PHX</t>
        </is>
      </c>
      <c r="C14" s="17" t="n">
        <v>7745</v>
      </c>
      <c r="E14" s="18" t="inlineStr">
        <is>
          <t>Room 5</t>
        </is>
      </c>
      <c r="F14" s="119" t="n">
        <v>21192</v>
      </c>
      <c r="G14" s="117" t="n">
        <v>20002.9375</v>
      </c>
      <c r="H14" s="117" t="n">
        <v>25669.5579013</v>
      </c>
      <c r="I14" s="19">
        <f>G14+H14</f>
        <v/>
      </c>
      <c r="J14" s="119" t="n">
        <v>21606</v>
      </c>
      <c r="K14" s="117" t="n">
        <v>20722.4375</v>
      </c>
      <c r="L14" s="117" t="n">
        <v>25507.91556352</v>
      </c>
      <c r="M14" s="19">
        <f>K14+L14</f>
        <v/>
      </c>
      <c r="N14" s="88" t="n">
        <v>64</v>
      </c>
      <c r="O14" s="88" t="n">
        <v>51</v>
      </c>
      <c r="P14" s="92" t="n"/>
      <c r="Q14" s="20">
        <f>J14-P14</f>
        <v/>
      </c>
      <c r="R14" s="21" t="n">
        <v>3795</v>
      </c>
      <c r="S14" s="20">
        <f>IF(R14&gt;0,(R14-R15-$Q14),"")</f>
        <v/>
      </c>
      <c r="T14" s="21" t="n">
        <v>6902</v>
      </c>
      <c r="U14" s="20">
        <f>IF(T14&gt;0,(T14-T15-$Q14),"")</f>
        <v/>
      </c>
      <c r="V14" s="21" t="n">
        <v>8676</v>
      </c>
      <c r="W14" s="20">
        <f>IF(V14&gt;0,(V14-V15-$Q14),"")</f>
        <v/>
      </c>
      <c r="X14" s="21" t="n">
        <v>10429</v>
      </c>
      <c r="Y14" s="20">
        <f>IF(X14&gt;0,(X14-X15-$Q14),"")</f>
        <v/>
      </c>
      <c r="Z14" s="21" t="n">
        <v>10699</v>
      </c>
      <c r="AA14" s="20">
        <f>IF(Z14&gt;0,(Z14-Z15-$Q14),"")</f>
        <v/>
      </c>
      <c r="AB14" s="21" t="n">
        <v>10699</v>
      </c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3170</v>
      </c>
      <c r="S15" s="24" t="n"/>
      <c r="T15" s="25" t="n">
        <v>6009</v>
      </c>
      <c r="U15" s="24" t="n"/>
      <c r="V15" s="25" t="n">
        <v>7271</v>
      </c>
      <c r="W15" s="24" t="n"/>
      <c r="X15" s="25" t="n">
        <v>8266</v>
      </c>
      <c r="Y15" s="24" t="n"/>
      <c r="Z15" s="25" t="n">
        <v>8266</v>
      </c>
      <c r="AA15" s="24" t="n"/>
      <c r="AB15" s="25" t="n">
        <v>8266</v>
      </c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12770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6546</v>
      </c>
      <c r="S20" s="36" t="n"/>
      <c r="T20" s="35" t="n">
        <v>9156</v>
      </c>
      <c r="U20" s="36" t="n"/>
      <c r="V20" s="35" t="n">
        <v>19606</v>
      </c>
      <c r="W20" s="36" t="n"/>
      <c r="X20" s="35" t="n">
        <v>29485</v>
      </c>
      <c r="Y20" s="36" t="n"/>
      <c r="Z20" s="35" t="n">
        <v>19606</v>
      </c>
      <c r="AA20" s="36" t="n"/>
      <c r="AB20" s="35" t="n">
        <v>50786</v>
      </c>
      <c r="AC20" s="37" t="n"/>
      <c r="AD20" s="35" t="n">
        <v>50786</v>
      </c>
      <c r="AE20" s="37" t="n"/>
    </row>
    <row r="21" ht="15" customHeight="1" thickBot="1">
      <c r="B21" s="16" t="inlineStr">
        <is>
          <t>SBUX PHX</t>
        </is>
      </c>
      <c r="C21" s="17" t="n">
        <v>7875</v>
      </c>
      <c r="L21" s="4" t="n"/>
      <c r="M21" s="4" t="n"/>
      <c r="Q21" s="52" t="n"/>
      <c r="R21" s="40" t="n">
        <v>1466</v>
      </c>
      <c r="S21" s="41" t="n"/>
      <c r="T21" s="40" t="n">
        <v>255</v>
      </c>
      <c r="U21" s="41" t="n"/>
      <c r="V21" s="40" t="n">
        <v>317</v>
      </c>
      <c r="W21" s="41" t="n"/>
      <c r="X21" s="40" t="n">
        <v>593</v>
      </c>
      <c r="Y21" s="41" t="n"/>
      <c r="Z21" s="40" t="n">
        <v>317</v>
      </c>
      <c r="AA21" s="41" t="n"/>
      <c r="AB21" s="40" t="n">
        <v>2022</v>
      </c>
      <c r="AC21" s="42" t="n"/>
      <c r="AD21" s="40" t="n">
        <v>2022</v>
      </c>
      <c r="AE21" s="42" t="n"/>
    </row>
    <row r="22" ht="15" customHeight="1" thickBot="1">
      <c r="B22" s="16" t="inlineStr">
        <is>
          <t>SBUX LV B</t>
        </is>
      </c>
      <c r="C22" s="17" t="n">
        <v>1063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4186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12346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27565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13379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12755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4996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2303</v>
      </c>
      <c r="R36" s="104" t="n">
        <v>190</v>
      </c>
      <c r="S36" s="104">
        <f>IF(T36&gt;0,(T36-R36)/2,"")</f>
        <v/>
      </c>
      <c r="T36" s="104" t="n">
        <v>190</v>
      </c>
      <c r="U36" s="104">
        <f>IF(V36&gt;0,(V36-T36)/2,"")</f>
        <v/>
      </c>
      <c r="V36" s="104" t="n">
        <v>1341</v>
      </c>
      <c r="W36" s="104">
        <f>IF(X36&gt;0,(X36-V36)/2,"")</f>
        <v/>
      </c>
      <c r="X36" s="104" t="n">
        <v>1341</v>
      </c>
      <c r="Y36" s="104">
        <f>IF(Z36&gt;0,(Z36-X36)/2,"")</f>
        <v/>
      </c>
      <c r="Z36" s="104" t="n">
        <v>1341</v>
      </c>
      <c r="AA36" s="104">
        <f>IF(AB36&gt;0,(AB36-Z36)/2,"")</f>
        <v/>
      </c>
      <c r="AB36" s="104" t="n">
        <v>1341</v>
      </c>
      <c r="AC36" s="104">
        <f>IF(AD36&gt;0,(AD36-AB36)/2,"")</f>
        <v/>
      </c>
      <c r="AD36" s="104" t="n"/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1621</v>
      </c>
      <c r="R37" s="106" t="n">
        <v>128</v>
      </c>
      <c r="S37" s="106">
        <f>IF(T37&gt;0,(T37-R37)/2,"")</f>
        <v/>
      </c>
      <c r="T37" s="106" t="n">
        <v>128</v>
      </c>
      <c r="U37" s="106">
        <f>IF(V37&gt;0,(V37-T37)/2,"")</f>
        <v/>
      </c>
      <c r="V37" s="106" t="n">
        <v>370</v>
      </c>
      <c r="W37" s="106">
        <f>IF(X37&gt;0,(X37-V37)/2,"")</f>
        <v/>
      </c>
      <c r="X37" s="106" t="n">
        <v>917</v>
      </c>
      <c r="Y37" s="106">
        <f>IF(Z37&gt;0,(Z37-X37)/2,"")</f>
        <v/>
      </c>
      <c r="Z37" s="106" t="n">
        <v>917</v>
      </c>
      <c r="AA37" s="106">
        <f>IF(AB37&gt;0,(AB37-Z37)/2,"")</f>
        <v/>
      </c>
      <c r="AB37" s="106" t="n">
        <v>917</v>
      </c>
      <c r="AC37" s="106">
        <f>IF(AD37&gt;0,(AD37-AB37)/2,"")</f>
        <v/>
      </c>
      <c r="AD37" s="106" t="n"/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2695</v>
      </c>
      <c r="R38" s="108" t="n">
        <v>0</v>
      </c>
      <c r="S38" s="108">
        <f>IF(T38&gt;0,(T38-R38)/2,"")</f>
        <v/>
      </c>
      <c r="T38" s="108" t="n">
        <v>0</v>
      </c>
      <c r="U38" s="108">
        <f>IF(V38&gt;0,(V38-T38)/2,"")</f>
        <v/>
      </c>
      <c r="V38" s="108" t="n">
        <v>895</v>
      </c>
      <c r="W38" s="108">
        <f>IF(X38&gt;0,(X38-V38)/2,"")</f>
        <v/>
      </c>
      <c r="X38" s="108" t="n">
        <v>895</v>
      </c>
      <c r="Y38" s="108">
        <f>IF(Z38&gt;0,(Z38-X38)/2,"")</f>
        <v/>
      </c>
      <c r="Z38" s="108" t="n">
        <v>895</v>
      </c>
      <c r="AA38" s="108">
        <f>IF(AB38&gt;0,(AB38-Z38)/2,"")</f>
        <v/>
      </c>
      <c r="AB38" s="108" t="n">
        <v>895</v>
      </c>
      <c r="AC38" s="108">
        <f>IF(AD38&gt;0,(AD38-AB38)/2,"")</f>
        <v/>
      </c>
      <c r="AD38" s="108" t="n"/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3065</v>
      </c>
      <c r="R39" s="106" t="n">
        <v>753</v>
      </c>
      <c r="S39" s="106">
        <f>IF(T39&gt;0,(T39-R39)/2,"")</f>
        <v/>
      </c>
      <c r="T39" s="106" t="n">
        <v>753</v>
      </c>
      <c r="U39" s="106">
        <f>IF(V39&gt;0,(V39-T39)/2,"")</f>
        <v/>
      </c>
      <c r="V39" s="106" t="n">
        <v>1393</v>
      </c>
      <c r="W39" s="106">
        <f>IF(X39&gt;0,(X39-V39)/2,"")</f>
        <v/>
      </c>
      <c r="X39" s="106" t="n">
        <v>3065</v>
      </c>
      <c r="Y39" s="106">
        <f>IF(Z39&gt;0,(Z39-X39)/2,"")</f>
        <v/>
      </c>
      <c r="Z39" s="106" t="n">
        <v>3065</v>
      </c>
      <c r="AA39" s="106">
        <f>IF(AB39&gt;0,(AB39-Z39)/2,"")</f>
        <v/>
      </c>
      <c r="AB39" s="106" t="n">
        <v>3065</v>
      </c>
      <c r="AC39" s="106">
        <f>IF(AD39&gt;0,(AD39-AB39)/2,"")</f>
        <v/>
      </c>
      <c r="AD39" s="106" t="n"/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2698</v>
      </c>
      <c r="R40" s="108" t="n">
        <v>923</v>
      </c>
      <c r="S40" s="108">
        <f>IF(T40&gt;0,(T40-R40)/2,"")</f>
        <v/>
      </c>
      <c r="T40" s="108" t="n">
        <v>923</v>
      </c>
      <c r="U40" s="108">
        <f>IF(V40&gt;0,(V40-T40)/2,"")</f>
        <v/>
      </c>
      <c r="V40" s="108" t="n">
        <v>1875</v>
      </c>
      <c r="W40" s="108">
        <f>IF(X40&gt;0,(X40-V40)/2,"")</f>
        <v/>
      </c>
      <c r="X40" s="108" t="n">
        <v>2705</v>
      </c>
      <c r="Y40" s="108">
        <f>IF(Z40&gt;0,(Z40-X40)/2,"")</f>
        <v/>
      </c>
      <c r="Z40" s="108" t="n">
        <v>2705</v>
      </c>
      <c r="AA40" s="108">
        <f>IF(AB40&gt;0,(AB40-Z40)/2,"")</f>
        <v/>
      </c>
      <c r="AB40" s="108" t="n">
        <v>2705</v>
      </c>
      <c r="AC40" s="108">
        <f>IF(AD40&gt;0,(AD40-AB40)/2,"")</f>
        <v/>
      </c>
      <c r="AD40" s="108" t="n"/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743</v>
      </c>
      <c r="R41" s="106" t="n">
        <v>426</v>
      </c>
      <c r="S41" s="106">
        <f>IF(T41&gt;0,(T41-R41)/2,"")</f>
        <v/>
      </c>
      <c r="T41" s="106" t="n">
        <v>426</v>
      </c>
      <c r="U41" s="106">
        <f>IF(V41&gt;0,(V41-T41)/2,"")</f>
        <v/>
      </c>
      <c r="V41" s="106" t="n">
        <v>426</v>
      </c>
      <c r="W41" s="106">
        <f>IF(X41&gt;0,(X41-V41)/2,"")</f>
        <v/>
      </c>
      <c r="X41" s="106" t="n">
        <v>806</v>
      </c>
      <c r="Y41" s="106">
        <f>IF(Z41&gt;0,(Z41-X41)/2,"")</f>
        <v/>
      </c>
      <c r="Z41" s="106" t="n">
        <v>806</v>
      </c>
      <c r="AA41" s="106">
        <f>IF(AB41&gt;0,(AB41-Z41)/2,"")</f>
        <v/>
      </c>
      <c r="AB41" s="106" t="n">
        <v>806</v>
      </c>
      <c r="AC41" s="106">
        <f>IF(AD41&gt;0,(AD41-AB41)/2,"")</f>
        <v/>
      </c>
      <c r="AD41" s="106" t="n"/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1205</v>
      </c>
      <c r="R42" s="108" t="n">
        <v>553</v>
      </c>
      <c r="S42" s="108">
        <f>IF(T42&gt;0,(T42-R42)/2,"")</f>
        <v/>
      </c>
      <c r="T42" s="108" t="n">
        <v>553</v>
      </c>
      <c r="U42" s="108">
        <f>IF(V42&gt;0,(V42-T42)/2,"")</f>
        <v/>
      </c>
      <c r="V42" s="108" t="n">
        <v>709</v>
      </c>
      <c r="W42" s="108">
        <f>IF(X42&gt;0,(X42-V42)/2,"")</f>
        <v/>
      </c>
      <c r="X42" s="108" t="n">
        <v>709</v>
      </c>
      <c r="Y42" s="108">
        <f>IF(Z42&gt;0,(Z42-X42)/2,"")</f>
        <v/>
      </c>
      <c r="Z42" s="108" t="n">
        <v>709</v>
      </c>
      <c r="AA42" s="108">
        <f>IF(AB42&gt;0,(AB42-Z42)/2,"")</f>
        <v/>
      </c>
      <c r="AB42" s="108" t="n">
        <v>709</v>
      </c>
      <c r="AC42" s="108">
        <f>IF(AD42&gt;0,(AD42-AB42)/2,"")</f>
        <v/>
      </c>
      <c r="AD42" s="108" t="n"/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1622</v>
      </c>
      <c r="R43" s="106" t="n">
        <v>726</v>
      </c>
      <c r="S43" s="106">
        <f>IF(T43&gt;0,(T43-R43)/2,"")</f>
        <v/>
      </c>
      <c r="T43" s="106" t="n">
        <v>726</v>
      </c>
      <c r="U43" s="106">
        <f>IF(V43&gt;0,(V43-T43)/2,"")</f>
        <v/>
      </c>
      <c r="V43" s="106" t="n">
        <v>1100</v>
      </c>
      <c r="W43" s="106">
        <f>IF(X43&gt;0,(X43-V43)/2,"")</f>
        <v/>
      </c>
      <c r="X43" s="106" t="n">
        <v>1100</v>
      </c>
      <c r="Y43" s="106">
        <f>IF(Z43&gt;0,(Z43-X43)/2,"")</f>
        <v/>
      </c>
      <c r="Z43" s="106" t="n">
        <v>1100</v>
      </c>
      <c r="AA43" s="106">
        <f>IF(AB43&gt;0,(AB43-Z43)/2,"")</f>
        <v/>
      </c>
      <c r="AB43" s="106" t="n">
        <v>1100</v>
      </c>
      <c r="AC43" s="106">
        <f>IF(AD43&gt;0,(AD43-AB43)/2,"")</f>
        <v/>
      </c>
      <c r="AD43" s="106" t="n"/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1566</v>
      </c>
      <c r="R44" s="110" t="n">
        <v>515</v>
      </c>
      <c r="S44" s="110">
        <f>IF(T44&gt;0,(T44-R44)/2,"")</f>
        <v/>
      </c>
      <c r="T44" s="110" t="n">
        <v>999</v>
      </c>
      <c r="U44" s="110">
        <f>IF(V44&gt;0,(V44-T44)/2,"")</f>
        <v/>
      </c>
      <c r="V44" s="110" t="n">
        <v>1438</v>
      </c>
      <c r="W44" s="110">
        <f>IF(X44&gt;0,(X44-V44)/2,"")</f>
        <v/>
      </c>
      <c r="X44" s="110" t="n">
        <v>1566</v>
      </c>
      <c r="Y44" s="110">
        <f>IF(Z44&gt;0,(Z44-X44)/2,"")</f>
        <v/>
      </c>
      <c r="Z44" s="110" t="n">
        <v>1566</v>
      </c>
      <c r="AA44" s="110">
        <f>IF(AB44&gt;0,(AB44-Z44)/2,"")</f>
        <v/>
      </c>
      <c r="AB44" s="110" t="n">
        <v>1566</v>
      </c>
      <c r="AC44" s="110">
        <f>IF(AD44&gt;0,(AD44-AB44)/2,"")</f>
        <v/>
      </c>
      <c r="AD44" s="110" t="n"/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1981</v>
      </c>
      <c r="W45" s="112">
        <f>IF(X45&gt;0,(X45-V45)/2,"")</f>
        <v/>
      </c>
      <c r="X45" s="112" t="n">
        <v>4567</v>
      </c>
      <c r="Y45" s="112">
        <f>IF(Z45&gt;0,(Z45-X45)/2,"")</f>
        <v/>
      </c>
      <c r="Z45" s="112" t="n">
        <v>4567</v>
      </c>
      <c r="AA45" s="112">
        <f>IF(AB45&gt;0,(AB45-Z45)/2,"")</f>
        <v/>
      </c>
      <c r="AB45" s="112" t="n">
        <v>4567</v>
      </c>
      <c r="AC45" s="112">
        <f>IF(AD45&gt;0,(AD45-AB45)/2,"")</f>
        <v/>
      </c>
      <c r="AD45" s="112" t="n"/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3274</v>
      </c>
      <c r="Y46" s="108">
        <f>IF(Z46&gt;0,(Z46-X46)/2,"")</f>
        <v/>
      </c>
      <c r="Z46" s="108" t="n">
        <v>3274</v>
      </c>
      <c r="AA46" s="108">
        <f>IF(AB46&gt;0,(AB46-Z46)/2,"")</f>
        <v/>
      </c>
      <c r="AB46" s="108" t="n">
        <v>3274</v>
      </c>
      <c r="AC46" s="108">
        <f>IF(AD46&gt;0,(AD46-AB46)/2,"")</f>
        <v/>
      </c>
      <c r="AD46" s="108" t="n"/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1016</v>
      </c>
      <c r="Y47" s="106">
        <f>IF(Z47&gt;0,(Z47-X47)/2,"")</f>
        <v/>
      </c>
      <c r="Z47" s="106" t="n">
        <v>1316</v>
      </c>
      <c r="AA47" s="106">
        <f>IF(AB47&gt;0,(AB47-Z47)/2,"")</f>
        <v/>
      </c>
      <c r="AB47" s="106" t="n">
        <v>1316</v>
      </c>
      <c r="AC47" s="106">
        <f>IF(AD47&gt;0,(AD47-AB47)/2,"")</f>
        <v/>
      </c>
      <c r="AD47" s="106" t="n"/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1400</v>
      </c>
      <c r="S48" s="110">
        <f>IF(T48&gt;0,(T48-R48)/2,"")</f>
        <v/>
      </c>
      <c r="T48" s="110" t="n">
        <v>1400</v>
      </c>
      <c r="U48" s="110">
        <f>IF(V48&gt;0,(V48-T48)/2,"")</f>
        <v/>
      </c>
      <c r="V48" s="110" t="n">
        <v>2791</v>
      </c>
      <c r="W48" s="110">
        <f>IF(X48&gt;0,(X48-V48)/2,"")</f>
        <v/>
      </c>
      <c r="X48" s="110" t="n">
        <v>3706</v>
      </c>
      <c r="Y48" s="110">
        <f>IF(Z48&gt;0,(Z48-X48)/2,"")</f>
        <v/>
      </c>
      <c r="Z48" s="110" t="n">
        <v>3765</v>
      </c>
      <c r="AA48" s="110">
        <f>IF(AB48&gt;0,(AB48-Z48)/2,"")</f>
        <v/>
      </c>
      <c r="AB48" s="110" t="n">
        <v>3765</v>
      </c>
      <c r="AC48" s="110">
        <f>IF(AD48&gt;0,(AD48-AB48)/2,"")</f>
        <v/>
      </c>
      <c r="AD48" s="110" t="n"/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434</v>
      </c>
      <c r="R49" s="112" t="n">
        <v>88</v>
      </c>
      <c r="S49" s="112">
        <f>IF(T49&gt;0,(T49-R49)/2,"")</f>
        <v/>
      </c>
      <c r="T49" s="112" t="n">
        <v>88</v>
      </c>
      <c r="U49" s="112">
        <f>IF(V49&gt;0,(V49-T49)/2,"")</f>
        <v/>
      </c>
      <c r="V49" s="112" t="n">
        <v>88</v>
      </c>
      <c r="W49" s="112">
        <f>IF(X49&gt;0,(X49-V49)/2,"")</f>
        <v/>
      </c>
      <c r="X49" s="112" t="n">
        <v>436</v>
      </c>
      <c r="Y49" s="112">
        <f>IF(Z49&gt;0,(Z49-X49)/2,"")</f>
        <v/>
      </c>
      <c r="Z49" s="112" t="n">
        <v>436</v>
      </c>
      <c r="AA49" s="112">
        <f>IF(AB49&gt;0,(AB49-Z49)/2,"")</f>
        <v/>
      </c>
      <c r="AB49" s="112" t="n">
        <v>436</v>
      </c>
      <c r="AC49" s="112">
        <f>IF(AD49&gt;0,(AD49-AB49)/2,"")</f>
        <v/>
      </c>
      <c r="AD49" s="112" t="n"/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334</v>
      </c>
      <c r="R50" s="108" t="n">
        <v>334</v>
      </c>
      <c r="S50" s="108">
        <f>IF(T50&gt;0,(T50-R50)/2,"")</f>
        <v/>
      </c>
      <c r="T50" s="108" t="n">
        <v>334</v>
      </c>
      <c r="U50" s="108">
        <f>IF(V50&gt;0,(V50-T50)/2,"")</f>
        <v/>
      </c>
      <c r="V50" s="108" t="n">
        <v>334</v>
      </c>
      <c r="W50" s="108">
        <f>IF(X50&gt;0,(X50-V50)/2,"")</f>
        <v/>
      </c>
      <c r="X50" s="108" t="n">
        <v>334</v>
      </c>
      <c r="Y50" s="108">
        <f>IF(Z50&gt;0,(Z50-X50)/2,"")</f>
        <v/>
      </c>
      <c r="Z50" s="108" t="n">
        <v>334</v>
      </c>
      <c r="AA50" s="108">
        <f>IF(AB50&gt;0,(AB50-Z50)/2,"")</f>
        <v/>
      </c>
      <c r="AB50" s="108" t="n">
        <v>334</v>
      </c>
      <c r="AC50" s="108">
        <f>IF(AD50&gt;0,(AD50-AB50)/2,"")</f>
        <v/>
      </c>
      <c r="AD50" s="108" t="n"/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1832</v>
      </c>
      <c r="R51" s="106" t="n">
        <v>987</v>
      </c>
      <c r="S51" s="106">
        <f>IF(T51&gt;0,(T51-R51)/2,"")</f>
        <v/>
      </c>
      <c r="T51" s="106" t="n">
        <v>987</v>
      </c>
      <c r="U51" s="106">
        <f>IF(V51&gt;0,(V51-T51)/2,"")</f>
        <v/>
      </c>
      <c r="V51" s="106" t="n">
        <v>1547</v>
      </c>
      <c r="W51" s="106">
        <f>IF(X51&gt;0,(X51-V51)/2,"")</f>
        <v/>
      </c>
      <c r="X51" s="106" t="n">
        <v>1710</v>
      </c>
      <c r="Y51" s="106">
        <f>IF(Z51&gt;0,(Z51-X51)/2,"")</f>
        <v/>
      </c>
      <c r="Z51" s="106" t="n">
        <v>1710</v>
      </c>
      <c r="AA51" s="106">
        <f>IF(AB51&gt;0,(AB51-Z51)/2,"")</f>
        <v/>
      </c>
      <c r="AB51" s="106" t="n">
        <v>1710</v>
      </c>
      <c r="AC51" s="106">
        <f>IF(AD51&gt;0,(AD51-AB51)/2,"")</f>
        <v/>
      </c>
      <c r="AD51" s="106" t="n"/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903</v>
      </c>
      <c r="R52" s="108" t="n">
        <v>410</v>
      </c>
      <c r="S52" s="108">
        <f>IF(T52&gt;0,(T52-R52)/2,"")</f>
        <v/>
      </c>
      <c r="T52" s="108" t="n">
        <v>410</v>
      </c>
      <c r="U52" s="108">
        <f>IF(V52&gt;0,(V52-T52)/2,"")</f>
        <v/>
      </c>
      <c r="V52" s="108" t="n">
        <v>524</v>
      </c>
      <c r="W52" s="108">
        <f>IF(X52&gt;0,(X52-V52)/2,"")</f>
        <v/>
      </c>
      <c r="X52" s="108" t="n">
        <v>761</v>
      </c>
      <c r="Y52" s="108">
        <f>IF(Z52&gt;0,(Z52-X52)/2,"")</f>
        <v/>
      </c>
      <c r="Z52" s="108" t="n">
        <v>761</v>
      </c>
      <c r="AA52" s="108">
        <f>IF(AB52&gt;0,(AB52-Z52)/2,"")</f>
        <v/>
      </c>
      <c r="AB52" s="108" t="n">
        <v>761</v>
      </c>
      <c r="AC52" s="108">
        <f>IF(AD52&gt;0,(AD52-AB52)/2,"")</f>
        <v/>
      </c>
      <c r="AD52" s="108" t="n"/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3250</v>
      </c>
      <c r="R53" s="106" t="n">
        <v>973</v>
      </c>
      <c r="S53" s="106">
        <f>IF(T53&gt;0,(T53-R53)/2,"")</f>
        <v/>
      </c>
      <c r="T53" s="106" t="n">
        <v>973</v>
      </c>
      <c r="U53" s="106">
        <f>IF(V53&gt;0,(V53-T53)/2,"")</f>
        <v/>
      </c>
      <c r="V53" s="106" t="n">
        <v>1221</v>
      </c>
      <c r="W53" s="106">
        <f>IF(X53&gt;0,(X53-V53)/2,"")</f>
        <v/>
      </c>
      <c r="X53" s="106" t="n">
        <v>2376</v>
      </c>
      <c r="Y53" s="106">
        <f>IF(Z53&gt;0,(Z53-X53)/2,"")</f>
        <v/>
      </c>
      <c r="Z53" s="106" t="n">
        <v>2376</v>
      </c>
      <c r="AA53" s="106">
        <f>IF(AB53&gt;0,(AB53-Z53)/2,"")</f>
        <v/>
      </c>
      <c r="AB53" s="106" t="n">
        <v>2376</v>
      </c>
      <c r="AC53" s="106">
        <f>IF(AD53&gt;0,(AD53-AB53)/2,"")</f>
        <v/>
      </c>
      <c r="AD53" s="106" t="n"/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1428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805</v>
      </c>
      <c r="Y54" s="108">
        <f>IF(Z54&gt;0,(Z54-X54)/2,"")</f>
        <v/>
      </c>
      <c r="Z54" s="108" t="n">
        <v>1428</v>
      </c>
      <c r="AA54" s="108">
        <f>IF(AB54&gt;0,(AB54-Z54)/2,"")</f>
        <v/>
      </c>
      <c r="AB54" s="108" t="n">
        <v>1428</v>
      </c>
      <c r="AC54" s="108">
        <f>IF(AD54&gt;0,(AD54-AB54)/2,"")</f>
        <v/>
      </c>
      <c r="AD54" s="108" t="n"/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925</v>
      </c>
      <c r="R55" s="106" t="n">
        <v>40</v>
      </c>
      <c r="S55" s="106">
        <f>IF(T55&gt;0,(T55-R55)/2,"")</f>
        <v/>
      </c>
      <c r="T55" s="106" t="n">
        <v>40</v>
      </c>
      <c r="U55" s="106">
        <f>IF(V55&gt;0,(V55-T55)/2,"")</f>
        <v/>
      </c>
      <c r="V55" s="106" t="n">
        <v>670</v>
      </c>
      <c r="W55" s="106">
        <f>IF(X55&gt;0,(X55-V55)/2,"")</f>
        <v/>
      </c>
      <c r="X55" s="106" t="n">
        <v>925</v>
      </c>
      <c r="Y55" s="106">
        <f>IF(Z55&gt;0,(Z55-X55)/2,"")</f>
        <v/>
      </c>
      <c r="Z55" s="106" t="n">
        <v>925</v>
      </c>
      <c r="AA55" s="106">
        <f>IF(AB55&gt;0,(AB55-Z55)/2,"")</f>
        <v/>
      </c>
      <c r="AB55" s="106" t="n">
        <v>925</v>
      </c>
      <c r="AC55" s="106">
        <f>IF(AD55&gt;0,(AD55-AB55)/2,"")</f>
        <v/>
      </c>
      <c r="AD55" s="106" t="n"/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449</v>
      </c>
      <c r="R56" s="108" t="n">
        <v>241</v>
      </c>
      <c r="S56" s="108">
        <f>IF(T56&gt;0,(T56-R56)/2,"")</f>
        <v/>
      </c>
      <c r="T56" s="108" t="n">
        <v>241</v>
      </c>
      <c r="U56" s="108">
        <f>IF(V56&gt;0,(V56-T56)/2,"")</f>
        <v/>
      </c>
      <c r="V56" s="108" t="n">
        <v>241</v>
      </c>
      <c r="W56" s="108">
        <f>IF(X56&gt;0,(X56-V56)/2,"")</f>
        <v/>
      </c>
      <c r="X56" s="108" t="n">
        <v>429</v>
      </c>
      <c r="Y56" s="108">
        <f>IF(Z56&gt;0,(Z56-X56)/2,"")</f>
        <v/>
      </c>
      <c r="Z56" s="108" t="n">
        <v>429</v>
      </c>
      <c r="AA56" s="108">
        <f>IF(AB56&gt;0,(AB56-Z56)/2,"")</f>
        <v/>
      </c>
      <c r="AB56" s="108" t="n">
        <v>429</v>
      </c>
      <c r="AC56" s="108">
        <f>IF(AD56&gt;0,(AD56-AB56)/2,"")</f>
        <v/>
      </c>
      <c r="AD56" s="108" t="n"/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/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5604</v>
      </c>
      <c r="R58" s="104" t="n">
        <v>411</v>
      </c>
      <c r="S58" s="104">
        <f>IF(T58&gt;0,(T58-R58)/2,"")</f>
        <v/>
      </c>
      <c r="T58" s="104" t="n">
        <v>855</v>
      </c>
      <c r="U58" s="104">
        <f>IF(V58&gt;0,(V58-T58)/2,"")</f>
        <v/>
      </c>
      <c r="V58" s="104" t="n">
        <v>1107</v>
      </c>
      <c r="W58" s="104">
        <f>IF(X58&gt;0,(X58-V58)/2,"")</f>
        <v/>
      </c>
      <c r="X58" s="104" t="n">
        <v>4368</v>
      </c>
      <c r="Y58" s="104">
        <f>IF(Z58&gt;0,(Z58-X58)/2,"")</f>
        <v/>
      </c>
      <c r="Z58" s="104" t="n">
        <v>5460</v>
      </c>
      <c r="AA58" s="104">
        <f>IF(AB58&gt;0,(AB58-Z58)/2,"")</f>
        <v/>
      </c>
      <c r="AB58" s="104" t="n">
        <v>5460</v>
      </c>
      <c r="AC58" s="104">
        <f>IF(AD58&gt;0,(AD58-AB58)/2,"")</f>
        <v/>
      </c>
      <c r="AD58" s="104" t="n"/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4569</v>
      </c>
      <c r="R59" s="106" t="n">
        <v>617</v>
      </c>
      <c r="S59" s="106">
        <f>IF(T59&gt;0,(T59-R59)/2,"")</f>
        <v/>
      </c>
      <c r="T59" s="106" t="n">
        <v>1443</v>
      </c>
      <c r="U59" s="106">
        <f>IF(V59&gt;0,(V59-T59)/2,"")</f>
        <v/>
      </c>
      <c r="V59" s="106" t="n">
        <v>2670</v>
      </c>
      <c r="W59" s="106">
        <f>IF(X59&gt;0,(X59-V59)/2,"")</f>
        <v/>
      </c>
      <c r="X59" s="106" t="n">
        <v>4211</v>
      </c>
      <c r="Y59" s="106">
        <f>IF(Z59&gt;0,(Z59-X59)/2,"")</f>
        <v/>
      </c>
      <c r="Z59" s="106" t="n">
        <v>5054</v>
      </c>
      <c r="AA59" s="106">
        <f>IF(AB59&gt;0,(AB59-Z59)/2,"")</f>
        <v/>
      </c>
      <c r="AB59" s="106" t="n">
        <v>5054</v>
      </c>
      <c r="AC59" s="106">
        <f>IF(AD59&gt;0,(AD59-AB59)/2,"")</f>
        <v/>
      </c>
      <c r="AD59" s="106" t="n"/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3484</v>
      </c>
      <c r="R60" s="108" t="n">
        <v>570</v>
      </c>
      <c r="S60" s="108">
        <f>IF(T60&gt;0,(T60-R60)/2,"")</f>
        <v/>
      </c>
      <c r="T60" s="108" t="n">
        <v>1021</v>
      </c>
      <c r="U60" s="108">
        <f>IF(V60&gt;0,(V60-T60)/2,"")</f>
        <v/>
      </c>
      <c r="V60" s="108" t="n">
        <v>1261</v>
      </c>
      <c r="W60" s="108">
        <f>IF(X60&gt;0,(X60-V60)/2,"")</f>
        <v/>
      </c>
      <c r="X60" s="108" t="n">
        <v>1509</v>
      </c>
      <c r="Y60" s="108">
        <f>IF(Z60&gt;0,(Z60-X60)/2,"")</f>
        <v/>
      </c>
      <c r="Z60" s="108" t="n">
        <v>2687</v>
      </c>
      <c r="AA60" s="108">
        <f>IF(AB60&gt;0,(AB60-Z60)/2,"")</f>
        <v/>
      </c>
      <c r="AB60" s="108" t="n">
        <v>2687</v>
      </c>
      <c r="AC60" s="108">
        <f>IF(AD60&gt;0,(AD60-AB60)/2,"")</f>
        <v/>
      </c>
      <c r="AD60" s="108" t="n"/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/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5889</v>
      </c>
      <c r="R62" s="104" t="n">
        <v>338</v>
      </c>
      <c r="S62" s="104">
        <f>IF(T62&gt;0,(T62-R62)/2,"")</f>
        <v/>
      </c>
      <c r="T62" s="104" t="n">
        <v>1715</v>
      </c>
      <c r="U62" s="104">
        <f>IF(V62&gt;0,(V62-T62)/2,"")</f>
        <v/>
      </c>
      <c r="V62" s="104" t="n">
        <v>1865</v>
      </c>
      <c r="W62" s="104">
        <f>IF(X62&gt;0,(X62-V62)/2,"")</f>
        <v/>
      </c>
      <c r="X62" s="104" t="n">
        <v>1865</v>
      </c>
      <c r="Y62" s="104">
        <f>IF(Z62&gt;0,(Z62-X62)/2,"")</f>
        <v/>
      </c>
      <c r="Z62" s="104" t="n">
        <v>1865</v>
      </c>
      <c r="AA62" s="104">
        <f>IF(AB62&gt;0,(AB62-Z62)/2,"")</f>
        <v/>
      </c>
      <c r="AB62" s="104" t="n">
        <v>1865</v>
      </c>
      <c r="AC62" s="104">
        <f>IF(AD62&gt;0,(AD62-AB62)/2,"")</f>
        <v/>
      </c>
      <c r="AD62" s="104" t="n"/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7399</v>
      </c>
      <c r="R63" s="106" t="n">
        <v>2885</v>
      </c>
      <c r="S63" s="106">
        <f>IF(T63&gt;0,(T63-R63)/2,"")</f>
        <v/>
      </c>
      <c r="T63" s="106" t="n">
        <v>4395</v>
      </c>
      <c r="U63" s="106">
        <f>IF(V63&gt;0,(V63-T63)/2,"")</f>
        <v/>
      </c>
      <c r="V63" s="106" t="n">
        <v>5338</v>
      </c>
      <c r="W63" s="106">
        <f>IF(X63&gt;0,(X63-V63)/2,"")</f>
        <v/>
      </c>
      <c r="X63" s="106" t="n">
        <v>5416</v>
      </c>
      <c r="Y63" s="106">
        <f>IF(Z63&gt;0,(Z63-X63)/2,"")</f>
        <v/>
      </c>
      <c r="Z63" s="106" t="n">
        <v>5506</v>
      </c>
      <c r="AA63" s="106">
        <f>IF(AB63&gt;0,(AB63-Z63)/2,"")</f>
        <v/>
      </c>
      <c r="AB63" s="106" t="n">
        <v>5506</v>
      </c>
      <c r="AC63" s="106">
        <f>IF(AD63&gt;0,(AD63-AB63)/2,"")</f>
        <v/>
      </c>
      <c r="AD63" s="106" t="n"/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5523</v>
      </c>
      <c r="R64" s="108" t="n">
        <v>356</v>
      </c>
      <c r="S64" s="108">
        <f>IF(T64&gt;0,(T64-R64)/2,"")</f>
        <v/>
      </c>
      <c r="T64" s="108" t="n">
        <v>480</v>
      </c>
      <c r="U64" s="108">
        <f>IF(V64&gt;0,(V64-T64)/2,"")</f>
        <v/>
      </c>
      <c r="V64" s="108" t="n">
        <v>831</v>
      </c>
      <c r="W64" s="108">
        <f>IF(X64&gt;0,(X64-V64)/2,"")</f>
        <v/>
      </c>
      <c r="X64" s="108" t="n">
        <v>2129</v>
      </c>
      <c r="Y64" s="108">
        <f>IF(Z64&gt;0,(Z64-X64)/2,"")</f>
        <v/>
      </c>
      <c r="Z64" s="108" t="n">
        <v>2129</v>
      </c>
      <c r="AA64" s="108">
        <f>IF(AB64&gt;0,(AB64-Z64)/2,"")</f>
        <v/>
      </c>
      <c r="AB64" s="108" t="n">
        <v>2129</v>
      </c>
      <c r="AC64" s="108">
        <f>IF(AD64&gt;0,(AD64-AB64)/2,"")</f>
        <v/>
      </c>
      <c r="AD64" s="108" t="n"/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2526</v>
      </c>
      <c r="R65" s="114" t="n">
        <v>216</v>
      </c>
      <c r="S65" s="114">
        <f>IF(T65&gt;0,(T65-R65)/2,"")</f>
        <v/>
      </c>
      <c r="T65" s="114" t="n">
        <v>312</v>
      </c>
      <c r="U65" s="114">
        <f>IF(V65&gt;0,(V65-T65)/2,"")</f>
        <v/>
      </c>
      <c r="V65" s="114" t="n">
        <v>642</v>
      </c>
      <c r="W65" s="114">
        <f>IF(X65&gt;0,(X65-V65)/2,"")</f>
        <v/>
      </c>
      <c r="X65" s="114" t="n">
        <v>872</v>
      </c>
      <c r="Y65" s="114">
        <f>IF(Z65&gt;0,(Z65-X65)/2,"")</f>
        <v/>
      </c>
      <c r="Z65" s="114" t="n">
        <v>1052</v>
      </c>
      <c r="AA65" s="114">
        <f>IF(AB65&gt;0,(AB65-Z65)/2,"")</f>
        <v/>
      </c>
      <c r="AB65" s="114" t="n">
        <v>1052</v>
      </c>
      <c r="AC65" s="114">
        <f>IF(AD65&gt;0,(AD65-AB65)/2,"")</f>
        <v/>
      </c>
      <c r="AD65" s="114" t="n"/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9">
    <tabColor theme="1"/>
    <outlinePr summaryBelow="1" summaryRight="1"/>
    <pageSetUpPr fitToPage="1"/>
  </sheetPr>
  <dimension ref="B2:AQ65"/>
  <sheetViews>
    <sheetView topLeftCell="C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44359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21011</v>
      </c>
      <c r="G6" s="117" t="n">
        <v>18727.55925</v>
      </c>
      <c r="H6" s="117" t="n">
        <v>14090.67401084</v>
      </c>
      <c r="I6" s="19">
        <f>G6+H6</f>
        <v/>
      </c>
      <c r="J6" s="119" t="n">
        <v>16349</v>
      </c>
      <c r="K6" s="117" t="n">
        <v>15104.851625</v>
      </c>
      <c r="L6" s="117" t="n">
        <v>8029.204057659999</v>
      </c>
      <c r="M6" s="19">
        <f>K6+L6</f>
        <v/>
      </c>
      <c r="N6" s="85" t="n">
        <v>72</v>
      </c>
      <c r="O6" s="85" t="n">
        <v>57</v>
      </c>
      <c r="P6" s="92" t="n"/>
      <c r="Q6" s="20">
        <f>J6-P6</f>
        <v/>
      </c>
      <c r="R6" s="21" t="n">
        <v>2938</v>
      </c>
      <c r="S6" s="20">
        <f>IF(R6&gt;0,(R6-R7-$Q6),"")</f>
        <v/>
      </c>
      <c r="T6" s="21" t="n">
        <v>6809</v>
      </c>
      <c r="U6" s="20">
        <f>IF(T6&gt;0,(T6-T7-$Q6),"")</f>
        <v/>
      </c>
      <c r="V6" s="21" t="n">
        <v>11528</v>
      </c>
      <c r="W6" s="20">
        <f>IF(V6&gt;0,(V6-V7-$Q6),"")</f>
        <v/>
      </c>
      <c r="X6" s="21" t="n">
        <v>13997</v>
      </c>
      <c r="Y6" s="20">
        <f>IF(X6&gt;0,(X6-X7-$Q6),"")</f>
        <v/>
      </c>
      <c r="Z6" s="21" t="n">
        <v>13997</v>
      </c>
      <c r="AA6" s="20">
        <f>IF(Z6&gt;0,(Z6-Z7-$Q6),"")</f>
        <v/>
      </c>
      <c r="AB6" s="21" t="n">
        <v>13997</v>
      </c>
      <c r="AC6" s="22">
        <f>IF(AB6&gt;0,(AB6-AB7-$Q6),"")</f>
        <v/>
      </c>
      <c r="AD6" s="21" t="n">
        <v>13997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2101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23</v>
      </c>
      <c r="S7" s="24" t="n"/>
      <c r="T7" s="25" t="n">
        <v>23</v>
      </c>
      <c r="U7" s="24" t="n"/>
      <c r="V7" s="25" t="n">
        <v>23</v>
      </c>
      <c r="W7" s="24" t="n"/>
      <c r="X7" s="25" t="n">
        <v>23</v>
      </c>
      <c r="Y7" s="24" t="n"/>
      <c r="Z7" s="25" t="n">
        <v>23</v>
      </c>
      <c r="AA7" s="24" t="n"/>
      <c r="AB7" s="25" t="n">
        <v>23</v>
      </c>
      <c r="AC7" s="26" t="n"/>
      <c r="AD7" s="25" t="n">
        <v>23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3595</v>
      </c>
      <c r="E8" s="29" t="inlineStr">
        <is>
          <t>Room 2</t>
        </is>
      </c>
      <c r="F8" s="119" t="n">
        <v>15775</v>
      </c>
      <c r="G8" s="117" t="n">
        <v>6768.34</v>
      </c>
      <c r="H8" s="117" t="n">
        <v>1518.186032</v>
      </c>
      <c r="I8" s="19">
        <f>G8+H8</f>
        <v/>
      </c>
      <c r="J8" s="119" t="n">
        <v>15000</v>
      </c>
      <c r="K8" s="117" t="n">
        <v>6418.904</v>
      </c>
      <c r="L8" s="117" t="n">
        <v>1431.8754635</v>
      </c>
      <c r="M8" s="19">
        <f>K8+L8</f>
        <v/>
      </c>
      <c r="N8" s="87" t="n">
        <v>40</v>
      </c>
      <c r="O8" s="87" t="n">
        <v>25</v>
      </c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2768</v>
      </c>
      <c r="U8" s="20">
        <f>IF(T8&gt;0,(T8-T9-$Q8),"")</f>
        <v/>
      </c>
      <c r="V8" s="21" t="n">
        <v>12776</v>
      </c>
      <c r="W8" s="20">
        <f>IF(V8&gt;0,(V8-V9-$Q8),"")</f>
        <v/>
      </c>
      <c r="X8" s="21" t="n">
        <v>13844</v>
      </c>
      <c r="Y8" s="20">
        <f>IF(X8&gt;0,(X8-X9-$Q8),"")</f>
        <v/>
      </c>
      <c r="Z8" s="21" t="n">
        <v>13844</v>
      </c>
      <c r="AA8" s="20">
        <f>IF(Z8&gt;0,(Z8-Z9-$Q8),"")</f>
        <v/>
      </c>
      <c r="AB8" s="21" t="n">
        <v>13844</v>
      </c>
      <c r="AC8" s="22">
        <f>IF(AB8&gt;0,(AB8-AB9-$Q8),"")</f>
        <v/>
      </c>
      <c r="AD8" s="21" t="n">
        <v>13844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1666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1800</v>
      </c>
      <c r="S9" s="24" t="n"/>
      <c r="T9" s="30" t="n">
        <v>0</v>
      </c>
      <c r="U9" s="24" t="n"/>
      <c r="V9" s="30" t="n">
        <v>0</v>
      </c>
      <c r="W9" s="24" t="n"/>
      <c r="X9" s="30" t="n">
        <v>295</v>
      </c>
      <c r="Y9" s="24" t="n"/>
      <c r="Z9" s="30" t="n">
        <v>295</v>
      </c>
      <c r="AA9" s="24" t="n"/>
      <c r="AB9" s="30" t="n">
        <v>295</v>
      </c>
      <c r="AC9" s="26" t="n"/>
      <c r="AD9" s="30" t="n">
        <v>295</v>
      </c>
      <c r="AE9" s="26" t="n"/>
    </row>
    <row r="10">
      <c r="B10" s="16" t="inlineStr">
        <is>
          <t>WM DC</t>
        </is>
      </c>
      <c r="C10" s="17" t="n">
        <v>4586</v>
      </c>
      <c r="E10" s="18" t="inlineStr">
        <is>
          <t>Room 3</t>
        </is>
      </c>
      <c r="F10" s="119" t="n">
        <v>17494</v>
      </c>
      <c r="G10" s="117" t="n">
        <v>13990.81325</v>
      </c>
      <c r="H10" s="117" t="n">
        <v>1682.47725</v>
      </c>
      <c r="I10" s="19">
        <f>G10+H10</f>
        <v/>
      </c>
      <c r="J10" s="119" t="n">
        <v>17239</v>
      </c>
      <c r="K10" s="117" t="n">
        <v>13718.59125</v>
      </c>
      <c r="L10" s="117" t="n">
        <v>1376.4200725</v>
      </c>
      <c r="M10" s="19">
        <f>K10+L10</f>
        <v/>
      </c>
      <c r="N10" s="88" t="n">
        <v>55</v>
      </c>
      <c r="O10" s="88" t="n">
        <v>39</v>
      </c>
      <c r="P10" s="92" t="n"/>
      <c r="Q10" s="20">
        <f>J10-P10</f>
        <v/>
      </c>
      <c r="R10" s="21" t="n">
        <v>4442</v>
      </c>
      <c r="S10" s="20">
        <f>IF(R10&gt;0,(R10-R11-$Q10),"")</f>
        <v/>
      </c>
      <c r="T10" s="21" t="n">
        <v>6006</v>
      </c>
      <c r="U10" s="20">
        <f>IF(T10&gt;0,(T10-T11-$Q10),"")</f>
        <v/>
      </c>
      <c r="V10" s="21" t="n">
        <v>7649</v>
      </c>
      <c r="W10" s="20">
        <f>IF(V10&gt;0,(V10-V11-$Q10),"")</f>
        <v/>
      </c>
      <c r="X10" s="21" t="n">
        <v>9922</v>
      </c>
      <c r="Y10" s="20">
        <f>IF(X10&gt;0,(X10-X11-$Q10),"")</f>
        <v/>
      </c>
      <c r="Z10" s="21" t="n">
        <v>14327</v>
      </c>
      <c r="AA10" s="20">
        <f>IF(Z10&gt;0,(Z10-Z11-$Q10),"")</f>
        <v/>
      </c>
      <c r="AB10" s="21" t="n">
        <v>14327</v>
      </c>
      <c r="AC10" s="22">
        <f>IF(AB10&gt;0,(AB10-AB11-$Q10),"")</f>
        <v/>
      </c>
      <c r="AD10" s="21" t="n">
        <v>14327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2241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670</v>
      </c>
      <c r="S11" s="24" t="n"/>
      <c r="T11" s="30" t="n">
        <v>1605</v>
      </c>
      <c r="U11" s="24" t="n"/>
      <c r="V11" s="30" t="n">
        <v>1901</v>
      </c>
      <c r="W11" s="24" t="n"/>
      <c r="X11" s="30" t="n">
        <v>1901</v>
      </c>
      <c r="Y11" s="24" t="n"/>
      <c r="Z11" s="30" t="n">
        <v>2966</v>
      </c>
      <c r="AA11" s="24" t="n"/>
      <c r="AB11" s="30" t="n">
        <v>2966</v>
      </c>
      <c r="AC11" s="26" t="n"/>
      <c r="AD11" s="30" t="n">
        <v>2966</v>
      </c>
      <c r="AE11" s="26" t="n"/>
    </row>
    <row r="12">
      <c r="B12" s="16" t="inlineStr">
        <is>
          <t>WM TUC</t>
        </is>
      </c>
      <c r="C12" s="17" t="n">
        <v>1659</v>
      </c>
      <c r="E12" s="29" t="inlineStr">
        <is>
          <t>Room 4</t>
        </is>
      </c>
      <c r="F12" s="119" t="n">
        <v>11955</v>
      </c>
      <c r="G12" s="117" t="n">
        <v>10865.246</v>
      </c>
      <c r="H12" s="117" t="n">
        <v>12407.39395714</v>
      </c>
      <c r="I12" s="19">
        <f>G12+H12</f>
        <v/>
      </c>
      <c r="J12" s="119" t="n">
        <v>11730</v>
      </c>
      <c r="K12" s="117" t="n">
        <v>10705.16475</v>
      </c>
      <c r="L12" s="117" t="n">
        <v>11679.36220068001</v>
      </c>
      <c r="M12" s="19">
        <f>K12+L12</f>
        <v/>
      </c>
      <c r="N12" s="88" t="n">
        <v>43</v>
      </c>
      <c r="O12" s="88" t="n">
        <v>33</v>
      </c>
      <c r="P12" s="92" t="n"/>
      <c r="Q12" s="20">
        <f>J12-P12</f>
        <v/>
      </c>
      <c r="R12" s="21" t="n">
        <v>2487</v>
      </c>
      <c r="S12" s="20">
        <f>IF(R12&gt;0,(R12-R13-$Q12),"")</f>
        <v/>
      </c>
      <c r="T12" s="21" t="n">
        <v>4244</v>
      </c>
      <c r="U12" s="20">
        <f>IF(T12&gt;0,(T12-T13-$Q12),"")</f>
        <v/>
      </c>
      <c r="V12" s="21" t="n">
        <v>6788</v>
      </c>
      <c r="W12" s="20">
        <f>IF(V12&gt;0,(V12-V13-$Q12),"")</f>
        <v/>
      </c>
      <c r="X12" s="21" t="n">
        <v>9718</v>
      </c>
      <c r="Y12" s="20">
        <f>IF(X12&gt;0,(X12-X13-$Q12),"")</f>
        <v/>
      </c>
      <c r="Z12" s="21" t="n">
        <v>9718</v>
      </c>
      <c r="AA12" s="20">
        <f>IF(Z12&gt;0,(Z12-Z13-$Q12),"")</f>
        <v/>
      </c>
      <c r="AB12" s="21" t="n">
        <v>9718</v>
      </c>
      <c r="AC12" s="22">
        <f>IF(AB12&gt;0,(AB12-AB13-$Q12),"")</f>
        <v/>
      </c>
      <c r="AD12" s="21" t="n">
        <v>9718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4953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361</v>
      </c>
      <c r="S13" s="24" t="n"/>
      <c r="T13" s="30" t="n">
        <v>361</v>
      </c>
      <c r="U13" s="24" t="n"/>
      <c r="V13" s="30" t="n">
        <v>964</v>
      </c>
      <c r="W13" s="24" t="n"/>
      <c r="X13" s="30" t="n">
        <v>964</v>
      </c>
      <c r="Y13" s="24" t="n"/>
      <c r="Z13" s="30" t="n">
        <v>964</v>
      </c>
      <c r="AA13" s="24" t="n"/>
      <c r="AB13" s="30" t="n">
        <v>964</v>
      </c>
      <c r="AC13" s="26" t="n"/>
      <c r="AD13" s="30" t="n">
        <v>964</v>
      </c>
      <c r="AE13" s="26" t="n"/>
    </row>
    <row r="14">
      <c r="B14" s="16" t="inlineStr">
        <is>
          <t>ALBSFWY PHX</t>
        </is>
      </c>
      <c r="C14" s="17" t="n">
        <v>5323</v>
      </c>
      <c r="E14" s="18" t="inlineStr">
        <is>
          <t>Room 5</t>
        </is>
      </c>
      <c r="F14" s="119" t="n">
        <v>20221</v>
      </c>
      <c r="G14" s="117" t="n">
        <v>20163.9375</v>
      </c>
      <c r="H14" s="117" t="n">
        <v>26546.47414688</v>
      </c>
      <c r="I14" s="19">
        <f>G14+H14</f>
        <v/>
      </c>
      <c r="J14" s="119" t="n">
        <v>20221</v>
      </c>
      <c r="K14" s="117" t="n">
        <v>20163.9375</v>
      </c>
      <c r="L14" s="117" t="n">
        <v>25775.3408194</v>
      </c>
      <c r="M14" s="19">
        <f>K14+L14</f>
        <v/>
      </c>
      <c r="N14" s="88" t="n">
        <v>75</v>
      </c>
      <c r="O14" s="88" t="n">
        <v>59</v>
      </c>
      <c r="P14" s="92" t="n"/>
      <c r="Q14" s="20">
        <f>J14-P14</f>
        <v/>
      </c>
      <c r="R14" s="21" t="n">
        <v>3881</v>
      </c>
      <c r="S14" s="20">
        <f>IF(R14&gt;0,(R14-R15-$Q14),"")</f>
        <v/>
      </c>
      <c r="T14" s="21" t="n">
        <v>7064</v>
      </c>
      <c r="U14" s="20">
        <f>IF(T14&gt;0,(T14-T15-$Q14),"")</f>
        <v/>
      </c>
      <c r="V14" s="21" t="n">
        <v>7789</v>
      </c>
      <c r="W14" s="20">
        <f>IF(V14&gt;0,(V14-V15-$Q14),"")</f>
        <v/>
      </c>
      <c r="X14" s="21" t="n">
        <v>9302</v>
      </c>
      <c r="Y14" s="20">
        <f>IF(X14&gt;0,(X14-X15-$Q14),"")</f>
        <v/>
      </c>
      <c r="Z14" s="21" t="n">
        <v>9549</v>
      </c>
      <c r="AA14" s="20">
        <f>IF(Z14&gt;0,(Z14-Z15-$Q14),"")</f>
        <v/>
      </c>
      <c r="AB14" s="21" t="n">
        <v>9549</v>
      </c>
      <c r="AC14" s="22">
        <f>IF(AB14&gt;0,(AB14-AB15-$Q14),"")</f>
        <v/>
      </c>
      <c r="AD14" s="21" t="n">
        <v>9549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2600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3503</v>
      </c>
      <c r="S15" s="24" t="n"/>
      <c r="T15" s="25" t="n">
        <v>6248</v>
      </c>
      <c r="U15" s="24" t="n"/>
      <c r="V15" s="25" t="n">
        <v>6787</v>
      </c>
      <c r="W15" s="24" t="n"/>
      <c r="X15" s="25" t="n">
        <v>6787</v>
      </c>
      <c r="Y15" s="24" t="n"/>
      <c r="Z15" s="25" t="n">
        <v>6787</v>
      </c>
      <c r="AA15" s="24" t="n"/>
      <c r="AB15" s="25" t="n">
        <v>6787</v>
      </c>
      <c r="AC15" s="26" t="n"/>
      <c r="AD15" s="25" t="n">
        <v>6787</v>
      </c>
      <c r="AE15" s="26" t="n"/>
    </row>
    <row r="16" ht="15" customHeight="1" thickBot="1">
      <c r="B16" s="28" t="inlineStr">
        <is>
          <t>FRY'S</t>
        </is>
      </c>
      <c r="C16" s="17" t="n">
        <v>11561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400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810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1908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559</v>
      </c>
      <c r="L20" s="4" t="n"/>
      <c r="M20" s="4" t="n"/>
      <c r="Q20" s="51" t="inlineStr">
        <is>
          <t>Day Prior</t>
        </is>
      </c>
      <c r="R20" s="35" t="n">
        <v>7285</v>
      </c>
      <c r="S20" s="36" t="n"/>
      <c r="T20" s="35" t="n">
        <v>11711</v>
      </c>
      <c r="U20" s="36" t="n"/>
      <c r="V20" s="35" t="n">
        <v>21617</v>
      </c>
      <c r="W20" s="36" t="n"/>
      <c r="X20" s="35" t="n">
        <v>40570</v>
      </c>
      <c r="Y20" s="36" t="n"/>
      <c r="Z20" s="35" t="n">
        <v>44205</v>
      </c>
      <c r="AA20" s="36" t="n"/>
      <c r="AB20" s="35" t="n">
        <v>44205</v>
      </c>
      <c r="AC20" s="37" t="n"/>
      <c r="AD20" s="35" t="n">
        <v>50786</v>
      </c>
      <c r="AE20" s="37" t="n"/>
    </row>
    <row r="21" ht="15" customHeight="1" thickBot="1">
      <c r="B21" s="16" t="inlineStr">
        <is>
          <t>SBUX PHX</t>
        </is>
      </c>
      <c r="C21" s="17" t="n">
        <v>8674</v>
      </c>
      <c r="L21" s="4" t="n"/>
      <c r="M21" s="4" t="n"/>
      <c r="Q21" s="52" t="n"/>
      <c r="R21" s="40" t="n">
        <v>7795</v>
      </c>
      <c r="S21" s="41" t="n"/>
      <c r="T21" s="40" t="n">
        <v>8681</v>
      </c>
      <c r="U21" s="41" t="n"/>
      <c r="V21" s="40" t="n">
        <v>11041</v>
      </c>
      <c r="W21" s="41" t="n"/>
      <c r="X21" s="40" t="n">
        <v>13390</v>
      </c>
      <c r="Y21" s="41" t="n"/>
      <c r="Z21" s="40" t="n">
        <v>14120</v>
      </c>
      <c r="AA21" s="41" t="n"/>
      <c r="AB21" s="40" t="n">
        <v>14120</v>
      </c>
      <c r="AC21" s="42" t="n"/>
      <c r="AD21" s="40" t="n">
        <v>2022</v>
      </c>
      <c r="AE21" s="42" t="n"/>
    </row>
    <row r="22" ht="15" customHeight="1" thickBot="1">
      <c r="B22" s="16" t="inlineStr">
        <is>
          <t>SBUX LV B</t>
        </is>
      </c>
      <c r="C22" s="17" t="n">
        <v>1539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4309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9488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35029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13439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685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15295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5261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2247</v>
      </c>
      <c r="R36" s="104" t="n">
        <v>640</v>
      </c>
      <c r="S36" s="104">
        <f>IF(T36&gt;0,(T36-R36)/2,"")</f>
        <v/>
      </c>
      <c r="T36" s="104" t="n">
        <v>759</v>
      </c>
      <c r="U36" s="104">
        <f>IF(V36&gt;0,(V36-T36)/2,"")</f>
        <v/>
      </c>
      <c r="V36" s="104" t="n">
        <v>2197</v>
      </c>
      <c r="W36" s="104">
        <f>IF(X36&gt;0,(X36-V36)/2,"")</f>
        <v/>
      </c>
      <c r="X36" s="104" t="n">
        <v>2227</v>
      </c>
      <c r="Y36" s="104">
        <f>IF(Z36&gt;0,(Z36-X36)/2,"")</f>
        <v/>
      </c>
      <c r="Z36" s="104" t="n">
        <v>2227</v>
      </c>
      <c r="AA36" s="104">
        <f>IF(AB36&gt;0,(AB36-Z36)/2,"")</f>
        <v/>
      </c>
      <c r="AB36" s="104" t="n">
        <v>2227</v>
      </c>
      <c r="AC36" s="104">
        <f>IF(AD36&gt;0,(AD36-AB36)/2,"")</f>
        <v/>
      </c>
      <c r="AD36" s="104" t="n">
        <v>2227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1519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501</v>
      </c>
      <c r="W37" s="106">
        <f>IF(X37&gt;0,(X37-V37)/2,"")</f>
        <v/>
      </c>
      <c r="X37" s="106" t="n">
        <v>501</v>
      </c>
      <c r="Y37" s="106">
        <f>IF(Z37&gt;0,(Z37-X37)/2,"")</f>
        <v/>
      </c>
      <c r="Z37" s="106" t="n">
        <v>501</v>
      </c>
      <c r="AA37" s="106">
        <f>IF(AB37&gt;0,(AB37-Z37)/2,"")</f>
        <v/>
      </c>
      <c r="AB37" s="106" t="n">
        <v>501</v>
      </c>
      <c r="AC37" s="106">
        <f>IF(AD37&gt;0,(AD37-AB37)/2,"")</f>
        <v/>
      </c>
      <c r="AD37" s="106" t="n">
        <v>501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2442</v>
      </c>
      <c r="R38" s="108" t="n">
        <v>659</v>
      </c>
      <c r="S38" s="108">
        <f>IF(T38&gt;0,(T38-R38)/2,"")</f>
        <v/>
      </c>
      <c r="T38" s="108" t="n">
        <v>1212</v>
      </c>
      <c r="U38" s="108">
        <f>IF(V38&gt;0,(V38-T38)/2,"")</f>
        <v/>
      </c>
      <c r="V38" s="108" t="n">
        <v>1844</v>
      </c>
      <c r="W38" s="108">
        <f>IF(X38&gt;0,(X38-V38)/2,"")</f>
        <v/>
      </c>
      <c r="X38" s="108" t="n">
        <v>2442</v>
      </c>
      <c r="Y38" s="108">
        <f>IF(Z38&gt;0,(Z38-X38)/2,"")</f>
        <v/>
      </c>
      <c r="Z38" s="108" t="n">
        <v>2442</v>
      </c>
      <c r="AA38" s="108">
        <f>IF(AB38&gt;0,(AB38-Z38)/2,"")</f>
        <v/>
      </c>
      <c r="AB38" s="108" t="n">
        <v>2442</v>
      </c>
      <c r="AC38" s="108">
        <f>IF(AD38&gt;0,(AD38-AB38)/2,"")</f>
        <v/>
      </c>
      <c r="AD38" s="108" t="n">
        <v>2442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2990</v>
      </c>
      <c r="R39" s="106" t="n">
        <v>0</v>
      </c>
      <c r="S39" s="106">
        <f>IF(T39&gt;0,(T39-R39)/2,"")</f>
        <v/>
      </c>
      <c r="T39" s="106" t="n">
        <v>1097</v>
      </c>
      <c r="U39" s="106">
        <f>IF(V39&gt;0,(V39-T39)/2,"")</f>
        <v/>
      </c>
      <c r="V39" s="106" t="n">
        <v>1856</v>
      </c>
      <c r="W39" s="106">
        <f>IF(X39&gt;0,(X39-V39)/2,"")</f>
        <v/>
      </c>
      <c r="X39" s="106" t="n">
        <v>2990</v>
      </c>
      <c r="Y39" s="106">
        <f>IF(Z39&gt;0,(Z39-X39)/2,"")</f>
        <v/>
      </c>
      <c r="Z39" s="106" t="n">
        <v>2990</v>
      </c>
      <c r="AA39" s="106">
        <f>IF(AB39&gt;0,(AB39-Z39)/2,"")</f>
        <v/>
      </c>
      <c r="AB39" s="106" t="n">
        <v>2990</v>
      </c>
      <c r="AC39" s="106">
        <f>IF(AD39&gt;0,(AD39-AB39)/2,"")</f>
        <v/>
      </c>
      <c r="AD39" s="106" t="n">
        <v>2990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2428</v>
      </c>
      <c r="R40" s="108" t="n">
        <v>0</v>
      </c>
      <c r="S40" s="108">
        <f>IF(T40&gt;0,(T40-R40)/2,"")</f>
        <v/>
      </c>
      <c r="T40" s="108" t="n">
        <v>1095</v>
      </c>
      <c r="U40" s="108">
        <f>IF(V40&gt;0,(V40-T40)/2,"")</f>
        <v/>
      </c>
      <c r="V40" s="108" t="n">
        <v>1812</v>
      </c>
      <c r="W40" s="108">
        <f>IF(X40&gt;0,(X40-V40)/2,"")</f>
        <v/>
      </c>
      <c r="X40" s="108" t="n">
        <v>2428</v>
      </c>
      <c r="Y40" s="108">
        <f>IF(Z40&gt;0,(Z40-X40)/2,"")</f>
        <v/>
      </c>
      <c r="Z40" s="108" t="n">
        <v>2428</v>
      </c>
      <c r="AA40" s="108">
        <f>IF(AB40&gt;0,(AB40-Z40)/2,"")</f>
        <v/>
      </c>
      <c r="AB40" s="108" t="n">
        <v>2428</v>
      </c>
      <c r="AC40" s="108">
        <f>IF(AD40&gt;0,(AD40-AB40)/2,"")</f>
        <v/>
      </c>
      <c r="AD40" s="108" t="n">
        <v>2428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533</v>
      </c>
      <c r="R41" s="106" t="n">
        <v>265</v>
      </c>
      <c r="S41" s="106">
        <f>IF(T41&gt;0,(T41-R41)/2,"")</f>
        <v/>
      </c>
      <c r="T41" s="106" t="n">
        <v>265</v>
      </c>
      <c r="U41" s="106">
        <f>IF(V41&gt;0,(V41-T41)/2,"")</f>
        <v/>
      </c>
      <c r="V41" s="106" t="n">
        <v>533</v>
      </c>
      <c r="W41" s="106">
        <f>IF(X41&gt;0,(X41-V41)/2,"")</f>
        <v/>
      </c>
      <c r="X41" s="106" t="n">
        <v>533</v>
      </c>
      <c r="Y41" s="106">
        <f>IF(Z41&gt;0,(Z41-X41)/2,"")</f>
        <v/>
      </c>
      <c r="Z41" s="106" t="n">
        <v>533</v>
      </c>
      <c r="AA41" s="106">
        <f>IF(AB41&gt;0,(AB41-Z41)/2,"")</f>
        <v/>
      </c>
      <c r="AB41" s="106" t="n">
        <v>533</v>
      </c>
      <c r="AC41" s="106">
        <f>IF(AD41&gt;0,(AD41-AB41)/2,"")</f>
        <v/>
      </c>
      <c r="AD41" s="106" t="n">
        <v>533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1234</v>
      </c>
      <c r="R42" s="108" t="n">
        <v>421</v>
      </c>
      <c r="S42" s="108">
        <f>IF(T42&gt;0,(T42-R42)/2,"")</f>
        <v/>
      </c>
      <c r="T42" s="108" t="n">
        <v>421</v>
      </c>
      <c r="U42" s="108">
        <f>IF(V42&gt;0,(V42-T42)/2,"")</f>
        <v/>
      </c>
      <c r="V42" s="108" t="n">
        <v>421</v>
      </c>
      <c r="W42" s="108">
        <f>IF(X42&gt;0,(X42-V42)/2,"")</f>
        <v/>
      </c>
      <c r="X42" s="108" t="n">
        <v>421</v>
      </c>
      <c r="Y42" s="108">
        <f>IF(Z42&gt;0,(Z42-X42)/2,"")</f>
        <v/>
      </c>
      <c r="Z42" s="108" t="n">
        <v>421</v>
      </c>
      <c r="AA42" s="108">
        <f>IF(AB42&gt;0,(AB42-Z42)/2,"")</f>
        <v/>
      </c>
      <c r="AB42" s="108" t="n">
        <v>421</v>
      </c>
      <c r="AC42" s="108">
        <f>IF(AD42&gt;0,(AD42-AB42)/2,"")</f>
        <v/>
      </c>
      <c r="AD42" s="108" t="n">
        <v>421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1676</v>
      </c>
      <c r="R43" s="106" t="n">
        <v>378</v>
      </c>
      <c r="S43" s="106">
        <f>IF(T43&gt;0,(T43-R43)/2,"")</f>
        <v/>
      </c>
      <c r="T43" s="106" t="n">
        <v>751</v>
      </c>
      <c r="U43" s="106">
        <f>IF(V43&gt;0,(V43-T43)/2,"")</f>
        <v/>
      </c>
      <c r="V43" s="106" t="n">
        <v>1155</v>
      </c>
      <c r="W43" s="106">
        <f>IF(X43&gt;0,(X43-V43)/2,"")</f>
        <v/>
      </c>
      <c r="X43" s="106" t="n">
        <v>1155</v>
      </c>
      <c r="Y43" s="106">
        <f>IF(Z43&gt;0,(Z43-X43)/2,"")</f>
        <v/>
      </c>
      <c r="Z43" s="106" t="n">
        <v>1155</v>
      </c>
      <c r="AA43" s="106">
        <f>IF(AB43&gt;0,(AB43-Z43)/2,"")</f>
        <v/>
      </c>
      <c r="AB43" s="106" t="n">
        <v>1155</v>
      </c>
      <c r="AC43" s="106">
        <f>IF(AD43&gt;0,(AD43-AB43)/2,"")</f>
        <v/>
      </c>
      <c r="AD43" s="106" t="n">
        <v>1155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1280</v>
      </c>
      <c r="R44" s="110" t="n">
        <v>575</v>
      </c>
      <c r="S44" s="110">
        <f>IF(T44&gt;0,(T44-R44)/2,"")</f>
        <v/>
      </c>
      <c r="T44" s="110" t="n">
        <v>1209</v>
      </c>
      <c r="U44" s="110">
        <f>IF(V44&gt;0,(V44-T44)/2,"")</f>
        <v/>
      </c>
      <c r="V44" s="110" t="n">
        <v>1209</v>
      </c>
      <c r="W44" s="110">
        <f>IF(X44&gt;0,(X44-V44)/2,"")</f>
        <v/>
      </c>
      <c r="X44" s="110" t="n">
        <v>1300</v>
      </c>
      <c r="Y44" s="110">
        <f>IF(Z44&gt;0,(Z44-X44)/2,"")</f>
        <v/>
      </c>
      <c r="Z44" s="110" t="n">
        <v>1300</v>
      </c>
      <c r="AA44" s="110">
        <f>IF(AB44&gt;0,(AB44-Z44)/2,"")</f>
        <v/>
      </c>
      <c r="AB44" s="110" t="n">
        <v>1300</v>
      </c>
      <c r="AC44" s="110">
        <f>IF(AD44&gt;0,(AD44-AB44)/2,"")</f>
        <v/>
      </c>
      <c r="AD44" s="110" t="n">
        <v>1300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1000</v>
      </c>
      <c r="S45" s="112">
        <f>IF(T45&gt;0,(T45-R45)/2,"")</f>
        <v/>
      </c>
      <c r="T45" s="112" t="n">
        <v>1968</v>
      </c>
      <c r="U45" s="112">
        <f>IF(V45&gt;0,(V45-T45)/2,"")</f>
        <v/>
      </c>
      <c r="V45" s="112" t="n">
        <v>3775</v>
      </c>
      <c r="W45" s="112">
        <f>IF(X45&gt;0,(X45-V45)/2,"")</f>
        <v/>
      </c>
      <c r="X45" s="112" t="n">
        <v>3775</v>
      </c>
      <c r="Y45" s="112">
        <f>IF(Z45&gt;0,(Z45-X45)/2,"")</f>
        <v/>
      </c>
      <c r="Z45" s="112" t="n">
        <v>3775</v>
      </c>
      <c r="AA45" s="112">
        <f>IF(AB45&gt;0,(AB45-Z45)/2,"")</f>
        <v/>
      </c>
      <c r="AB45" s="112" t="n">
        <v>3775</v>
      </c>
      <c r="AC45" s="112">
        <f>IF(AD45&gt;0,(AD45-AB45)/2,"")</f>
        <v/>
      </c>
      <c r="AD45" s="112" t="n">
        <v>3775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3665</v>
      </c>
      <c r="W46" s="108">
        <f>IF(X46&gt;0,(X46-V46)/2,"")</f>
        <v/>
      </c>
      <c r="X46" s="108" t="n">
        <v>3665</v>
      </c>
      <c r="Y46" s="108">
        <f>IF(Z46&gt;0,(Z46-X46)/2,"")</f>
        <v/>
      </c>
      <c r="Z46" s="108" t="n">
        <v>3665</v>
      </c>
      <c r="AA46" s="108">
        <f>IF(AB46&gt;0,(AB46-Z46)/2,"")</f>
        <v/>
      </c>
      <c r="AB46" s="108" t="n">
        <v>3665</v>
      </c>
      <c r="AC46" s="108">
        <f>IF(AD46&gt;0,(AD46-AB46)/2,"")</f>
        <v/>
      </c>
      <c r="AD46" s="108" t="n">
        <v>3665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1140</v>
      </c>
      <c r="W47" s="106">
        <f>IF(X47&gt;0,(X47-V47)/2,"")</f>
        <v/>
      </c>
      <c r="X47" s="106" t="n">
        <v>2208</v>
      </c>
      <c r="Y47" s="106">
        <f>IF(Z47&gt;0,(Z47-X47)/2,"")</f>
        <v/>
      </c>
      <c r="Z47" s="106" t="n">
        <v>2208</v>
      </c>
      <c r="AA47" s="106">
        <f>IF(AB47&gt;0,(AB47-Z47)/2,"")</f>
        <v/>
      </c>
      <c r="AB47" s="106" t="n">
        <v>2208</v>
      </c>
      <c r="AC47" s="106">
        <f>IF(AD47&gt;0,(AD47-AB47)/2,"")</f>
        <v/>
      </c>
      <c r="AD47" s="106" t="n">
        <v>2208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800</v>
      </c>
      <c r="S48" s="110">
        <f>IF(T48&gt;0,(T48-R48)/2,"")</f>
        <v/>
      </c>
      <c r="T48" s="110" t="n">
        <v>800</v>
      </c>
      <c r="U48" s="110">
        <f>IF(V48&gt;0,(V48-T48)/2,"")</f>
        <v/>
      </c>
      <c r="V48" s="110" t="n">
        <v>4196</v>
      </c>
      <c r="W48" s="110">
        <f>IF(X48&gt;0,(X48-V48)/2,"")</f>
        <v/>
      </c>
      <c r="X48" s="110" t="n">
        <v>4196</v>
      </c>
      <c r="Y48" s="110">
        <f>IF(Z48&gt;0,(Z48-X48)/2,"")</f>
        <v/>
      </c>
      <c r="Z48" s="110" t="n">
        <v>4196</v>
      </c>
      <c r="AA48" s="110">
        <f>IF(AB48&gt;0,(AB48-Z48)/2,"")</f>
        <v/>
      </c>
      <c r="AB48" s="110" t="n">
        <v>4196</v>
      </c>
      <c r="AC48" s="110">
        <f>IF(AD48&gt;0,(AD48-AB48)/2,"")</f>
        <v/>
      </c>
      <c r="AD48" s="110" t="n">
        <v>4196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2394</v>
      </c>
      <c r="R49" s="112" t="n">
        <v>1090</v>
      </c>
      <c r="S49" s="112">
        <f>IF(T49&gt;0,(T49-R49)/2,"")</f>
        <v/>
      </c>
      <c r="T49" s="112" t="n">
        <v>1090</v>
      </c>
      <c r="U49" s="112">
        <f>IF(V49&gt;0,(V49-T49)/2,"")</f>
        <v/>
      </c>
      <c r="V49" s="112" t="n">
        <v>1518</v>
      </c>
      <c r="W49" s="112">
        <f>IF(X49&gt;0,(X49-V49)/2,"")</f>
        <v/>
      </c>
      <c r="X49" s="112" t="n">
        <v>1518</v>
      </c>
      <c r="Y49" s="112">
        <f>IF(Z49&gt;0,(Z49-X49)/2,"")</f>
        <v/>
      </c>
      <c r="Z49" s="112" t="n">
        <v>2317</v>
      </c>
      <c r="AA49" s="112">
        <f>IF(AB49&gt;0,(AB49-Z49)/2,"")</f>
        <v/>
      </c>
      <c r="AB49" s="112" t="n">
        <v>2317</v>
      </c>
      <c r="AC49" s="112">
        <f>IF(AD49&gt;0,(AD49-AB49)/2,"")</f>
        <v/>
      </c>
      <c r="AD49" s="112" t="n">
        <v>2317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3837</v>
      </c>
      <c r="R50" s="108" t="n">
        <v>984</v>
      </c>
      <c r="S50" s="108">
        <f>IF(T50&gt;0,(T50-R50)/2,"")</f>
        <v/>
      </c>
      <c r="T50" s="108" t="n">
        <v>1530</v>
      </c>
      <c r="U50" s="108">
        <f>IF(V50&gt;0,(V50-T50)/2,"")</f>
        <v/>
      </c>
      <c r="V50" s="108" t="n">
        <v>1530</v>
      </c>
      <c r="W50" s="108">
        <f>IF(X50&gt;0,(X50-V50)/2,"")</f>
        <v/>
      </c>
      <c r="X50" s="108" t="n">
        <v>2534</v>
      </c>
      <c r="Y50" s="108">
        <f>IF(Z50&gt;0,(Z50-X50)/2,"")</f>
        <v/>
      </c>
      <c r="Z50" s="108" t="n">
        <v>3144</v>
      </c>
      <c r="AA50" s="108">
        <f>IF(AB50&gt;0,(AB50-Z50)/2,"")</f>
        <v/>
      </c>
      <c r="AB50" s="108" t="n">
        <v>3144</v>
      </c>
      <c r="AC50" s="108">
        <f>IF(AD50&gt;0,(AD50-AB50)/2,"")</f>
        <v/>
      </c>
      <c r="AD50" s="108" t="n">
        <v>3144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1547</v>
      </c>
      <c r="R51" s="106" t="n">
        <v>679</v>
      </c>
      <c r="S51" s="106">
        <f>IF(T51&gt;0,(T51-R51)/2,"")</f>
        <v/>
      </c>
      <c r="T51" s="106" t="n">
        <v>1146</v>
      </c>
      <c r="U51" s="106">
        <f>IF(V51&gt;0,(V51-T51)/2,"")</f>
        <v/>
      </c>
      <c r="V51" s="106" t="n">
        <v>1480</v>
      </c>
      <c r="W51" s="106">
        <f>IF(X51&gt;0,(X51-V51)/2,"")</f>
        <v/>
      </c>
      <c r="X51" s="106" t="n">
        <v>1480</v>
      </c>
      <c r="Y51" s="106">
        <f>IF(Z51&gt;0,(Z51-X51)/2,"")</f>
        <v/>
      </c>
      <c r="Z51" s="106" t="n">
        <v>1480</v>
      </c>
      <c r="AA51" s="106">
        <f>IF(AB51&gt;0,(AB51-Z51)/2,"")</f>
        <v/>
      </c>
      <c r="AB51" s="106" t="n">
        <v>1480</v>
      </c>
      <c r="AC51" s="106">
        <f>IF(AD51&gt;0,(AD51-AB51)/2,"")</f>
        <v/>
      </c>
      <c r="AD51" s="106" t="n">
        <v>1480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619</v>
      </c>
      <c r="R52" s="108" t="n">
        <v>372</v>
      </c>
      <c r="S52" s="108">
        <f>IF(T52&gt;0,(T52-R52)/2,"")</f>
        <v/>
      </c>
      <c r="T52" s="108" t="n">
        <v>372</v>
      </c>
      <c r="U52" s="108">
        <f>IF(V52&gt;0,(V52-T52)/2,"")</f>
        <v/>
      </c>
      <c r="V52" s="108" t="n">
        <v>568</v>
      </c>
      <c r="W52" s="108">
        <f>IF(X52&gt;0,(X52-V52)/2,"")</f>
        <v/>
      </c>
      <c r="X52" s="108" t="n">
        <v>568</v>
      </c>
      <c r="Y52" s="108">
        <f>IF(Z52&gt;0,(Z52-X52)/2,"")</f>
        <v/>
      </c>
      <c r="Z52" s="108" t="n">
        <v>650</v>
      </c>
      <c r="AA52" s="108">
        <f>IF(AB52&gt;0,(AB52-Z52)/2,"")</f>
        <v/>
      </c>
      <c r="AB52" s="108" t="n">
        <v>650</v>
      </c>
      <c r="AC52" s="108">
        <f>IF(AD52&gt;0,(AD52-AB52)/2,"")</f>
        <v/>
      </c>
      <c r="AD52" s="108" t="n">
        <v>650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3064</v>
      </c>
      <c r="R53" s="106" t="n">
        <v>93</v>
      </c>
      <c r="S53" s="106">
        <f>IF(T53&gt;0,(T53-R53)/2,"")</f>
        <v/>
      </c>
      <c r="T53" s="106" t="n">
        <v>561</v>
      </c>
      <c r="U53" s="106">
        <f>IF(V53&gt;0,(V53-T53)/2,"")</f>
        <v/>
      </c>
      <c r="V53" s="106" t="n">
        <v>1246</v>
      </c>
      <c r="W53" s="106">
        <f>IF(X53&gt;0,(X53-V53)/2,"")</f>
        <v/>
      </c>
      <c r="X53" s="106" t="n">
        <v>1246</v>
      </c>
      <c r="Y53" s="106">
        <f>IF(Z53&gt;0,(Z53-X53)/2,"")</f>
        <v/>
      </c>
      <c r="Z53" s="106" t="n">
        <v>2283</v>
      </c>
      <c r="AA53" s="106">
        <f>IF(AB53&gt;0,(AB53-Z53)/2,"")</f>
        <v/>
      </c>
      <c r="AB53" s="106" t="n">
        <v>2283</v>
      </c>
      <c r="AC53" s="106">
        <f>IF(AD53&gt;0,(AD53-AB53)/2,"")</f>
        <v/>
      </c>
      <c r="AD53" s="106" t="n">
        <v>2283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1057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765</v>
      </c>
      <c r="AA54" s="108">
        <f>IF(AB54&gt;0,(AB54-Z54)/2,"")</f>
        <v/>
      </c>
      <c r="AB54" s="108" t="n">
        <v>765</v>
      </c>
      <c r="AC54" s="108">
        <f>IF(AD54&gt;0,(AD54-AB54)/2,"")</f>
        <v/>
      </c>
      <c r="AD54" s="108" t="n">
        <v>765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1778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0</v>
      </c>
      <c r="W55" s="106">
        <f>IF(X55&gt;0,(X55-V55)/2,"")</f>
        <v/>
      </c>
      <c r="X55" s="106" t="n">
        <v>1194</v>
      </c>
      <c r="Y55" s="106">
        <f>IF(Z55&gt;0,(Z55-X55)/2,"")</f>
        <v/>
      </c>
      <c r="Z55" s="106" t="n">
        <v>1962</v>
      </c>
      <c r="AA55" s="106">
        <f>IF(AB55&gt;0,(AB55-Z55)/2,"")</f>
        <v/>
      </c>
      <c r="AB55" s="106" t="n">
        <v>1962</v>
      </c>
      <c r="AC55" s="106">
        <f>IF(AD55&gt;0,(AD55-AB55)/2,"")</f>
        <v/>
      </c>
      <c r="AD55" s="106" t="n">
        <v>1962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2863</v>
      </c>
      <c r="R56" s="108" t="n">
        <v>1224</v>
      </c>
      <c r="S56" s="108">
        <f>IF(T56&gt;0,(T56-R56)/2,"")</f>
        <v/>
      </c>
      <c r="T56" s="108" t="n">
        <v>1307</v>
      </c>
      <c r="U56" s="108">
        <f>IF(V56&gt;0,(V56-T56)/2,"")</f>
        <v/>
      </c>
      <c r="V56" s="108" t="n">
        <v>1307</v>
      </c>
      <c r="W56" s="108">
        <f>IF(X56&gt;0,(X56-V56)/2,"")</f>
        <v/>
      </c>
      <c r="X56" s="108" t="n">
        <v>1382</v>
      </c>
      <c r="Y56" s="108">
        <f>IF(Z56&gt;0,(Z56-X56)/2,"")</f>
        <v/>
      </c>
      <c r="Z56" s="108" t="n">
        <v>1666</v>
      </c>
      <c r="AA56" s="108">
        <f>IF(AB56&gt;0,(AB56-Z56)/2,"")</f>
        <v/>
      </c>
      <c r="AB56" s="108" t="n">
        <v>1666</v>
      </c>
      <c r="AC56" s="108">
        <f>IF(AD56&gt;0,(AD56-AB56)/2,"")</f>
        <v/>
      </c>
      <c r="AD56" s="108" t="n">
        <v>1666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80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60</v>
      </c>
      <c r="AA57" s="114">
        <f>IF(AB57&gt;0,(AB57-Z57)/2,"")</f>
        <v/>
      </c>
      <c r="AB57" s="114" t="n">
        <v>60</v>
      </c>
      <c r="AC57" s="114">
        <f>IF(AD57&gt;0,(AD57-AB57)/2,"")</f>
        <v/>
      </c>
      <c r="AD57" s="114" t="n">
        <v>60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4470</v>
      </c>
      <c r="R58" s="104" t="n">
        <v>1186</v>
      </c>
      <c r="S58" s="104">
        <f>IF(T58&gt;0,(T58-R58)/2,"")</f>
        <v/>
      </c>
      <c r="T58" s="104" t="n">
        <v>2151</v>
      </c>
      <c r="U58" s="104">
        <f>IF(V58&gt;0,(V58-T58)/2,"")</f>
        <v/>
      </c>
      <c r="V58" s="104" t="n">
        <v>3099</v>
      </c>
      <c r="W58" s="104">
        <f>IF(X58&gt;0,(X58-V58)/2,"")</f>
        <v/>
      </c>
      <c r="X58" s="104" t="n">
        <v>3359</v>
      </c>
      <c r="Y58" s="104">
        <f>IF(Z58&gt;0,(Z58-X58)/2,"")</f>
        <v/>
      </c>
      <c r="Z58" s="104" t="n">
        <v>3359</v>
      </c>
      <c r="AA58" s="104">
        <f>IF(AB58&gt;0,(AB58-Z58)/2,"")</f>
        <v/>
      </c>
      <c r="AB58" s="104" t="n">
        <v>3359</v>
      </c>
      <c r="AC58" s="104">
        <f>IF(AD58&gt;0,(AD58-AB58)/2,"")</f>
        <v/>
      </c>
      <c r="AD58" s="104" t="n">
        <v>3359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3973</v>
      </c>
      <c r="R59" s="106" t="n">
        <v>1301</v>
      </c>
      <c r="S59" s="106">
        <f>IF(T59&gt;0,(T59-R59)/2,"")</f>
        <v/>
      </c>
      <c r="T59" s="106" t="n">
        <v>1853</v>
      </c>
      <c r="U59" s="106">
        <f>IF(V59&gt;0,(V59-T59)/2,"")</f>
        <v/>
      </c>
      <c r="V59" s="106" t="n">
        <v>2355</v>
      </c>
      <c r="W59" s="106">
        <f>IF(X59&gt;0,(X59-V59)/2,"")</f>
        <v/>
      </c>
      <c r="X59" s="106" t="n">
        <v>3919</v>
      </c>
      <c r="Y59" s="106">
        <f>IF(Z59&gt;0,(Z59-X59)/2,"")</f>
        <v/>
      </c>
      <c r="Z59" s="106" t="n">
        <v>3919</v>
      </c>
      <c r="AA59" s="106">
        <f>IF(AB59&gt;0,(AB59-Z59)/2,"")</f>
        <v/>
      </c>
      <c r="AB59" s="106" t="n">
        <v>3919</v>
      </c>
      <c r="AC59" s="106">
        <f>IF(AD59&gt;0,(AD59-AB59)/2,"")</f>
        <v/>
      </c>
      <c r="AD59" s="106" t="n">
        <v>3919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3287</v>
      </c>
      <c r="R60" s="108" t="n">
        <v>0</v>
      </c>
      <c r="S60" s="108">
        <f>IF(T60&gt;0,(T60-R60)/2,"")</f>
        <v/>
      </c>
      <c r="T60" s="108" t="n">
        <v>240</v>
      </c>
      <c r="U60" s="108">
        <f>IF(V60&gt;0,(V60-T60)/2,"")</f>
        <v/>
      </c>
      <c r="V60" s="108" t="n">
        <v>1334</v>
      </c>
      <c r="W60" s="108">
        <f>IF(X60&gt;0,(X60-V60)/2,"")</f>
        <v/>
      </c>
      <c r="X60" s="108" t="n">
        <v>2440</v>
      </c>
      <c r="Y60" s="108">
        <f>IF(Z60&gt;0,(Z60-X60)/2,"")</f>
        <v/>
      </c>
      <c r="Z60" s="108" t="n">
        <v>2440</v>
      </c>
      <c r="AA60" s="108">
        <f>IF(AB60&gt;0,(AB60-Z60)/2,"")</f>
        <v/>
      </c>
      <c r="AB60" s="108" t="n">
        <v>2440</v>
      </c>
      <c r="AC60" s="108">
        <f>IF(AD60&gt;0,(AD60-AB60)/2,"")</f>
        <v/>
      </c>
      <c r="AD60" s="108" t="n">
        <v>2440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5877</v>
      </c>
      <c r="R62" s="104" t="n">
        <v>1904</v>
      </c>
      <c r="S62" s="104">
        <f>IF(T62&gt;0,(T62-R62)/2,"")</f>
        <v/>
      </c>
      <c r="T62" s="104" t="n">
        <v>2412</v>
      </c>
      <c r="U62" s="104">
        <f>IF(V62&gt;0,(V62-T62)/2,"")</f>
        <v/>
      </c>
      <c r="V62" s="104" t="n">
        <v>2412</v>
      </c>
      <c r="W62" s="104">
        <f>IF(X62&gt;0,(X62-V62)/2,"")</f>
        <v/>
      </c>
      <c r="X62" s="104" t="n">
        <v>2901</v>
      </c>
      <c r="Y62" s="104">
        <f>IF(Z62&gt;0,(Z62-X62)/2,"")</f>
        <v/>
      </c>
      <c r="Z62" s="104" t="n">
        <v>2901</v>
      </c>
      <c r="AA62" s="104">
        <f>IF(AB62&gt;0,(AB62-Z62)/2,"")</f>
        <v/>
      </c>
      <c r="AB62" s="104" t="n">
        <v>2901</v>
      </c>
      <c r="AC62" s="104">
        <f>IF(AD62&gt;0,(AD62-AB62)/2,"")</f>
        <v/>
      </c>
      <c r="AD62" s="104" t="n">
        <v>2901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6495</v>
      </c>
      <c r="R63" s="106" t="n">
        <v>1656</v>
      </c>
      <c r="S63" s="106">
        <f>IF(T63&gt;0,(T63-R63)/2,"")</f>
        <v/>
      </c>
      <c r="T63" s="106" t="n">
        <v>3009</v>
      </c>
      <c r="U63" s="106">
        <f>IF(V63&gt;0,(V63-T63)/2,"")</f>
        <v/>
      </c>
      <c r="V63" s="106" t="n">
        <v>3209</v>
      </c>
      <c r="W63" s="106">
        <f>IF(X63&gt;0,(X63-V63)/2,"")</f>
        <v/>
      </c>
      <c r="X63" s="106" t="n">
        <v>3557</v>
      </c>
      <c r="Y63" s="106">
        <f>IF(Z63&gt;0,(Z63-X63)/2,"")</f>
        <v/>
      </c>
      <c r="Z63" s="106" t="n">
        <v>3804</v>
      </c>
      <c r="AA63" s="106">
        <f>IF(AB63&gt;0,(AB63-Z63)/2,"")</f>
        <v/>
      </c>
      <c r="AB63" s="106" t="n">
        <v>3804</v>
      </c>
      <c r="AC63" s="106">
        <f>IF(AD63&gt;0,(AD63-AB63)/2,"")</f>
        <v/>
      </c>
      <c r="AD63" s="106" t="n">
        <v>3804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5244</v>
      </c>
      <c r="R64" s="108" t="n">
        <v>321</v>
      </c>
      <c r="S64" s="108">
        <f>IF(T64&gt;0,(T64-R64)/2,"")</f>
        <v/>
      </c>
      <c r="T64" s="108" t="n">
        <v>1403</v>
      </c>
      <c r="U64" s="108">
        <f>IF(V64&gt;0,(V64-T64)/2,"")</f>
        <v/>
      </c>
      <c r="V64" s="108" t="n">
        <v>1832</v>
      </c>
      <c r="W64" s="108">
        <f>IF(X64&gt;0,(X64-V64)/2,"")</f>
        <v/>
      </c>
      <c r="X64" s="108" t="n">
        <v>2284</v>
      </c>
      <c r="Y64" s="108">
        <f>IF(Z64&gt;0,(Z64-X64)/2,"")</f>
        <v/>
      </c>
      <c r="Z64" s="108" t="n">
        <v>2284</v>
      </c>
      <c r="AA64" s="108">
        <f>IF(AB64&gt;0,(AB64-Z64)/2,"")</f>
        <v/>
      </c>
      <c r="AB64" s="108" t="n">
        <v>2284</v>
      </c>
      <c r="AC64" s="108">
        <f>IF(AD64&gt;0,(AD64-AB64)/2,"")</f>
        <v/>
      </c>
      <c r="AD64" s="108" t="n">
        <v>2284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2318</v>
      </c>
      <c r="R65" s="114" t="n">
        <v>0</v>
      </c>
      <c r="S65" s="114">
        <f>IF(T65&gt;0,(T65-R65)/2,"")</f>
        <v/>
      </c>
      <c r="T65" s="114" t="n">
        <v>240</v>
      </c>
      <c r="U65" s="114">
        <f>IF(V65&gt;0,(V65-T65)/2,"")</f>
        <v/>
      </c>
      <c r="V65" s="114" t="n">
        <v>336</v>
      </c>
      <c r="W65" s="114">
        <f>IF(X65&gt;0,(X65-V65)/2,"")</f>
        <v/>
      </c>
      <c r="X65" s="114" t="n">
        <v>560</v>
      </c>
      <c r="Y65" s="114">
        <f>IF(Z65&gt;0,(Z65-X65)/2,"")</f>
        <v/>
      </c>
      <c r="Z65" s="114" t="n">
        <v>560</v>
      </c>
      <c r="AA65" s="114">
        <f>IF(AB65&gt;0,(AB65-Z65)/2,"")</f>
        <v/>
      </c>
      <c r="AB65" s="114" t="n">
        <v>560</v>
      </c>
      <c r="AC65" s="114">
        <f>IF(AD65&gt;0,(AD65-AB65)/2,"")</f>
        <v/>
      </c>
      <c r="AD65" s="114" t="n">
        <v>560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10">
    <tabColor theme="1"/>
    <outlinePr summaryBelow="1" summaryRight="1"/>
    <pageSetUpPr fitToPage="1"/>
  </sheetPr>
  <dimension ref="B2:AQ65"/>
  <sheetViews>
    <sheetView topLeftCell="D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3282</v>
      </c>
      <c r="E6" s="18" t="inlineStr">
        <is>
          <t xml:space="preserve">Room 1 </t>
        </is>
      </c>
      <c r="F6" s="119" t="n">
        <v>17940</v>
      </c>
      <c r="G6" s="117" t="n">
        <v>16266.326875</v>
      </c>
      <c r="H6" s="117" t="n">
        <v>9829.119491640004</v>
      </c>
      <c r="I6" s="19">
        <f>G6+H6</f>
        <v/>
      </c>
      <c r="J6" s="119" t="n">
        <v>17846</v>
      </c>
      <c r="K6" s="117" t="n">
        <v>15351.813</v>
      </c>
      <c r="L6" s="117" t="n">
        <v>9263.838331619998</v>
      </c>
      <c r="M6" s="19" t="n"/>
      <c r="N6" s="85" t="n">
        <v>62</v>
      </c>
      <c r="O6" s="85" t="n">
        <v>46</v>
      </c>
      <c r="P6" s="92" t="n"/>
      <c r="Q6" s="20">
        <f>J6-P6</f>
        <v/>
      </c>
      <c r="R6" s="21" t="n">
        <v>1139</v>
      </c>
      <c r="S6" s="20">
        <f>IF(R6&gt;0,(R6-R7-$Q6),"")</f>
        <v/>
      </c>
      <c r="T6" s="21" t="n">
        <v>2989</v>
      </c>
      <c r="U6" s="20">
        <f>IF(T6&gt;0,(T6-T7-$Q6),"")</f>
        <v/>
      </c>
      <c r="V6" s="21" t="n">
        <v>9448</v>
      </c>
      <c r="W6" s="20">
        <f>IF(V6&gt;0,(V6-V7-$Q6),"")</f>
        <v/>
      </c>
      <c r="X6" s="21" t="n">
        <v>12914</v>
      </c>
      <c r="Y6" s="20">
        <f>IF(X6&gt;0,(X6-X7-$Q6),"")</f>
        <v/>
      </c>
      <c r="Z6" s="21" t="n">
        <v>14803</v>
      </c>
      <c r="AA6" s="20">
        <f>IF(Z6&gt;0,(Z6-Z7-$Q6),"")</f>
        <v/>
      </c>
      <c r="AB6" s="21" t="n">
        <v>14803</v>
      </c>
      <c r="AC6" s="22">
        <f>IF(AB6&gt;0,(AB6-AB7-$Q6),"")</f>
        <v/>
      </c>
      <c r="AD6" s="21" t="n">
        <v>14803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186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0</v>
      </c>
      <c r="W7" s="24" t="n"/>
      <c r="X7" s="25" t="n">
        <v>65</v>
      </c>
      <c r="Y7" s="24" t="n"/>
      <c r="Z7" s="25" t="n">
        <v>65</v>
      </c>
      <c r="AA7" s="24" t="n"/>
      <c r="AB7" s="25" t="n">
        <v>65</v>
      </c>
      <c r="AC7" s="26" t="n"/>
      <c r="AD7" s="25" t="n">
        <v>65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2553</v>
      </c>
      <c r="E8" s="29" t="inlineStr">
        <is>
          <t>Room 2</t>
        </is>
      </c>
      <c r="F8" s="119" t="n">
        <v>14515</v>
      </c>
      <c r="G8" s="117" t="n">
        <v>6251.227500000001</v>
      </c>
      <c r="H8" s="117" t="n">
        <v>1410.299795</v>
      </c>
      <c r="I8" s="19">
        <f>G8+H8</f>
        <v/>
      </c>
      <c r="J8" s="119" t="n">
        <v>14930</v>
      </c>
      <c r="K8" s="117" t="n">
        <v>6418.8695</v>
      </c>
      <c r="L8" s="117" t="n">
        <v>1448.1886583</v>
      </c>
      <c r="M8" s="19" t="n"/>
      <c r="N8" s="87" t="n">
        <v>36</v>
      </c>
      <c r="O8" s="87" t="n">
        <v>20</v>
      </c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11071</v>
      </c>
      <c r="U8" s="20">
        <f>IF(T8&gt;0,(T8-T9-$Q8),"")</f>
        <v/>
      </c>
      <c r="V8" s="21" t="n">
        <v>12870</v>
      </c>
      <c r="W8" s="20">
        <f>IF(V8&gt;0,(V8-V9-$Q8),"")</f>
        <v/>
      </c>
      <c r="X8" s="21" t="n">
        <v>13808</v>
      </c>
      <c r="Y8" s="20">
        <f>IF(X8&gt;0,(X8-X9-$Q8),"")</f>
        <v/>
      </c>
      <c r="Z8" s="21" t="n">
        <v>14515</v>
      </c>
      <c r="AA8" s="20">
        <f>IF(Z8&gt;0,(Z8-Z9-$Q8),"")</f>
        <v/>
      </c>
      <c r="AB8" s="21" t="n">
        <v>14515</v>
      </c>
      <c r="AC8" s="22">
        <f>IF(AB8&gt;0,(AB8-AB9-$Q8),"")</f>
        <v/>
      </c>
      <c r="AD8" s="21" t="n">
        <v>14515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1884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6958</v>
      </c>
      <c r="E10" s="18" t="inlineStr">
        <is>
          <t>Room 3</t>
        </is>
      </c>
      <c r="F10" s="119" t="n">
        <v>10082</v>
      </c>
      <c r="G10" s="117" t="n">
        <v>7783.014499999999</v>
      </c>
      <c r="H10" s="117" t="n">
        <v>1563.7039875</v>
      </c>
      <c r="I10" s="19">
        <f>G10+H10</f>
        <v/>
      </c>
      <c r="J10" s="119" t="n">
        <v>10205</v>
      </c>
      <c r="K10" s="117" t="n">
        <v>7773.514500000001</v>
      </c>
      <c r="L10" s="117" t="n">
        <v>1533.0733275</v>
      </c>
      <c r="M10" s="19" t="n"/>
      <c r="N10" s="88" t="n">
        <v>39</v>
      </c>
      <c r="O10" s="88" t="n">
        <v>23</v>
      </c>
      <c r="P10" s="92" t="n"/>
      <c r="Q10" s="20">
        <f>J10-P10</f>
        <v/>
      </c>
      <c r="R10" s="21" t="n">
        <v>703</v>
      </c>
      <c r="S10" s="20">
        <f>IF(R10&gt;0,(R10-R11-$Q10),"")</f>
        <v/>
      </c>
      <c r="T10" s="21" t="n">
        <v>703</v>
      </c>
      <c r="U10" s="20">
        <f>IF(T10&gt;0,(T10-T11-$Q10),"")</f>
        <v/>
      </c>
      <c r="V10" s="21" t="n">
        <v>3005</v>
      </c>
      <c r="W10" s="20">
        <f>IF(V10&gt;0,(V10-V11-$Q10),"")</f>
        <v/>
      </c>
      <c r="X10" s="21" t="n">
        <v>4418</v>
      </c>
      <c r="Y10" s="20">
        <f>IF(X10&gt;0,(X10-X11-$Q10),"")</f>
        <v/>
      </c>
      <c r="Z10" s="21" t="n">
        <v>6378</v>
      </c>
      <c r="AA10" s="20">
        <f>IF(Z10&gt;0,(Z10-Z11-$Q10),"")</f>
        <v/>
      </c>
      <c r="AB10" s="21" t="n">
        <v>8182</v>
      </c>
      <c r="AC10" s="22">
        <f>IF(AB10&gt;0,(AB10-AB11-$Q10),"")</f>
        <v/>
      </c>
      <c r="AD10" s="21" t="n">
        <v>8182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474</v>
      </c>
      <c r="S11" s="24" t="n"/>
      <c r="T11" s="30" t="n">
        <v>474</v>
      </c>
      <c r="U11" s="24" t="n"/>
      <c r="V11" s="30" t="n">
        <v>1795</v>
      </c>
      <c r="W11" s="24" t="n"/>
      <c r="X11" s="30" t="n">
        <v>2058</v>
      </c>
      <c r="Y11" s="24" t="n"/>
      <c r="Z11" s="30" t="n">
        <v>2715</v>
      </c>
      <c r="AA11" s="24" t="n"/>
      <c r="AB11" s="30" t="n">
        <v>2781</v>
      </c>
      <c r="AC11" s="26" t="n"/>
      <c r="AD11" s="30" t="n">
        <v>2781</v>
      </c>
      <c r="AE11" s="26" t="n"/>
    </row>
    <row r="12">
      <c r="B12" s="16" t="inlineStr">
        <is>
          <t>WM TUC</t>
        </is>
      </c>
      <c r="C12" s="17" t="n">
        <v>1710</v>
      </c>
      <c r="E12" s="29" t="inlineStr">
        <is>
          <t>Room 4</t>
        </is>
      </c>
      <c r="F12" s="119" t="n">
        <v>14998</v>
      </c>
      <c r="G12" s="117" t="n">
        <v>11187.39425</v>
      </c>
      <c r="H12" s="117" t="n">
        <v>10362.88401908</v>
      </c>
      <c r="I12" s="19">
        <f>G12+H12</f>
        <v/>
      </c>
      <c r="J12" s="119" t="n">
        <v>15058</v>
      </c>
      <c r="K12" s="117" t="n">
        <v>11222.041</v>
      </c>
      <c r="L12" s="117" t="n">
        <v>10175.96352242</v>
      </c>
      <c r="M12" s="19" t="n"/>
      <c r="N12" s="88" t="n">
        <v>40</v>
      </c>
      <c r="O12" s="88" t="n">
        <v>26</v>
      </c>
      <c r="P12" s="92" t="n"/>
      <c r="Q12" s="20">
        <f>J12-P12</f>
        <v/>
      </c>
      <c r="R12" s="21" t="n">
        <v>3788</v>
      </c>
      <c r="S12" s="20">
        <f>IF(R12&gt;0,(R12-R13-$Q12),"")</f>
        <v/>
      </c>
      <c r="T12" s="21" t="n">
        <v>5980</v>
      </c>
      <c r="U12" s="20">
        <f>IF(T12&gt;0,(T12-T13-$Q12),"")</f>
        <v/>
      </c>
      <c r="V12" s="21" t="n">
        <v>6822</v>
      </c>
      <c r="W12" s="20">
        <f>IF(V12&gt;0,(V12-V13-$Q12),"")</f>
        <v/>
      </c>
      <c r="X12" s="21" t="n">
        <v>9107</v>
      </c>
      <c r="Y12" s="20">
        <f>IF(X12&gt;0,(X12-X13-$Q12),"")</f>
        <v/>
      </c>
      <c r="Z12" s="21" t="n">
        <v>9254</v>
      </c>
      <c r="AA12" s="20">
        <f>IF(Z12&gt;0,(Z12-Z13-$Q12),"")</f>
        <v/>
      </c>
      <c r="AB12" s="21" t="n">
        <v>9254</v>
      </c>
      <c r="AC12" s="22">
        <f>IF(AB12&gt;0,(AB12-AB13-$Q12),"")</f>
        <v/>
      </c>
      <c r="AD12" s="21" t="n">
        <v>9254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5036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895</v>
      </c>
      <c r="S13" s="24" t="n"/>
      <c r="T13" s="30" t="n">
        <v>1829</v>
      </c>
      <c r="U13" s="24" t="n"/>
      <c r="V13" s="30" t="n">
        <v>1829</v>
      </c>
      <c r="W13" s="24" t="n"/>
      <c r="X13" s="30" t="n">
        <v>1897</v>
      </c>
      <c r="Y13" s="24" t="n"/>
      <c r="Z13" s="30" t="n">
        <v>1897</v>
      </c>
      <c r="AA13" s="24" t="n"/>
      <c r="AB13" s="30" t="n">
        <v>1897</v>
      </c>
      <c r="AC13" s="26" t="n"/>
      <c r="AD13" s="30" t="n">
        <v>1897</v>
      </c>
      <c r="AE13" s="26" t="n"/>
    </row>
    <row r="14">
      <c r="B14" s="16" t="inlineStr">
        <is>
          <t>ALBSFWY PHX</t>
        </is>
      </c>
      <c r="C14" s="17" t="n">
        <v>9082</v>
      </c>
      <c r="E14" s="18" t="inlineStr">
        <is>
          <t>Room 5</t>
        </is>
      </c>
      <c r="F14" s="119" t="n">
        <v>25685</v>
      </c>
      <c r="G14" s="117" t="n">
        <v>18046.28125</v>
      </c>
      <c r="H14" s="117" t="n">
        <v>24899.28321553999</v>
      </c>
      <c r="I14" s="19">
        <f>G14+H14</f>
        <v/>
      </c>
      <c r="J14" s="119" t="n">
        <v>25782</v>
      </c>
      <c r="K14" s="117" t="n">
        <v>18183.40625</v>
      </c>
      <c r="L14" s="117" t="n">
        <v>24433.4502261</v>
      </c>
      <c r="M14" s="19" t="n"/>
      <c r="N14" s="88" t="n">
        <v>68</v>
      </c>
      <c r="O14" s="88" t="n">
        <v>43</v>
      </c>
      <c r="P14" s="92" t="n"/>
      <c r="Q14" s="20">
        <f>J14-P14</f>
        <v/>
      </c>
      <c r="R14" s="21" t="n">
        <v>342</v>
      </c>
      <c r="S14" s="20">
        <f>IF(R14&gt;0,(R14-R15-$Q14),"")</f>
        <v/>
      </c>
      <c r="T14" s="21" t="n">
        <v>863</v>
      </c>
      <c r="U14" s="20">
        <f>IF(T14&gt;0,(T14-T15-$Q14),"")</f>
        <v/>
      </c>
      <c r="V14" s="21" t="n">
        <v>863</v>
      </c>
      <c r="W14" s="20">
        <f>IF(V14&gt;0,(V14-V15-$Q14),"")</f>
        <v/>
      </c>
      <c r="X14" s="21" t="n">
        <v>1208</v>
      </c>
      <c r="Y14" s="20">
        <f>IF(X14&gt;0,(X14-X15-$Q14),"")</f>
        <v/>
      </c>
      <c r="Z14" s="21" t="n">
        <v>1980</v>
      </c>
      <c r="AA14" s="20">
        <f>IF(Z14&gt;0,(Z14-Z15-$Q14),"")</f>
        <v/>
      </c>
      <c r="AB14" s="21" t="n">
        <v>13079</v>
      </c>
      <c r="AC14" s="22">
        <f>IF(AB14&gt;0,(AB14-AB15-$Q14),"")</f>
        <v/>
      </c>
      <c r="AD14" s="21" t="n">
        <v>13079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75</v>
      </c>
      <c r="U15" s="24" t="n"/>
      <c r="V15" s="25" t="n">
        <v>75</v>
      </c>
      <c r="W15" s="24" t="n"/>
      <c r="X15" s="25" t="n">
        <v>75</v>
      </c>
      <c r="Y15" s="24" t="n"/>
      <c r="Z15" s="25" t="n">
        <v>75</v>
      </c>
      <c r="AA15" s="24" t="n"/>
      <c r="AB15" s="25" t="n">
        <v>9703</v>
      </c>
      <c r="AC15" s="26" t="n"/>
      <c r="AD15" s="25" t="n">
        <v>9703</v>
      </c>
      <c r="AE15" s="26" t="n"/>
    </row>
    <row r="16" ht="15" customHeight="1" thickBot="1">
      <c r="B16" s="28" t="inlineStr">
        <is>
          <t>FRY'S</t>
        </is>
      </c>
      <c r="C16" s="17" t="n">
        <v>9345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9191</v>
      </c>
      <c r="S20" s="36" t="n"/>
      <c r="T20" s="35" t="n">
        <v>18654</v>
      </c>
      <c r="U20" s="36" t="n"/>
      <c r="V20" s="35" t="n">
        <v>36855</v>
      </c>
      <c r="W20" s="36" t="n"/>
      <c r="X20" s="35" t="n">
        <v>46813</v>
      </c>
      <c r="Y20" s="36" t="n"/>
      <c r="Z20" s="35" t="n">
        <v>50400</v>
      </c>
      <c r="AA20" s="36" t="n"/>
      <c r="AB20" s="35" t="n">
        <v>50400</v>
      </c>
      <c r="AC20" s="37" t="n"/>
      <c r="AD20" s="35" t="n">
        <v>50400</v>
      </c>
      <c r="AE20" s="37" t="n"/>
    </row>
    <row r="21" ht="15" customHeight="1" thickBot="1">
      <c r="B21" s="16" t="inlineStr">
        <is>
          <t>SBUX PHX</t>
        </is>
      </c>
      <c r="C21" s="17" t="n">
        <v>8892</v>
      </c>
      <c r="L21" s="4" t="n"/>
      <c r="M21" s="4" t="n"/>
      <c r="Q21" s="52" t="n"/>
      <c r="R21" s="40" t="n">
        <v>6357</v>
      </c>
      <c r="S21" s="41" t="n"/>
      <c r="T21" s="40" t="n">
        <v>8237</v>
      </c>
      <c r="U21" s="41" t="n"/>
      <c r="V21" s="40" t="n">
        <v>9675</v>
      </c>
      <c r="W21" s="41" t="n"/>
      <c r="X21" s="40" t="n">
        <v>9970</v>
      </c>
      <c r="Y21" s="41" t="n"/>
      <c r="Z21" s="40" t="n">
        <v>11035</v>
      </c>
      <c r="AA21" s="41" t="n"/>
      <c r="AB21" s="40" t="n">
        <v>11035</v>
      </c>
      <c r="AC21" s="42" t="n"/>
      <c r="AD21" s="40" t="n">
        <v>11035</v>
      </c>
      <c r="AE21" s="42" t="n"/>
    </row>
    <row r="22" ht="15" customHeight="1" thickBot="1">
      <c r="B22" s="16" t="inlineStr">
        <is>
          <t>SBUX LV B</t>
        </is>
      </c>
      <c r="C22" s="17" t="n">
        <v>1291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4332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9160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22975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3282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15795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14110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4437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2627</v>
      </c>
      <c r="R36" s="104" t="n">
        <v>0</v>
      </c>
      <c r="S36" s="104">
        <f>IF(T36&gt;0,(T36-R36)/2,"")</f>
        <v/>
      </c>
      <c r="T36" s="104" t="n">
        <v>0</v>
      </c>
      <c r="U36" s="104">
        <f>IF(V36&gt;0,(V36-T36)/2,"")</f>
        <v/>
      </c>
      <c r="V36" s="104" t="n">
        <v>1710</v>
      </c>
      <c r="W36" s="104">
        <f>IF(X36&gt;0,(X36-V36)/2,"")</f>
        <v/>
      </c>
      <c r="X36" s="104" t="n">
        <v>2144</v>
      </c>
      <c r="Y36" s="104">
        <f>IF(Z36&gt;0,(Z36-X36)/2,"")</f>
        <v/>
      </c>
      <c r="Z36" s="104" t="n">
        <v>2180</v>
      </c>
      <c r="AA36" s="104">
        <f>IF(AB36&gt;0,(AB36-Z36)/2,"")</f>
        <v/>
      </c>
      <c r="AB36" s="104" t="n">
        <v>2180</v>
      </c>
      <c r="AC36" s="104">
        <f>IF(AD36&gt;0,(AD36-AB36)/2,"")</f>
        <v/>
      </c>
      <c r="AD36" s="104" t="n">
        <v>2180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1500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0</v>
      </c>
      <c r="W37" s="106">
        <f>IF(X37&gt;0,(X37-V37)/2,"")</f>
        <v/>
      </c>
      <c r="X37" s="106" t="n">
        <v>0</v>
      </c>
      <c r="Y37" s="106">
        <f>IF(Z37&gt;0,(Z37-X37)/2,"")</f>
        <v/>
      </c>
      <c r="Z37" s="106" t="n">
        <v>0</v>
      </c>
      <c r="AA37" s="106">
        <f>IF(AB37&gt;0,(AB37-Z37)/2,"")</f>
        <v/>
      </c>
      <c r="AB37" s="106" t="n">
        <v>0</v>
      </c>
      <c r="AC37" s="106">
        <f>IF(AD37&gt;0,(AD37-AB37)/2,"")</f>
        <v/>
      </c>
      <c r="AD37" s="106" t="n">
        <v>0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2514</v>
      </c>
      <c r="R38" s="108" t="n">
        <v>0</v>
      </c>
      <c r="S38" s="108">
        <f>IF(T38&gt;0,(T38-R38)/2,"")</f>
        <v/>
      </c>
      <c r="T38" s="108" t="n">
        <v>420</v>
      </c>
      <c r="U38" s="108">
        <f>IF(V38&gt;0,(V38-T38)/2,"")</f>
        <v/>
      </c>
      <c r="V38" s="108" t="n">
        <v>1126</v>
      </c>
      <c r="W38" s="108">
        <f>IF(X38&gt;0,(X38-V38)/2,"")</f>
        <v/>
      </c>
      <c r="X38" s="108" t="n">
        <v>1955</v>
      </c>
      <c r="Y38" s="108">
        <f>IF(Z38&gt;0,(Z38-X38)/2,"")</f>
        <v/>
      </c>
      <c r="Z38" s="108" t="n">
        <v>2579</v>
      </c>
      <c r="AA38" s="108">
        <f>IF(AB38&gt;0,(AB38-Z38)/2,"")</f>
        <v/>
      </c>
      <c r="AB38" s="108" t="n">
        <v>2579</v>
      </c>
      <c r="AC38" s="108">
        <f>IF(AD38&gt;0,(AD38-AB38)/2,"")</f>
        <v/>
      </c>
      <c r="AD38" s="108" t="n">
        <v>2579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2902</v>
      </c>
      <c r="R39" s="106" t="n">
        <v>737</v>
      </c>
      <c r="S39" s="106">
        <f>IF(T39&gt;0,(T39-R39)/2,"")</f>
        <v/>
      </c>
      <c r="T39" s="106" t="n">
        <v>1327</v>
      </c>
      <c r="U39" s="106">
        <f>IF(V39&gt;0,(V39-T39)/2,"")</f>
        <v/>
      </c>
      <c r="V39" s="106" t="n">
        <v>2356</v>
      </c>
      <c r="W39" s="106">
        <f>IF(X39&gt;0,(X39-V39)/2,"")</f>
        <v/>
      </c>
      <c r="X39" s="106" t="n">
        <v>2902</v>
      </c>
      <c r="Y39" s="106">
        <f>IF(Z39&gt;0,(Z39-X39)/2,"")</f>
        <v/>
      </c>
      <c r="Z39" s="106" t="n">
        <v>2902</v>
      </c>
      <c r="AA39" s="106">
        <f>IF(AB39&gt;0,(AB39-Z39)/2,"")</f>
        <v/>
      </c>
      <c r="AB39" s="106" t="n">
        <v>2902</v>
      </c>
      <c r="AC39" s="106">
        <f>IF(AD39&gt;0,(AD39-AB39)/2,"")</f>
        <v/>
      </c>
      <c r="AD39" s="106" t="n">
        <v>2902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2997</v>
      </c>
      <c r="R40" s="108" t="n">
        <v>0</v>
      </c>
      <c r="S40" s="108">
        <f>IF(T40&gt;0,(T40-R40)/2,"")</f>
        <v/>
      </c>
      <c r="T40" s="108" t="n">
        <v>0</v>
      </c>
      <c r="U40" s="108">
        <f>IF(V40&gt;0,(V40-T40)/2,"")</f>
        <v/>
      </c>
      <c r="V40" s="108" t="n">
        <v>1689</v>
      </c>
      <c r="W40" s="108">
        <f>IF(X40&gt;0,(X40-V40)/2,"")</f>
        <v/>
      </c>
      <c r="X40" s="108" t="n">
        <v>2434</v>
      </c>
      <c r="Y40" s="108">
        <f>IF(Z40&gt;0,(Z40-X40)/2,"")</f>
        <v/>
      </c>
      <c r="Z40" s="108" t="n">
        <v>2990</v>
      </c>
      <c r="AA40" s="108">
        <f>IF(AB40&gt;0,(AB40-Z40)/2,"")</f>
        <v/>
      </c>
      <c r="AB40" s="108" t="n">
        <v>2990</v>
      </c>
      <c r="AC40" s="108">
        <f>IF(AD40&gt;0,(AD40-AB40)/2,"")</f>
        <v/>
      </c>
      <c r="AD40" s="108" t="n">
        <v>2990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840</v>
      </c>
      <c r="R41" s="106" t="n">
        <v>402</v>
      </c>
      <c r="S41" s="106">
        <f>IF(T41&gt;0,(T41-R41)/2,"")</f>
        <v/>
      </c>
      <c r="T41" s="106" t="n">
        <v>402</v>
      </c>
      <c r="U41" s="106">
        <f>IF(V41&gt;0,(V41-T41)/2,"")</f>
        <v/>
      </c>
      <c r="V41" s="106" t="n">
        <v>586</v>
      </c>
      <c r="W41" s="106">
        <f>IF(X41&gt;0,(X41-V41)/2,"")</f>
        <v/>
      </c>
      <c r="X41" s="106" t="n">
        <v>586</v>
      </c>
      <c r="Y41" s="106">
        <f>IF(Z41&gt;0,(Z41-X41)/2,"")</f>
        <v/>
      </c>
      <c r="Z41" s="106" t="n">
        <v>840</v>
      </c>
      <c r="AA41" s="106">
        <f>IF(AB41&gt;0,(AB41-Z41)/2,"")</f>
        <v/>
      </c>
      <c r="AB41" s="106" t="n">
        <v>840</v>
      </c>
      <c r="AC41" s="106">
        <f>IF(AD41&gt;0,(AD41-AB41)/2,"")</f>
        <v/>
      </c>
      <c r="AD41" s="106" t="n">
        <v>840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1214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600</v>
      </c>
      <c r="W42" s="108">
        <f>IF(X42&gt;0,(X42-V42)/2,"")</f>
        <v/>
      </c>
      <c r="X42" s="108" t="n">
        <v>726</v>
      </c>
      <c r="Y42" s="108">
        <f>IF(Z42&gt;0,(Z42-X42)/2,"")</f>
        <v/>
      </c>
      <c r="Z42" s="108" t="n">
        <v>726</v>
      </c>
      <c r="AA42" s="108">
        <f>IF(AB42&gt;0,(AB42-Z42)/2,"")</f>
        <v/>
      </c>
      <c r="AB42" s="108" t="n">
        <v>726</v>
      </c>
      <c r="AC42" s="108">
        <f>IF(AD42&gt;0,(AD42-AB42)/2,"")</f>
        <v/>
      </c>
      <c r="AD42" s="108" t="n">
        <v>726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1657</v>
      </c>
      <c r="R43" s="106" t="n">
        <v>0</v>
      </c>
      <c r="S43" s="106">
        <f>IF(T43&gt;0,(T43-R43)/2,"")</f>
        <v/>
      </c>
      <c r="T43" s="106" t="n">
        <v>364</v>
      </c>
      <c r="U43" s="106">
        <f>IF(V43&gt;0,(V43-T43)/2,"")</f>
        <v/>
      </c>
      <c r="V43" s="106" t="n">
        <v>364</v>
      </c>
      <c r="W43" s="106">
        <f>IF(X43&gt;0,(X43-V43)/2,"")</f>
        <v/>
      </c>
      <c r="X43" s="106" t="n">
        <v>1150</v>
      </c>
      <c r="Y43" s="106">
        <f>IF(Z43&gt;0,(Z43-X43)/2,"")</f>
        <v/>
      </c>
      <c r="Z43" s="106" t="n">
        <v>1150</v>
      </c>
      <c r="AA43" s="106">
        <f>IF(AB43&gt;0,(AB43-Z43)/2,"")</f>
        <v/>
      </c>
      <c r="AB43" s="106" t="n">
        <v>1150</v>
      </c>
      <c r="AC43" s="106">
        <f>IF(AD43&gt;0,(AD43-AB43)/2,"")</f>
        <v/>
      </c>
      <c r="AD43" s="106" t="n">
        <v>1150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1595</v>
      </c>
      <c r="R44" s="110" t="n">
        <v>0</v>
      </c>
      <c r="S44" s="110">
        <f>IF(T44&gt;0,(T44-R44)/2,"")</f>
        <v/>
      </c>
      <c r="T44" s="110" t="n">
        <v>476</v>
      </c>
      <c r="U44" s="110">
        <f>IF(V44&gt;0,(V44-T44)/2,"")</f>
        <v/>
      </c>
      <c r="V44" s="110" t="n">
        <v>1017</v>
      </c>
      <c r="W44" s="110">
        <f>IF(X44&gt;0,(X44-V44)/2,"")</f>
        <v/>
      </c>
      <c r="X44" s="110" t="n">
        <v>1017</v>
      </c>
      <c r="Y44" s="110">
        <f>IF(Z44&gt;0,(Z44-X44)/2,"")</f>
        <v/>
      </c>
      <c r="Z44" s="110" t="n">
        <v>1436</v>
      </c>
      <c r="AA44" s="110">
        <f>IF(AB44&gt;0,(AB44-Z44)/2,"")</f>
        <v/>
      </c>
      <c r="AB44" s="110" t="n">
        <v>1436</v>
      </c>
      <c r="AC44" s="110">
        <f>IF(AD44&gt;0,(AD44-AB44)/2,"")</f>
        <v/>
      </c>
      <c r="AD44" s="110" t="n">
        <v>1436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4812</v>
      </c>
      <c r="R45" s="112" t="n">
        <v>1000</v>
      </c>
      <c r="S45" s="112">
        <f>IF(T45&gt;0,(T45-R45)/2,"")</f>
        <v/>
      </c>
      <c r="T45" s="112" t="n">
        <v>3813</v>
      </c>
      <c r="U45" s="112">
        <f>IF(V45&gt;0,(V45-T45)/2,"")</f>
        <v/>
      </c>
      <c r="V45" s="112" t="n">
        <v>4812</v>
      </c>
      <c r="W45" s="112">
        <f>IF(X45&gt;0,(X45-V45)/2,"")</f>
        <v/>
      </c>
      <c r="X45" s="112" t="n">
        <v>4812</v>
      </c>
      <c r="Y45" s="112">
        <f>IF(Z45&gt;0,(Z45-X45)/2,"")</f>
        <v/>
      </c>
      <c r="Z45" s="112" t="n">
        <v>4812</v>
      </c>
      <c r="AA45" s="112">
        <f>IF(AB45&gt;0,(AB45-Z45)/2,"")</f>
        <v/>
      </c>
      <c r="AB45" s="112" t="n">
        <v>4812</v>
      </c>
      <c r="AC45" s="112">
        <f>IF(AD45&gt;0,(AD45-AB45)/2,"")</f>
        <v/>
      </c>
      <c r="AD45" s="112" t="n">
        <v>4812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3630</v>
      </c>
      <c r="R46" s="108" t="n">
        <v>0</v>
      </c>
      <c r="S46" s="108">
        <f>IF(T46&gt;0,(T46-R46)/2,"")</f>
        <v/>
      </c>
      <c r="T46" s="108" t="n">
        <v>3630</v>
      </c>
      <c r="U46" s="108">
        <f>IF(V46&gt;0,(V46-T46)/2,"")</f>
        <v/>
      </c>
      <c r="V46" s="108" t="n">
        <v>3630</v>
      </c>
      <c r="W46" s="108">
        <f>IF(X46&gt;0,(X46-V46)/2,"")</f>
        <v/>
      </c>
      <c r="X46" s="108" t="n">
        <v>3630</v>
      </c>
      <c r="Y46" s="108">
        <f>IF(Z46&gt;0,(Z46-X46)/2,"")</f>
        <v/>
      </c>
      <c r="Z46" s="108" t="n">
        <v>3630</v>
      </c>
      <c r="AA46" s="108">
        <f>IF(AB46&gt;0,(AB46-Z46)/2,"")</f>
        <v/>
      </c>
      <c r="AB46" s="108" t="n">
        <v>3630</v>
      </c>
      <c r="AC46" s="108">
        <f>IF(AD46&gt;0,(AD46-AB46)/2,"")</f>
        <v/>
      </c>
      <c r="AD46" s="108" t="n">
        <v>3630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2242</v>
      </c>
      <c r="R47" s="106" t="n">
        <v>0</v>
      </c>
      <c r="S47" s="106">
        <f>IF(T47&gt;0,(T47-R47)/2,"")</f>
        <v/>
      </c>
      <c r="T47" s="106" t="n">
        <v>1120</v>
      </c>
      <c r="U47" s="106">
        <f>IF(V47&gt;0,(V47-T47)/2,"")</f>
        <v/>
      </c>
      <c r="V47" s="106" t="n">
        <v>1120</v>
      </c>
      <c r="W47" s="106">
        <f>IF(X47&gt;0,(X47-V47)/2,"")</f>
        <v/>
      </c>
      <c r="X47" s="106" t="n">
        <v>1120</v>
      </c>
      <c r="Y47" s="106">
        <f>IF(Z47&gt;0,(Z47-X47)/2,"")</f>
        <v/>
      </c>
      <c r="Z47" s="106" t="n">
        <v>1827</v>
      </c>
      <c r="AA47" s="106">
        <f>IF(AB47&gt;0,(AB47-Z47)/2,"")</f>
        <v/>
      </c>
      <c r="AB47" s="106" t="n">
        <v>1827</v>
      </c>
      <c r="AC47" s="106">
        <f>IF(AD47&gt;0,(AD47-AB47)/2,"")</f>
        <v/>
      </c>
      <c r="AD47" s="106" t="n">
        <v>1827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4246</v>
      </c>
      <c r="R48" s="110" t="n">
        <v>800</v>
      </c>
      <c r="S48" s="110">
        <f>IF(T48&gt;0,(T48-R48)/2,"")</f>
        <v/>
      </c>
      <c r="T48" s="110" t="n">
        <v>2508</v>
      </c>
      <c r="U48" s="110">
        <f>IF(V48&gt;0,(V48-T48)/2,"")</f>
        <v/>
      </c>
      <c r="V48" s="110" t="n">
        <v>3308</v>
      </c>
      <c r="W48" s="110">
        <f>IF(X48&gt;0,(X48-V48)/2,"")</f>
        <v/>
      </c>
      <c r="X48" s="110" t="n">
        <v>4246</v>
      </c>
      <c r="Y48" s="110">
        <f>IF(Z48&gt;0,(Z48-X48)/2,"")</f>
        <v/>
      </c>
      <c r="Z48" s="110" t="n">
        <v>4246</v>
      </c>
      <c r="AA48" s="110">
        <f>IF(AB48&gt;0,(AB48-Z48)/2,"")</f>
        <v/>
      </c>
      <c r="AB48" s="110" t="n">
        <v>4246</v>
      </c>
      <c r="AC48" s="110">
        <f>IF(AD48&gt;0,(AD48-AB48)/2,"")</f>
        <v/>
      </c>
      <c r="AD48" s="110" t="n">
        <v>4246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390</v>
      </c>
      <c r="R49" s="112" t="n">
        <v>0</v>
      </c>
      <c r="S49" s="112">
        <f>IF(T49&gt;0,(T49-R49)/2,"")</f>
        <v/>
      </c>
      <c r="T49" s="112" t="n">
        <v>0</v>
      </c>
      <c r="U49" s="112">
        <f>IF(V49&gt;0,(V49-T49)/2,"")</f>
        <v/>
      </c>
      <c r="V49" s="112" t="n">
        <v>0</v>
      </c>
      <c r="W49" s="112">
        <f>IF(X49&gt;0,(X49-V49)/2,"")</f>
        <v/>
      </c>
      <c r="X49" s="112" t="n">
        <v>0</v>
      </c>
      <c r="Y49" s="112">
        <f>IF(Z49&gt;0,(Z49-X49)/2,"")</f>
        <v/>
      </c>
      <c r="Z49" s="112" t="n">
        <v>0</v>
      </c>
      <c r="AA49" s="112">
        <f>IF(AB49&gt;0,(AB49-Z49)/2,"")</f>
        <v/>
      </c>
      <c r="AB49" s="112" t="n">
        <v>305</v>
      </c>
      <c r="AC49" s="112">
        <f>IF(AD49&gt;0,(AD49-AB49)/2,"")</f>
        <v/>
      </c>
      <c r="AD49" s="112" t="n">
        <v>305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395</v>
      </c>
      <c r="R50" s="108" t="n">
        <v>0</v>
      </c>
      <c r="S50" s="108">
        <f>IF(T50&gt;0,(T50-R50)/2,"")</f>
        <v/>
      </c>
      <c r="T50" s="108" t="n">
        <v>0</v>
      </c>
      <c r="U50" s="108">
        <f>IF(V50&gt;0,(V50-T50)/2,"")</f>
        <v/>
      </c>
      <c r="V50" s="108" t="n">
        <v>278</v>
      </c>
      <c r="W50" s="108">
        <f>IF(X50&gt;0,(X50-V50)/2,"")</f>
        <v/>
      </c>
      <c r="X50" s="108" t="n">
        <v>278</v>
      </c>
      <c r="Y50" s="108">
        <f>IF(Z50&gt;0,(Z50-X50)/2,"")</f>
        <v/>
      </c>
      <c r="Z50" s="108" t="n">
        <v>278</v>
      </c>
      <c r="AA50" s="108">
        <f>IF(AB50&gt;0,(AB50-Z50)/2,"")</f>
        <v/>
      </c>
      <c r="AB50" s="108" t="n">
        <v>278</v>
      </c>
      <c r="AC50" s="108">
        <f>IF(AD50&gt;0,(AD50-AB50)/2,"")</f>
        <v/>
      </c>
      <c r="AD50" s="108" t="n">
        <v>278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1661</v>
      </c>
      <c r="R51" s="106" t="n">
        <v>380</v>
      </c>
      <c r="S51" s="106">
        <f>IF(T51&gt;0,(T51-R51)/2,"")</f>
        <v/>
      </c>
      <c r="T51" s="106" t="n">
        <v>380</v>
      </c>
      <c r="U51" s="106">
        <f>IF(V51&gt;0,(V51-T51)/2,"")</f>
        <v/>
      </c>
      <c r="V51" s="106" t="n">
        <v>1083</v>
      </c>
      <c r="W51" s="106">
        <f>IF(X51&gt;0,(X51-V51)/2,"")</f>
        <v/>
      </c>
      <c r="X51" s="106" t="n">
        <v>1391</v>
      </c>
      <c r="Y51" s="106">
        <f>IF(Z51&gt;0,(Z51-X51)/2,"")</f>
        <v/>
      </c>
      <c r="Z51" s="106" t="n">
        <v>1552</v>
      </c>
      <c r="AA51" s="106">
        <f>IF(AB51&gt;0,(AB51-Z51)/2,"")</f>
        <v/>
      </c>
      <c r="AB51" s="106" t="n">
        <v>1552</v>
      </c>
      <c r="AC51" s="106">
        <f>IF(AD51&gt;0,(AD51-AB51)/2,"")</f>
        <v/>
      </c>
      <c r="AD51" s="106" t="n">
        <v>1552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1892</v>
      </c>
      <c r="R52" s="108" t="n">
        <v>225</v>
      </c>
      <c r="S52" s="108">
        <f>IF(T52&gt;0,(T52-R52)/2,"")</f>
        <v/>
      </c>
      <c r="T52" s="108" t="n">
        <v>225</v>
      </c>
      <c r="U52" s="108">
        <f>IF(V52&gt;0,(V52-T52)/2,"")</f>
        <v/>
      </c>
      <c r="V52" s="108" t="n">
        <v>363</v>
      </c>
      <c r="W52" s="108">
        <f>IF(X52&gt;0,(X52-V52)/2,"")</f>
        <v/>
      </c>
      <c r="X52" s="108" t="n">
        <v>363</v>
      </c>
      <c r="Y52" s="108">
        <f>IF(Z52&gt;0,(Z52-X52)/2,"")</f>
        <v/>
      </c>
      <c r="Z52" s="108" t="n">
        <v>718</v>
      </c>
      <c r="AA52" s="108">
        <f>IF(AB52&gt;0,(AB52-Z52)/2,"")</f>
        <v/>
      </c>
      <c r="AB52" s="108" t="n">
        <v>718</v>
      </c>
      <c r="AC52" s="108">
        <f>IF(AD52&gt;0,(AD52-AB52)/2,"")</f>
        <v/>
      </c>
      <c r="AD52" s="108" t="n">
        <v>718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2806</v>
      </c>
      <c r="R53" s="106" t="n">
        <v>98</v>
      </c>
      <c r="S53" s="106">
        <f>IF(T53&gt;0,(T53-R53)/2,"")</f>
        <v/>
      </c>
      <c r="T53" s="106" t="n">
        <v>98</v>
      </c>
      <c r="U53" s="106">
        <f>IF(V53&gt;0,(V53-T53)/2,"")</f>
        <v/>
      </c>
      <c r="V53" s="106" t="n">
        <v>1252</v>
      </c>
      <c r="W53" s="106">
        <f>IF(X53&gt;0,(X53-V53)/2,"")</f>
        <v/>
      </c>
      <c r="X53" s="106" t="n">
        <v>1769</v>
      </c>
      <c r="Y53" s="106">
        <f>IF(Z53&gt;0,(Z53-X53)/2,"")</f>
        <v/>
      </c>
      <c r="Z53" s="106" t="n">
        <v>2265</v>
      </c>
      <c r="AA53" s="106">
        <f>IF(AB53&gt;0,(AB53-Z53)/2,"")</f>
        <v/>
      </c>
      <c r="AB53" s="106" t="n">
        <v>2272</v>
      </c>
      <c r="AC53" s="106">
        <f>IF(AD53&gt;0,(AD53-AB53)/2,"")</f>
        <v/>
      </c>
      <c r="AD53" s="106" t="n">
        <v>2272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1715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743</v>
      </c>
      <c r="AA54" s="108">
        <f>IF(AB54&gt;0,(AB54-Z54)/2,"")</f>
        <v/>
      </c>
      <c r="AB54" s="108" t="n">
        <v>1715</v>
      </c>
      <c r="AC54" s="108">
        <f>IF(AD54&gt;0,(AD54-AB54)/2,"")</f>
        <v/>
      </c>
      <c r="AD54" s="108" t="n">
        <v>1715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830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0</v>
      </c>
      <c r="W55" s="106">
        <f>IF(X55&gt;0,(X55-V55)/2,"")</f>
        <v/>
      </c>
      <c r="X55" s="106" t="n">
        <v>588</v>
      </c>
      <c r="Y55" s="106">
        <f>IF(Z55&gt;0,(Z55-X55)/2,"")</f>
        <v/>
      </c>
      <c r="Z55" s="106" t="n">
        <v>793</v>
      </c>
      <c r="AA55" s="106">
        <f>IF(AB55&gt;0,(AB55-Z55)/2,"")</f>
        <v/>
      </c>
      <c r="AB55" s="106" t="n">
        <v>828</v>
      </c>
      <c r="AC55" s="106">
        <f>IF(AD55&gt;0,(AD55-AB55)/2,"")</f>
        <v/>
      </c>
      <c r="AD55" s="106" t="n">
        <v>828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516</v>
      </c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29</v>
      </c>
      <c r="W56" s="108">
        <f>IF(X56&gt;0,(X56-V56)/2,"")</f>
        <v/>
      </c>
      <c r="X56" s="108" t="n">
        <v>29</v>
      </c>
      <c r="Y56" s="108">
        <f>IF(Z56&gt;0,(Z56-X56)/2,"")</f>
        <v/>
      </c>
      <c r="Z56" s="108" t="n">
        <v>29</v>
      </c>
      <c r="AA56" s="108">
        <f>IF(AB56&gt;0,(AB56-Z56)/2,"")</f>
        <v/>
      </c>
      <c r="AB56" s="108" t="n">
        <v>514</v>
      </c>
      <c r="AC56" s="108">
        <f>IF(AD56&gt;0,(AD56-AB56)/2,"")</f>
        <v/>
      </c>
      <c r="AD56" s="108" t="n">
        <v>514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5996</v>
      </c>
      <c r="R58" s="104" t="n">
        <v>1346</v>
      </c>
      <c r="S58" s="104">
        <f>IF(T58&gt;0,(T58-R58)/2,"")</f>
        <v/>
      </c>
      <c r="T58" s="104" t="n">
        <v>2086</v>
      </c>
      <c r="U58" s="104">
        <f>IF(V58&gt;0,(V58-T58)/2,"")</f>
        <v/>
      </c>
      <c r="V58" s="104" t="n">
        <v>2450</v>
      </c>
      <c r="W58" s="104">
        <f>IF(X58&gt;0,(X58-V58)/2,"")</f>
        <v/>
      </c>
      <c r="X58" s="104" t="n">
        <v>2472</v>
      </c>
      <c r="Y58" s="104">
        <f>IF(Z58&gt;0,(Z58-X58)/2,"")</f>
        <v/>
      </c>
      <c r="Z58" s="104" t="n">
        <v>2588</v>
      </c>
      <c r="AA58" s="104">
        <f>IF(AB58&gt;0,(AB58-Z58)/2,"")</f>
        <v/>
      </c>
      <c r="AB58" s="104" t="n">
        <v>2588</v>
      </c>
      <c r="AC58" s="104">
        <f>IF(AD58&gt;0,(AD58-AB58)/2,"")</f>
        <v/>
      </c>
      <c r="AD58" s="104" t="n">
        <v>2588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4186</v>
      </c>
      <c r="R59" s="106" t="n">
        <v>2442</v>
      </c>
      <c r="S59" s="106">
        <f>IF(T59&gt;0,(T59-R59)/2,"")</f>
        <v/>
      </c>
      <c r="T59" s="106" t="n">
        <v>3106</v>
      </c>
      <c r="U59" s="106">
        <f>IF(V59&gt;0,(V59-T59)/2,"")</f>
        <v/>
      </c>
      <c r="V59" s="106" t="n">
        <v>3584</v>
      </c>
      <c r="W59" s="106">
        <f>IF(X59&gt;0,(X59-V59)/2,"")</f>
        <v/>
      </c>
      <c r="X59" s="106" t="n">
        <v>4262</v>
      </c>
      <c r="Y59" s="106">
        <f>IF(Z59&gt;0,(Z59-X59)/2,"")</f>
        <v/>
      </c>
      <c r="Z59" s="106" t="n">
        <v>4262</v>
      </c>
      <c r="AA59" s="106">
        <f>IF(AB59&gt;0,(AB59-Z59)/2,"")</f>
        <v/>
      </c>
      <c r="AB59" s="106" t="n">
        <v>4262</v>
      </c>
      <c r="AC59" s="106">
        <f>IF(AD59&gt;0,(AD59-AB59)/2,"")</f>
        <v/>
      </c>
      <c r="AD59" s="106" t="n">
        <v>4262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4876</v>
      </c>
      <c r="R60" s="108" t="n">
        <v>0</v>
      </c>
      <c r="S60" s="108">
        <f>IF(T60&gt;0,(T60-R60)/2,"")</f>
        <v/>
      </c>
      <c r="T60" s="108" t="n">
        <v>788</v>
      </c>
      <c r="U60" s="108">
        <f>IF(V60&gt;0,(V60-T60)/2,"")</f>
        <v/>
      </c>
      <c r="V60" s="108" t="n">
        <v>788</v>
      </c>
      <c r="W60" s="108">
        <f>IF(X60&gt;0,(X60-V60)/2,"")</f>
        <v/>
      </c>
      <c r="X60" s="108" t="n">
        <v>2373</v>
      </c>
      <c r="Y60" s="108">
        <f>IF(Z60&gt;0,(Z60-X60)/2,"")</f>
        <v/>
      </c>
      <c r="Z60" s="108" t="n">
        <v>2404</v>
      </c>
      <c r="AA60" s="108">
        <f>IF(AB60&gt;0,(AB60-Z60)/2,"")</f>
        <v/>
      </c>
      <c r="AB60" s="108" t="n">
        <v>2404</v>
      </c>
      <c r="AC60" s="108">
        <f>IF(AD60&gt;0,(AD60-AB60)/2,"")</f>
        <v/>
      </c>
      <c r="AD60" s="108" t="n">
        <v>2404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7730</v>
      </c>
      <c r="R62" s="104" t="n">
        <v>342</v>
      </c>
      <c r="S62" s="104">
        <f>IF(T62&gt;0,(T62-R62)/2,"")</f>
        <v/>
      </c>
      <c r="T62" s="104" t="n">
        <v>644</v>
      </c>
      <c r="U62" s="104">
        <f>IF(V62&gt;0,(V62-T62)/2,"")</f>
        <v/>
      </c>
      <c r="V62" s="104" t="n">
        <v>644</v>
      </c>
      <c r="W62" s="104">
        <f>IF(X62&gt;0,(X62-V62)/2,"")</f>
        <v/>
      </c>
      <c r="X62" s="104" t="n">
        <v>989</v>
      </c>
      <c r="Y62" s="104">
        <f>IF(Z62&gt;0,(Z62-X62)/2,"")</f>
        <v/>
      </c>
      <c r="Z62" s="104" t="n">
        <v>989</v>
      </c>
      <c r="AA62" s="104">
        <f>IF(AB62&gt;0,(AB62-Z62)/2,"")</f>
        <v/>
      </c>
      <c r="AB62" s="104" t="n">
        <v>3518</v>
      </c>
      <c r="AC62" s="104">
        <f>IF(AD62&gt;0,(AD62-AB62)/2,"")</f>
        <v/>
      </c>
      <c r="AD62" s="104" t="n">
        <v>3518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8322</v>
      </c>
      <c r="R63" s="106" t="n">
        <v>0</v>
      </c>
      <c r="S63" s="106">
        <f>IF(T63&gt;0,(T63-R63)/2,"")</f>
        <v/>
      </c>
      <c r="T63" s="106" t="n">
        <v>0</v>
      </c>
      <c r="U63" s="106">
        <f>IF(V63&gt;0,(V63-T63)/2,"")</f>
        <v/>
      </c>
      <c r="V63" s="106" t="n">
        <v>0</v>
      </c>
      <c r="W63" s="106">
        <f>IF(X63&gt;0,(X63-V63)/2,"")</f>
        <v/>
      </c>
      <c r="X63" s="106" t="n">
        <v>0</v>
      </c>
      <c r="Y63" s="106">
        <f>IF(Z63&gt;0,(Z63-X63)/2,"")</f>
        <v/>
      </c>
      <c r="Z63" s="106" t="n">
        <v>0</v>
      </c>
      <c r="AA63" s="106">
        <f>IF(AB63&gt;0,(AB63-Z63)/2,"")</f>
        <v/>
      </c>
      <c r="AB63" s="106" t="n">
        <v>4552</v>
      </c>
      <c r="AC63" s="106">
        <f>IF(AD63&gt;0,(AD63-AB63)/2,"")</f>
        <v/>
      </c>
      <c r="AD63" s="106" t="n">
        <v>4552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6186</v>
      </c>
      <c r="R64" s="108" t="n">
        <v>0</v>
      </c>
      <c r="S64" s="108">
        <f>IF(T64&gt;0,(T64-R64)/2,"")</f>
        <v/>
      </c>
      <c r="T64" s="108" t="n">
        <v>40</v>
      </c>
      <c r="U64" s="108">
        <f>IF(V64&gt;0,(V64-T64)/2,"")</f>
        <v/>
      </c>
      <c r="V64" s="108" t="n">
        <v>40</v>
      </c>
      <c r="W64" s="108">
        <f>IF(X64&gt;0,(X64-V64)/2,"")</f>
        <v/>
      </c>
      <c r="X64" s="108" t="n">
        <v>40</v>
      </c>
      <c r="Y64" s="108">
        <f>IF(Z64&gt;0,(Z64-X64)/2,"")</f>
        <v/>
      </c>
      <c r="Z64" s="108" t="n">
        <v>373</v>
      </c>
      <c r="AA64" s="108">
        <f>IF(AB64&gt;0,(AB64-Z64)/2,"")</f>
        <v/>
      </c>
      <c r="AB64" s="108" t="n">
        <v>3668</v>
      </c>
      <c r="AC64" s="108">
        <f>IF(AD64&gt;0,(AD64-AB64)/2,"")</f>
        <v/>
      </c>
      <c r="AD64" s="108" t="n">
        <v>3668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3289</v>
      </c>
      <c r="R65" s="114" t="n">
        <v>0</v>
      </c>
      <c r="S65" s="114">
        <f>IF(T65&gt;0,(T65-R65)/2,"")</f>
        <v/>
      </c>
      <c r="T65" s="114" t="n">
        <v>179</v>
      </c>
      <c r="U65" s="114">
        <f>IF(V65&gt;0,(V65-T65)/2,"")</f>
        <v/>
      </c>
      <c r="V65" s="114" t="n">
        <v>179</v>
      </c>
      <c r="W65" s="114">
        <f>IF(X65&gt;0,(X65-V65)/2,"")</f>
        <v/>
      </c>
      <c r="X65" s="114" t="n">
        <v>179</v>
      </c>
      <c r="Y65" s="114">
        <f>IF(Z65&gt;0,(Z65-X65)/2,"")</f>
        <v/>
      </c>
      <c r="Z65" s="114" t="n">
        <v>479</v>
      </c>
      <c r="AA65" s="114">
        <f>IF(AB65&gt;0,(AB65-Z65)/2,"")</f>
        <v/>
      </c>
      <c r="AB65" s="114" t="n">
        <v>1078</v>
      </c>
      <c r="AC65" s="114">
        <f>IF(AD65&gt;0,(AD65-AB65)/2,"")</f>
        <v/>
      </c>
      <c r="AD65" s="114" t="n">
        <v>1078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1.xml><?xml version="1.0" encoding="utf-8"?>
<worksheet xmlns:r="http://schemas.openxmlformats.org/officeDocument/2006/relationships" xmlns="http://schemas.openxmlformats.org/spreadsheetml/2006/main">
  <sheetPr codeName="Sheet11">
    <tabColor theme="1"/>
    <outlinePr summaryBelow="1" summaryRight="1"/>
    <pageSetUpPr fitToPage="1"/>
  </sheetPr>
  <dimension ref="B2:AQ65"/>
  <sheetViews>
    <sheetView topLeftCell="C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3476</v>
      </c>
      <c r="E6" s="18" t="inlineStr">
        <is>
          <t xml:space="preserve">Room 1 </t>
        </is>
      </c>
      <c r="F6" s="119" t="n">
        <v>20379</v>
      </c>
      <c r="G6" s="117" t="n">
        <v>18327.82199999999</v>
      </c>
      <c r="H6" s="117" t="n">
        <v>14204.66989438</v>
      </c>
      <c r="I6" s="19">
        <f>G6+H6</f>
        <v/>
      </c>
      <c r="J6" s="119" t="n">
        <v>20370</v>
      </c>
      <c r="K6" s="117" t="n">
        <v>16884.61774999999</v>
      </c>
      <c r="L6" s="117" t="n">
        <v>13528.53854521999</v>
      </c>
      <c r="M6" s="19">
        <f>K6+L6</f>
        <v/>
      </c>
      <c r="N6" s="85" t="n">
        <v>59</v>
      </c>
      <c r="O6" s="85" t="n">
        <v>45</v>
      </c>
      <c r="P6" s="92" t="n"/>
      <c r="Q6" s="20">
        <f>J6-P6</f>
        <v/>
      </c>
      <c r="R6" s="21" t="n">
        <v>0</v>
      </c>
      <c r="S6" s="20">
        <f>IF(R6&gt;0,(R6-R7-$Q6),"")</f>
        <v/>
      </c>
      <c r="T6" s="21" t="n">
        <v>2411</v>
      </c>
      <c r="U6" s="20">
        <f>IF(T6&gt;0,(T6-T7-$Q6),"")</f>
        <v/>
      </c>
      <c r="V6" s="21" t="n">
        <v>4155</v>
      </c>
      <c r="W6" s="20">
        <f>IF(V6&gt;0,(V6-V7-$Q6),"")</f>
        <v/>
      </c>
      <c r="X6" s="21" t="n">
        <v>10552</v>
      </c>
      <c r="Y6" s="20">
        <f>IF(X6&gt;0,(X6-X7-$Q6),"")</f>
        <v/>
      </c>
      <c r="Z6" s="21" t="n">
        <v>12422</v>
      </c>
      <c r="AA6" s="20">
        <f>IF(Z6&gt;0,(Z6-Z7-$Q6),"")</f>
        <v/>
      </c>
      <c r="AB6" s="21" t="n">
        <v>12422</v>
      </c>
      <c r="AC6" s="22">
        <f>IF(AB6&gt;0,(AB6-AB7-$Q6),"")</f>
        <v/>
      </c>
      <c r="AD6" s="21" t="n">
        <v>12422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0</v>
      </c>
      <c r="W7" s="24" t="n"/>
      <c r="X7" s="25" t="n">
        <v>1</v>
      </c>
      <c r="Y7" s="24" t="n"/>
      <c r="Z7" s="25" t="n">
        <v>1</v>
      </c>
      <c r="AA7" s="24" t="n"/>
      <c r="AB7" s="25" t="n">
        <v>1</v>
      </c>
      <c r="AC7" s="26" t="n"/>
      <c r="AD7" s="25" t="n">
        <v>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3112</v>
      </c>
      <c r="E8" s="29" t="inlineStr">
        <is>
          <t>Room 2</t>
        </is>
      </c>
      <c r="F8" s="119" t="n">
        <v>15780</v>
      </c>
      <c r="G8" s="117" t="n">
        <v>6779.129999999999</v>
      </c>
      <c r="H8" s="117" t="n">
        <v>1503.3101625</v>
      </c>
      <c r="I8" s="19">
        <f>G8+H8</f>
        <v/>
      </c>
      <c r="J8" s="119" t="n">
        <v>15151</v>
      </c>
      <c r="K8" s="117" t="n">
        <v>6479.210499999999</v>
      </c>
      <c r="L8" s="117" t="n">
        <v>1473.6157902</v>
      </c>
      <c r="M8" s="19">
        <f>K8+L8</f>
        <v/>
      </c>
      <c r="N8" s="87" t="n">
        <v>27</v>
      </c>
      <c r="O8" s="87" t="n">
        <v>17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2026</v>
      </c>
      <c r="U8" s="20">
        <f>IF(T8&gt;0,(T8-T9-$Q8),"")</f>
        <v/>
      </c>
      <c r="V8" s="21" t="n">
        <v>3918</v>
      </c>
      <c r="W8" s="20">
        <f>IF(V8&gt;0,(V8-V9-$Q8),"")</f>
        <v/>
      </c>
      <c r="X8" s="21" t="n">
        <v>10271</v>
      </c>
      <c r="Y8" s="20">
        <f>IF(X8&gt;0,(X8-X9-$Q8),"")</f>
        <v/>
      </c>
      <c r="Z8" s="21" t="n">
        <v>13890</v>
      </c>
      <c r="AA8" s="20">
        <f>IF(Z8&gt;0,(Z8-Z9-$Q8),"")</f>
        <v/>
      </c>
      <c r="AB8" s="21" t="n">
        <v>13890</v>
      </c>
      <c r="AC8" s="22">
        <f>IF(AB8&gt;0,(AB8-AB9-$Q8),"")</f>
        <v/>
      </c>
      <c r="AD8" s="21" t="n">
        <v>13890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2042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2119</v>
      </c>
      <c r="E10" s="18" t="inlineStr">
        <is>
          <t>Room 3</t>
        </is>
      </c>
      <c r="F10" s="119" t="n">
        <v>9205</v>
      </c>
      <c r="G10" s="117" t="n">
        <v>6492.7635</v>
      </c>
      <c r="H10" s="117" t="n">
        <v>1710.5684825</v>
      </c>
      <c r="I10" s="19">
        <f>G10+H10</f>
        <v/>
      </c>
      <c r="J10" s="119" t="n">
        <v>9331</v>
      </c>
      <c r="K10" s="117" t="n">
        <v>6693.712</v>
      </c>
      <c r="L10" s="117" t="n">
        <v>1696.029475</v>
      </c>
      <c r="M10" s="19">
        <f>K10+L10</f>
        <v/>
      </c>
      <c r="N10" s="88" t="n">
        <v>43</v>
      </c>
      <c r="O10" s="88" t="n">
        <v>28</v>
      </c>
      <c r="P10" s="92" t="n"/>
      <c r="Q10" s="20">
        <f>J10-P10</f>
        <v/>
      </c>
      <c r="R10" s="21" t="n">
        <v>682</v>
      </c>
      <c r="S10" s="20">
        <f>IF(R10&gt;0,(R10-R11-$Q10),"")</f>
        <v/>
      </c>
      <c r="T10" s="21" t="n">
        <v>3962</v>
      </c>
      <c r="U10" s="20">
        <f>IF(T10&gt;0,(T10-T11-$Q10),"")</f>
        <v/>
      </c>
      <c r="V10" s="21" t="n">
        <v>5378</v>
      </c>
      <c r="W10" s="20">
        <f>IF(V10&gt;0,(V10-V11-$Q10),"")</f>
        <v/>
      </c>
      <c r="X10" s="21" t="n">
        <v>7478</v>
      </c>
      <c r="Y10" s="20">
        <f>IF(X10&gt;0,(X10-X11-$Q10),"")</f>
        <v/>
      </c>
      <c r="Z10" s="21" t="n">
        <v>7478</v>
      </c>
      <c r="AA10" s="20">
        <f>IF(Z10&gt;0,(Z10-Z11-$Q10),"")</f>
        <v/>
      </c>
      <c r="AB10" s="21" t="n">
        <v>7478</v>
      </c>
      <c r="AC10" s="22">
        <f>IF(AB10&gt;0,(AB10-AB11-$Q10),"")</f>
        <v/>
      </c>
      <c r="AD10" s="21" t="n">
        <v>7478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80</v>
      </c>
      <c r="S11" s="24" t="n"/>
      <c r="T11" s="30" t="n">
        <v>2109</v>
      </c>
      <c r="U11" s="24" t="n"/>
      <c r="V11" s="30" t="n">
        <v>2109</v>
      </c>
      <c r="W11" s="24" t="n"/>
      <c r="X11" s="30" t="n">
        <v>2762</v>
      </c>
      <c r="Y11" s="24" t="n"/>
      <c r="Z11" s="30" t="n">
        <v>2762</v>
      </c>
      <c r="AA11" s="24" t="n"/>
      <c r="AB11" s="30" t="n">
        <v>2762</v>
      </c>
      <c r="AC11" s="26" t="n"/>
      <c r="AD11" s="30" t="n">
        <v>2762</v>
      </c>
      <c r="AE11" s="26" t="n"/>
    </row>
    <row r="12">
      <c r="B12" s="16" t="inlineStr">
        <is>
          <t>WM TUC</t>
        </is>
      </c>
      <c r="C12" s="17" t="n">
        <v>1688</v>
      </c>
      <c r="E12" s="29" t="inlineStr">
        <is>
          <t>Room 4</t>
        </is>
      </c>
      <c r="F12" s="119" t="n">
        <v>12516</v>
      </c>
      <c r="G12" s="117" t="n">
        <v>12810.46</v>
      </c>
      <c r="H12" s="117" t="n">
        <v>10870.36004454</v>
      </c>
      <c r="I12" s="19">
        <f>G12+H12</f>
        <v/>
      </c>
      <c r="J12" s="119" t="n">
        <v>12374</v>
      </c>
      <c r="K12" s="117" t="n">
        <v>12442.574</v>
      </c>
      <c r="L12" s="117" t="n">
        <v>10304.00698842</v>
      </c>
      <c r="M12" s="19">
        <f>K12+L12</f>
        <v/>
      </c>
      <c r="N12" s="88" t="n">
        <v>40</v>
      </c>
      <c r="O12" s="88" t="n">
        <v>31</v>
      </c>
      <c r="P12" s="92" t="n"/>
      <c r="Q12" s="20">
        <f>J12-P12</f>
        <v/>
      </c>
      <c r="R12" s="21" t="n">
        <v>1341</v>
      </c>
      <c r="S12" s="20">
        <f>IF(R12&gt;0,(R12-R13-$Q12),"")</f>
        <v/>
      </c>
      <c r="T12" s="21" t="n">
        <v>3634</v>
      </c>
      <c r="U12" s="20">
        <f>IF(T12&gt;0,(T12-T13-$Q12),"")</f>
        <v/>
      </c>
      <c r="V12" s="21" t="n">
        <v>5541</v>
      </c>
      <c r="W12" s="20">
        <f>IF(V12&gt;0,(V12-V13-$Q12),"")</f>
        <v/>
      </c>
      <c r="X12" s="21" t="n">
        <v>9241</v>
      </c>
      <c r="Y12" s="20">
        <f>IF(X12&gt;0,(X12-X13-$Q12),"")</f>
        <v/>
      </c>
      <c r="Z12" s="21" t="n">
        <v>9241</v>
      </c>
      <c r="AA12" s="20">
        <f>IF(Z12&gt;0,(Z12-Z13-$Q12),"")</f>
        <v/>
      </c>
      <c r="AB12" s="21" t="n">
        <v>9241</v>
      </c>
      <c r="AC12" s="22">
        <f>IF(AB12&gt;0,(AB12-AB13-$Q12),"")</f>
        <v/>
      </c>
      <c r="AD12" s="21" t="n">
        <v>9241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4869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0</v>
      </c>
      <c r="S13" s="24" t="n"/>
      <c r="T13" s="30" t="n">
        <v>873</v>
      </c>
      <c r="U13" s="24" t="n"/>
      <c r="V13" s="30" t="n">
        <v>911</v>
      </c>
      <c r="W13" s="24" t="n"/>
      <c r="X13" s="30" t="n">
        <v>1103</v>
      </c>
      <c r="Y13" s="24" t="n"/>
      <c r="Z13" s="30" t="n">
        <v>1103</v>
      </c>
      <c r="AA13" s="24" t="n"/>
      <c r="AB13" s="30" t="n">
        <v>1103</v>
      </c>
      <c r="AC13" s="26" t="n"/>
      <c r="AD13" s="30" t="n">
        <v>1103</v>
      </c>
      <c r="AE13" s="26" t="n"/>
    </row>
    <row r="14">
      <c r="B14" s="16" t="inlineStr">
        <is>
          <t>ALBSFWY PHX</t>
        </is>
      </c>
      <c r="C14" s="17" t="n">
        <v>10384</v>
      </c>
      <c r="E14" s="18" t="inlineStr">
        <is>
          <t>Room 5</t>
        </is>
      </c>
      <c r="F14" s="119" t="n">
        <v>12738</v>
      </c>
      <c r="G14" s="117" t="n">
        <v>17084.625</v>
      </c>
      <c r="H14" s="117" t="n">
        <v>21079.01478292001</v>
      </c>
      <c r="I14" s="19">
        <f>G14+H14</f>
        <v/>
      </c>
      <c r="J14" s="119" t="n">
        <v>12763</v>
      </c>
      <c r="K14" s="117" t="n">
        <v>17116.375</v>
      </c>
      <c r="L14" s="117" t="n">
        <v>20444.55295522</v>
      </c>
      <c r="M14" s="19">
        <f>K14+L14</f>
        <v/>
      </c>
      <c r="N14" s="88" t="n">
        <v>61</v>
      </c>
      <c r="O14" s="88" t="n">
        <v>48</v>
      </c>
      <c r="P14" s="92" t="n"/>
      <c r="Q14" s="20">
        <f>J14-P14</f>
        <v/>
      </c>
      <c r="R14" s="21" t="n">
        <v>291</v>
      </c>
      <c r="S14" s="20">
        <f>IF(R14&gt;0,(R14-R15-$Q14),"")</f>
        <v/>
      </c>
      <c r="T14" s="21" t="n">
        <v>608</v>
      </c>
      <c r="U14" s="20">
        <f>IF(T14&gt;0,(T14-T15-$Q14),"")</f>
        <v/>
      </c>
      <c r="V14" s="21" t="n">
        <v>608</v>
      </c>
      <c r="W14" s="20">
        <f>IF(V14&gt;0,(V14-V15-$Q14),"")</f>
        <v/>
      </c>
      <c r="X14" s="21" t="n">
        <v>2097</v>
      </c>
      <c r="Y14" s="20">
        <f>IF(X14&gt;0,(X14-X15-$Q14),"")</f>
        <v/>
      </c>
      <c r="Z14" s="21" t="n">
        <v>13257</v>
      </c>
      <c r="AA14" s="20">
        <f>IF(Z14&gt;0,(Z14-Z15-$Q14),"")</f>
        <v/>
      </c>
      <c r="AB14" s="21" t="n">
        <v>13257</v>
      </c>
      <c r="AC14" s="22">
        <f>IF(AB14&gt;0,(AB14-AB15-$Q14),"")</f>
        <v/>
      </c>
      <c r="AD14" s="21" t="n">
        <v>13257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0</v>
      </c>
      <c r="W15" s="24" t="n"/>
      <c r="X15" s="25" t="n">
        <v>0</v>
      </c>
      <c r="Y15" s="24" t="n"/>
      <c r="Z15" s="25" t="n">
        <v>10173</v>
      </c>
      <c r="AA15" s="24" t="n"/>
      <c r="AB15" s="25" t="n">
        <v>10173</v>
      </c>
      <c r="AC15" s="26" t="n"/>
      <c r="AD15" s="25" t="n">
        <v>10173</v>
      </c>
      <c r="AE15" s="26" t="n"/>
    </row>
    <row r="16" ht="15" customHeight="1" thickBot="1">
      <c r="B16" s="28" t="inlineStr">
        <is>
          <t>FRY'S</t>
        </is>
      </c>
      <c r="C16" s="17" t="n">
        <v>11235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6403</v>
      </c>
      <c r="S20" s="36" t="n"/>
      <c r="T20" s="35" t="n">
        <v>19228</v>
      </c>
      <c r="U20" s="36" t="n"/>
      <c r="V20" s="35" t="n">
        <v>29309</v>
      </c>
      <c r="W20" s="36" t="n"/>
      <c r="X20" s="35" t="n">
        <v>37360</v>
      </c>
      <c r="Y20" s="36" t="n"/>
      <c r="Z20" s="35" t="n">
        <v>42178</v>
      </c>
      <c r="AA20" s="36" t="n"/>
      <c r="AB20" s="35" t="n">
        <v>45387</v>
      </c>
      <c r="AC20" s="37" t="n"/>
      <c r="AD20" s="35" t="n">
        <v>45387</v>
      </c>
      <c r="AE20" s="37" t="n">
        <v>-38434</v>
      </c>
    </row>
    <row r="21" ht="15" customHeight="1" thickBot="1">
      <c r="B21" s="16" t="inlineStr">
        <is>
          <t>SBUX PHX</t>
        </is>
      </c>
      <c r="C21" s="17" t="n">
        <v>8767</v>
      </c>
      <c r="L21" s="4" t="n"/>
      <c r="M21" s="4" t="n"/>
      <c r="Q21" s="52" t="n"/>
      <c r="R21" s="40" t="n">
        <v>1369</v>
      </c>
      <c r="S21" s="41" t="n"/>
      <c r="T21" s="40" t="n">
        <v>2378</v>
      </c>
      <c r="U21" s="41" t="n"/>
      <c r="V21" s="40" t="n">
        <v>3699</v>
      </c>
      <c r="W21" s="41" t="n"/>
      <c r="X21" s="40" t="n">
        <v>4095</v>
      </c>
      <c r="Y21" s="41" t="n"/>
      <c r="Z21" s="40" t="n">
        <v>4752</v>
      </c>
      <c r="AA21" s="41" t="n"/>
      <c r="AB21" s="40" t="n">
        <v>14446</v>
      </c>
      <c r="AC21" s="42" t="n"/>
      <c r="AD21" s="40" t="n">
        <v>14446</v>
      </c>
      <c r="AE21" s="42" t="n"/>
    </row>
    <row r="22" ht="15" customHeight="1" thickBot="1">
      <c r="B22" s="16" t="inlineStr">
        <is>
          <t>SBUX LV B</t>
        </is>
      </c>
      <c r="C22" s="17" t="n">
        <v>1595</v>
      </c>
      <c r="L22" s="4" t="n"/>
      <c r="M22" s="4" t="n"/>
      <c r="Q22" s="54" t="n"/>
      <c r="R22" s="55" t="n">
        <v>4493.5</v>
      </c>
      <c r="S22" s="55" t="n"/>
      <c r="T22" s="55" t="n">
        <v>1560</v>
      </c>
      <c r="U22" s="55" t="n"/>
      <c r="V22" s="55" t="n">
        <v>3057</v>
      </c>
      <c r="W22" s="55" t="n"/>
      <c r="X22" s="55" t="n">
        <v>3007</v>
      </c>
      <c r="Y22" s="55" t="n"/>
      <c r="Z22" s="55" t="n">
        <v>2875</v>
      </c>
      <c r="AA22" s="55" t="n"/>
      <c r="AB22" s="55" t="n">
        <v>511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4328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10392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24663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3476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10767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15280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5099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2428</v>
      </c>
      <c r="R36" s="104" t="n">
        <v>0</v>
      </c>
      <c r="S36" s="104">
        <f>IF(T36&gt;0,(T36-R36)/2,"")</f>
        <v/>
      </c>
      <c r="T36" s="104" t="n">
        <v>716</v>
      </c>
      <c r="U36" s="104">
        <f>IF(V36&gt;0,(V36-T36)/2,"")</f>
        <v/>
      </c>
      <c r="V36" s="104" t="n">
        <v>716</v>
      </c>
      <c r="W36" s="104">
        <f>IF(X36&gt;0,(X36-V36)/2,"")</f>
        <v/>
      </c>
      <c r="X36" s="104" t="n">
        <v>1311</v>
      </c>
      <c r="Y36" s="104">
        <f>IF(Z36&gt;0,(Z36-X36)/2,"")</f>
        <v/>
      </c>
      <c r="Z36" s="104" t="n">
        <v>1326</v>
      </c>
      <c r="AA36" s="104">
        <f>IF(AB36&gt;0,(AB36-Z36)/2,"")</f>
        <v/>
      </c>
      <c r="AB36" s="104" t="n">
        <v>1326</v>
      </c>
      <c r="AC36" s="104">
        <f>IF(AD36&gt;0,(AD36-AB36)/2,"")</f>
        <v/>
      </c>
      <c r="AD36" s="104" t="n">
        <v>1326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999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0</v>
      </c>
      <c r="W37" s="106">
        <f>IF(X37&gt;0,(X37-V37)/2,"")</f>
        <v/>
      </c>
      <c r="X37" s="106" t="n">
        <v>506</v>
      </c>
      <c r="Y37" s="106">
        <f>IF(Z37&gt;0,(Z37-X37)/2,"")</f>
        <v/>
      </c>
      <c r="Z37" s="106" t="n">
        <v>1023</v>
      </c>
      <c r="AA37" s="106">
        <f>IF(AB37&gt;0,(AB37-Z37)/2,"")</f>
        <v/>
      </c>
      <c r="AB37" s="106" t="n">
        <v>1023</v>
      </c>
      <c r="AC37" s="106">
        <f>IF(AD37&gt;0,(AD37-AB37)/2,"")</f>
        <v/>
      </c>
      <c r="AD37" s="106" t="n">
        <v>1023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1740</v>
      </c>
      <c r="R38" s="108" t="n">
        <v>0</v>
      </c>
      <c r="S38" s="108">
        <f>IF(T38&gt;0,(T38-R38)/2,"")</f>
        <v/>
      </c>
      <c r="T38" s="108" t="n">
        <v>0</v>
      </c>
      <c r="U38" s="108">
        <f>IF(V38&gt;0,(V38-T38)/2,"")</f>
        <v/>
      </c>
      <c r="V38" s="108" t="n">
        <v>276</v>
      </c>
      <c r="W38" s="108">
        <f>IF(X38&gt;0,(X38-V38)/2,"")</f>
        <v/>
      </c>
      <c r="X38" s="108" t="n">
        <v>551</v>
      </c>
      <c r="Y38" s="108">
        <f>IF(Z38&gt;0,(Z38-X38)/2,"")</f>
        <v/>
      </c>
      <c r="Z38" s="108" t="n">
        <v>821</v>
      </c>
      <c r="AA38" s="108">
        <f>IF(AB38&gt;0,(AB38-Z38)/2,"")</f>
        <v/>
      </c>
      <c r="AB38" s="108" t="n">
        <v>821</v>
      </c>
      <c r="AC38" s="108">
        <f>IF(AD38&gt;0,(AD38-AB38)/2,"")</f>
        <v/>
      </c>
      <c r="AD38" s="108" t="n">
        <v>821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2649</v>
      </c>
      <c r="R39" s="106" t="n">
        <v>0</v>
      </c>
      <c r="S39" s="106">
        <f>IF(T39&gt;0,(T39-R39)/2,"")</f>
        <v/>
      </c>
      <c r="T39" s="106" t="n">
        <v>1335</v>
      </c>
      <c r="U39" s="106">
        <f>IF(V39&gt;0,(V39-T39)/2,"")</f>
        <v/>
      </c>
      <c r="V39" s="106" t="n">
        <v>1798</v>
      </c>
      <c r="W39" s="106">
        <f>IF(X39&gt;0,(X39-V39)/2,"")</f>
        <v/>
      </c>
      <c r="X39" s="106" t="n">
        <v>2901</v>
      </c>
      <c r="Y39" s="106">
        <f>IF(Z39&gt;0,(Z39-X39)/2,"")</f>
        <v/>
      </c>
      <c r="Z39" s="106" t="n">
        <v>2901</v>
      </c>
      <c r="AA39" s="106">
        <f>IF(AB39&gt;0,(AB39-Z39)/2,"")</f>
        <v/>
      </c>
      <c r="AB39" s="106" t="n">
        <v>2901</v>
      </c>
      <c r="AC39" s="106">
        <f>IF(AD39&gt;0,(AD39-AB39)/2,"")</f>
        <v/>
      </c>
      <c r="AD39" s="106" t="n">
        <v>2901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0</v>
      </c>
      <c r="R40" s="108" t="n">
        <v>0</v>
      </c>
      <c r="S40" s="108">
        <f>IF(T40&gt;0,(T40-R40)/2,"")</f>
        <v/>
      </c>
      <c r="T40" s="108" t="n">
        <v>0</v>
      </c>
      <c r="U40" s="108">
        <f>IF(V40&gt;0,(V40-T40)/2,"")</f>
        <v/>
      </c>
      <c r="V40" s="108" t="n">
        <v>0</v>
      </c>
      <c r="W40" s="108">
        <f>IF(X40&gt;0,(X40-V40)/2,"")</f>
        <v/>
      </c>
      <c r="X40" s="108" t="n">
        <v>1719</v>
      </c>
      <c r="Y40" s="108">
        <f>IF(Z40&gt;0,(Z40-X40)/2,"")</f>
        <v/>
      </c>
      <c r="Z40" s="108" t="n">
        <v>2508</v>
      </c>
      <c r="AA40" s="108">
        <f>IF(AB40&gt;0,(AB40-Z40)/2,"")</f>
        <v/>
      </c>
      <c r="AB40" s="108" t="n">
        <v>2508</v>
      </c>
      <c r="AC40" s="108">
        <f>IF(AD40&gt;0,(AD40-AB40)/2,"")</f>
        <v/>
      </c>
      <c r="AD40" s="108" t="n">
        <v>2508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2831</v>
      </c>
      <c r="R41" s="106" t="n">
        <v>0</v>
      </c>
      <c r="S41" s="106">
        <f>IF(T41&gt;0,(T41-R41)/2,"")</f>
        <v/>
      </c>
      <c r="T41" s="106" t="n">
        <v>0</v>
      </c>
      <c r="U41" s="106">
        <f>IF(V41&gt;0,(V41-T41)/2,"")</f>
        <v/>
      </c>
      <c r="V41" s="106" t="n">
        <v>334</v>
      </c>
      <c r="W41" s="106">
        <f>IF(X41&gt;0,(X41-V41)/2,"")</f>
        <v/>
      </c>
      <c r="X41" s="106" t="n">
        <v>481</v>
      </c>
      <c r="Y41" s="106">
        <f>IF(Z41&gt;0,(Z41-X41)/2,"")</f>
        <v/>
      </c>
      <c r="Z41" s="106" t="n">
        <v>666</v>
      </c>
      <c r="AA41" s="106">
        <f>IF(AB41&gt;0,(AB41-Z41)/2,"")</f>
        <v/>
      </c>
      <c r="AB41" s="106" t="n">
        <v>666</v>
      </c>
      <c r="AC41" s="106">
        <f>IF(AD41&gt;0,(AD41-AB41)/2,"")</f>
        <v/>
      </c>
      <c r="AD41" s="106" t="n">
        <v>666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1163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671</v>
      </c>
      <c r="W42" s="108">
        <f>IF(X42&gt;0,(X42-V42)/2,"")</f>
        <v/>
      </c>
      <c r="X42" s="108" t="n">
        <v>671</v>
      </c>
      <c r="Y42" s="108">
        <f>IF(Z42&gt;0,(Z42-X42)/2,"")</f>
        <v/>
      </c>
      <c r="Z42" s="108" t="n">
        <v>671</v>
      </c>
      <c r="AA42" s="108">
        <f>IF(AB42&gt;0,(AB42-Z42)/2,"")</f>
        <v/>
      </c>
      <c r="AB42" s="108" t="n">
        <v>671</v>
      </c>
      <c r="AC42" s="108">
        <f>IF(AD42&gt;0,(AD42-AB42)/2,"")</f>
        <v/>
      </c>
      <c r="AD42" s="108" t="n">
        <v>671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1641</v>
      </c>
      <c r="R43" s="106" t="n">
        <v>0</v>
      </c>
      <c r="S43" s="106">
        <f>IF(T43&gt;0,(T43-R43)/2,"")</f>
        <v/>
      </c>
      <c r="T43" s="106" t="n">
        <v>360</v>
      </c>
      <c r="U43" s="106">
        <f>IF(V43&gt;0,(V43-T43)/2,"")</f>
        <v/>
      </c>
      <c r="V43" s="106" t="n">
        <v>360</v>
      </c>
      <c r="W43" s="106">
        <f>IF(X43&gt;0,(X43-V43)/2,"")</f>
        <v/>
      </c>
      <c r="X43" s="106" t="n">
        <v>1133</v>
      </c>
      <c r="Y43" s="106">
        <f>IF(Z43&gt;0,(Z43-X43)/2,"")</f>
        <v/>
      </c>
      <c r="Z43" s="106" t="n">
        <v>1133</v>
      </c>
      <c r="AA43" s="106">
        <f>IF(AB43&gt;0,(AB43-Z43)/2,"")</f>
        <v/>
      </c>
      <c r="AB43" s="106" t="n">
        <v>1133</v>
      </c>
      <c r="AC43" s="106">
        <f>IF(AD43&gt;0,(AD43-AB43)/2,"")</f>
        <v/>
      </c>
      <c r="AD43" s="106" t="n">
        <v>1133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0</v>
      </c>
      <c r="R44" s="110" t="n">
        <v>0</v>
      </c>
      <c r="S44" s="110">
        <f>IF(T44&gt;0,(T44-R44)/2,"")</f>
        <v/>
      </c>
      <c r="T44" s="110" t="n">
        <v>0</v>
      </c>
      <c r="U44" s="110">
        <f>IF(V44&gt;0,(V44-T44)/2,"")</f>
        <v/>
      </c>
      <c r="V44" s="110" t="n">
        <v>0</v>
      </c>
      <c r="W44" s="110">
        <f>IF(X44&gt;0,(X44-V44)/2,"")</f>
        <v/>
      </c>
      <c r="X44" s="110" t="n">
        <v>1279</v>
      </c>
      <c r="Y44" s="110">
        <f>IF(Z44&gt;0,(Z44-X44)/2,"")</f>
        <v/>
      </c>
      <c r="Z44" s="110" t="n">
        <v>1373</v>
      </c>
      <c r="AA44" s="110">
        <f>IF(AB44&gt;0,(AB44-Z44)/2,"")</f>
        <v/>
      </c>
      <c r="AB44" s="110" t="n">
        <v>1373</v>
      </c>
      <c r="AC44" s="110">
        <f>IF(AD44&gt;0,(AD44-AB44)/2,"")</f>
        <v/>
      </c>
      <c r="AD44" s="110" t="n">
        <v>1373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1000</v>
      </c>
      <c r="S45" s="112">
        <f>IF(T45&gt;0,(T45-R45)/2,"")</f>
        <v/>
      </c>
      <c r="T45" s="112" t="n">
        <v>2026</v>
      </c>
      <c r="U45" s="112">
        <f>IF(V45&gt;0,(V45-T45)/2,"")</f>
        <v/>
      </c>
      <c r="V45" s="112" t="n">
        <v>2026</v>
      </c>
      <c r="W45" s="112">
        <f>IF(X45&gt;0,(X45-V45)/2,"")</f>
        <v/>
      </c>
      <c r="X45" s="112" t="n">
        <v>3894</v>
      </c>
      <c r="Y45" s="112">
        <f>IF(Z45&gt;0,(Z45-X45)/2,"")</f>
        <v/>
      </c>
      <c r="Z45" s="112" t="n">
        <v>4895</v>
      </c>
      <c r="AA45" s="112">
        <f>IF(AB45&gt;0,(AB45-Z45)/2,"")</f>
        <v/>
      </c>
      <c r="AB45" s="112" t="n">
        <v>4895</v>
      </c>
      <c r="AC45" s="112">
        <f>IF(AD45&gt;0,(AD45-AB45)/2,"")</f>
        <v/>
      </c>
      <c r="AD45" s="112" t="n">
        <v>4895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990</v>
      </c>
      <c r="W46" s="108">
        <f>IF(X46&gt;0,(X46-V46)/2,"")</f>
        <v/>
      </c>
      <c r="X46" s="108" t="n">
        <v>2404</v>
      </c>
      <c r="Y46" s="108">
        <f>IF(Z46&gt;0,(Z46-X46)/2,"")</f>
        <v/>
      </c>
      <c r="Z46" s="108" t="n">
        <v>3695</v>
      </c>
      <c r="AA46" s="108">
        <f>IF(AB46&gt;0,(AB46-Z46)/2,"")</f>
        <v/>
      </c>
      <c r="AB46" s="108" t="n">
        <v>3695</v>
      </c>
      <c r="AC46" s="108">
        <f>IF(AD46&gt;0,(AD46-AB46)/2,"")</f>
        <v/>
      </c>
      <c r="AD46" s="108" t="n">
        <v>3695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284</v>
      </c>
      <c r="W47" s="106">
        <f>IF(X47&gt;0,(X47-V47)/2,"")</f>
        <v/>
      </c>
      <c r="X47" s="106" t="n">
        <v>570</v>
      </c>
      <c r="Y47" s="106">
        <f>IF(Z47&gt;0,(Z47-X47)/2,"")</f>
        <v/>
      </c>
      <c r="Z47" s="106" t="n">
        <v>1897</v>
      </c>
      <c r="AA47" s="106">
        <f>IF(AB47&gt;0,(AB47-Z47)/2,"")</f>
        <v/>
      </c>
      <c r="AB47" s="106" t="n">
        <v>1897</v>
      </c>
      <c r="AC47" s="106">
        <f>IF(AD47&gt;0,(AD47-AB47)/2,"")</f>
        <v/>
      </c>
      <c r="AD47" s="106" t="n">
        <v>1897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0</v>
      </c>
      <c r="S48" s="110">
        <f>IF(T48&gt;0,(T48-R48)/2,"")</f>
        <v/>
      </c>
      <c r="T48" s="110" t="n">
        <v>0</v>
      </c>
      <c r="U48" s="110">
        <f>IF(V48&gt;0,(V48-T48)/2,"")</f>
        <v/>
      </c>
      <c r="V48" s="110" t="n">
        <v>618</v>
      </c>
      <c r="W48" s="110">
        <f>IF(X48&gt;0,(X48-V48)/2,"")</f>
        <v/>
      </c>
      <c r="X48" s="110" t="n">
        <v>3403</v>
      </c>
      <c r="Y48" s="110">
        <f>IF(Z48&gt;0,(Z48-X48)/2,"")</f>
        <v/>
      </c>
      <c r="Z48" s="110" t="n">
        <v>3403</v>
      </c>
      <c r="AA48" s="110">
        <f>IF(AB48&gt;0,(AB48-Z48)/2,"")</f>
        <v/>
      </c>
      <c r="AB48" s="110" t="n">
        <v>3403</v>
      </c>
      <c r="AC48" s="110">
        <f>IF(AD48&gt;0,(AD48-AB48)/2,"")</f>
        <v/>
      </c>
      <c r="AD48" s="110" t="n">
        <v>3403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80</v>
      </c>
      <c r="R49" s="112" t="n">
        <v>80</v>
      </c>
      <c r="S49" s="112">
        <f>IF(T49&gt;0,(T49-R49)/2,"")</f>
        <v/>
      </c>
      <c r="T49" s="112" t="n">
        <v>258</v>
      </c>
      <c r="U49" s="112">
        <f>IF(V49&gt;0,(V49-T49)/2,"")</f>
        <v/>
      </c>
      <c r="V49" s="112" t="n">
        <v>258</v>
      </c>
      <c r="W49" s="112">
        <f>IF(X49&gt;0,(X49-V49)/2,"")</f>
        <v/>
      </c>
      <c r="X49" s="112" t="n">
        <v>258</v>
      </c>
      <c r="Y49" s="112">
        <f>IF(Z49&gt;0,(Z49-X49)/2,"")</f>
        <v/>
      </c>
      <c r="Z49" s="112" t="n">
        <v>258</v>
      </c>
      <c r="AA49" s="112">
        <f>IF(AB49&gt;0,(AB49-Z49)/2,"")</f>
        <v/>
      </c>
      <c r="AB49" s="112" t="n">
        <v>258</v>
      </c>
      <c r="AC49" s="112">
        <f>IF(AD49&gt;0,(AD49-AB49)/2,"")</f>
        <v/>
      </c>
      <c r="AD49" s="112" t="n">
        <v>258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0</v>
      </c>
      <c r="R50" s="108" t="n">
        <v>0</v>
      </c>
      <c r="S50" s="108">
        <f>IF(T50&gt;0,(T50-R50)/2,"")</f>
        <v/>
      </c>
      <c r="T50" s="108" t="n">
        <v>300</v>
      </c>
      <c r="U50" s="108">
        <f>IF(V50&gt;0,(V50-T50)/2,"")</f>
        <v/>
      </c>
      <c r="V50" s="108" t="n">
        <v>300</v>
      </c>
      <c r="W50" s="108">
        <f>IF(X50&gt;0,(X50-V50)/2,"")</f>
        <v/>
      </c>
      <c r="X50" s="108" t="n">
        <v>300</v>
      </c>
      <c r="Y50" s="108">
        <f>IF(Z50&gt;0,(Z50-X50)/2,"")</f>
        <v/>
      </c>
      <c r="Z50" s="108" t="n">
        <v>300</v>
      </c>
      <c r="AA50" s="108">
        <f>IF(AB50&gt;0,(AB50-Z50)/2,"")</f>
        <v/>
      </c>
      <c r="AB50" s="108" t="n">
        <v>300</v>
      </c>
      <c r="AC50" s="108">
        <f>IF(AD50&gt;0,(AD50-AB50)/2,"")</f>
        <v/>
      </c>
      <c r="AD50" s="108" t="n">
        <v>300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1513</v>
      </c>
      <c r="R51" s="106" t="n">
        <v>0</v>
      </c>
      <c r="S51" s="106">
        <f>IF(T51&gt;0,(T51-R51)/2,"")</f>
        <v/>
      </c>
      <c r="T51" s="106" t="n">
        <v>1279</v>
      </c>
      <c r="U51" s="106">
        <f>IF(V51&gt;0,(V51-T51)/2,"")</f>
        <v/>
      </c>
      <c r="V51" s="106" t="n">
        <v>1582</v>
      </c>
      <c r="W51" s="106">
        <f>IF(X51&gt;0,(X51-V51)/2,"")</f>
        <v/>
      </c>
      <c r="X51" s="106" t="n">
        <v>1647</v>
      </c>
      <c r="Y51" s="106">
        <f>IF(Z51&gt;0,(Z51-X51)/2,"")</f>
        <v/>
      </c>
      <c r="Z51" s="106" t="n">
        <v>1647</v>
      </c>
      <c r="AA51" s="106">
        <f>IF(AB51&gt;0,(AB51-Z51)/2,"")</f>
        <v/>
      </c>
      <c r="AB51" s="106" t="n">
        <v>1647</v>
      </c>
      <c r="AC51" s="106">
        <f>IF(AD51&gt;0,(AD51-AB51)/2,"")</f>
        <v/>
      </c>
      <c r="AD51" s="106" t="n">
        <v>1647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1104</v>
      </c>
      <c r="R52" s="108" t="n">
        <v>0</v>
      </c>
      <c r="S52" s="108">
        <f>IF(T52&gt;0,(T52-R52)/2,"")</f>
        <v/>
      </c>
      <c r="T52" s="108" t="n">
        <v>350</v>
      </c>
      <c r="U52" s="108">
        <f>IF(V52&gt;0,(V52-T52)/2,"")</f>
        <v/>
      </c>
      <c r="V52" s="108" t="n">
        <v>545</v>
      </c>
      <c r="W52" s="108">
        <f>IF(X52&gt;0,(X52-V52)/2,"")</f>
        <v/>
      </c>
      <c r="X52" s="108" t="n">
        <v>765</v>
      </c>
      <c r="Y52" s="108">
        <f>IF(Z52&gt;0,(Z52-X52)/2,"")</f>
        <v/>
      </c>
      <c r="Z52" s="108" t="n">
        <v>765</v>
      </c>
      <c r="AA52" s="108">
        <f>IF(AB52&gt;0,(AB52-Z52)/2,"")</f>
        <v/>
      </c>
      <c r="AB52" s="108" t="n">
        <v>765</v>
      </c>
      <c r="AC52" s="108">
        <f>IF(AD52&gt;0,(AD52-AB52)/2,"")</f>
        <v/>
      </c>
      <c r="AD52" s="108" t="n">
        <v>765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2763</v>
      </c>
      <c r="R53" s="106" t="n">
        <v>0</v>
      </c>
      <c r="S53" s="106">
        <f>IF(T53&gt;0,(T53-R53)/2,"")</f>
        <v/>
      </c>
      <c r="T53" s="106" t="n">
        <v>750</v>
      </c>
      <c r="U53" s="106">
        <f>IF(V53&gt;0,(V53-T53)/2,"")</f>
        <v/>
      </c>
      <c r="V53" s="106" t="n">
        <v>1490</v>
      </c>
      <c r="W53" s="106">
        <f>IF(X53&gt;0,(X53-V53)/2,"")</f>
        <v/>
      </c>
      <c r="X53" s="106" t="n">
        <v>2286</v>
      </c>
      <c r="Y53" s="106">
        <f>IF(Z53&gt;0,(Z53-X53)/2,"")</f>
        <v/>
      </c>
      <c r="Z53" s="106" t="n">
        <v>2286</v>
      </c>
      <c r="AA53" s="106">
        <f>IF(AB53&gt;0,(AB53-Z53)/2,"")</f>
        <v/>
      </c>
      <c r="AB53" s="106" t="n">
        <v>2286</v>
      </c>
      <c r="AC53" s="106">
        <f>IF(AD53&gt;0,(AD53-AB53)/2,"")</f>
        <v/>
      </c>
      <c r="AD53" s="106" t="n">
        <v>2286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0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1019</v>
      </c>
      <c r="Y54" s="108">
        <f>IF(Z54&gt;0,(Z54-X54)/2,"")</f>
        <v/>
      </c>
      <c r="Z54" s="108" t="n">
        <v>1019</v>
      </c>
      <c r="AA54" s="108">
        <f>IF(AB54&gt;0,(AB54-Z54)/2,"")</f>
        <v/>
      </c>
      <c r="AB54" s="108" t="n">
        <v>1019</v>
      </c>
      <c r="AC54" s="108">
        <f>IF(AD54&gt;0,(AD54-AB54)/2,"")</f>
        <v/>
      </c>
      <c r="AD54" s="108" t="n">
        <v>1019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602</v>
      </c>
      <c r="R55" s="106" t="n">
        <v>602</v>
      </c>
      <c r="S55" s="106">
        <f>IF(T55&gt;0,(T55-R55)/2,"")</f>
        <v/>
      </c>
      <c r="T55" s="106" t="n">
        <v>852</v>
      </c>
      <c r="U55" s="106">
        <f>IF(V55&gt;0,(V55-T55)/2,"")</f>
        <v/>
      </c>
      <c r="V55" s="106" t="n">
        <v>852</v>
      </c>
      <c r="W55" s="106">
        <f>IF(X55&gt;0,(X55-V55)/2,"")</f>
        <v/>
      </c>
      <c r="X55" s="106" t="n">
        <v>852</v>
      </c>
      <c r="Y55" s="106">
        <f>IF(Z55&gt;0,(Z55-X55)/2,"")</f>
        <v/>
      </c>
      <c r="Z55" s="106" t="n">
        <v>852</v>
      </c>
      <c r="AA55" s="106">
        <f>IF(AB55&gt;0,(AB55-Z55)/2,"")</f>
        <v/>
      </c>
      <c r="AB55" s="106" t="n">
        <v>852</v>
      </c>
      <c r="AC55" s="106">
        <f>IF(AD55&gt;0,(AD55-AB55)/2,"")</f>
        <v/>
      </c>
      <c r="AD55" s="106" t="n">
        <v>852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0</v>
      </c>
      <c r="R56" s="108" t="n">
        <v>0</v>
      </c>
      <c r="S56" s="108">
        <f>IF(T56&gt;0,(T56-R56)/2,"")</f>
        <v/>
      </c>
      <c r="T56" s="108" t="n">
        <v>173</v>
      </c>
      <c r="U56" s="108">
        <f>IF(V56&gt;0,(V56-T56)/2,"")</f>
        <v/>
      </c>
      <c r="V56" s="108" t="n">
        <v>351</v>
      </c>
      <c r="W56" s="108">
        <f>IF(X56&gt;0,(X56-V56)/2,"")</f>
        <v/>
      </c>
      <c r="X56" s="108" t="n">
        <v>351</v>
      </c>
      <c r="Y56" s="108">
        <f>IF(Z56&gt;0,(Z56-X56)/2,"")</f>
        <v/>
      </c>
      <c r="Z56" s="108" t="n">
        <v>351</v>
      </c>
      <c r="AA56" s="108">
        <f>IF(AB56&gt;0,(AB56-Z56)/2,"")</f>
        <v/>
      </c>
      <c r="AB56" s="108" t="n">
        <v>351</v>
      </c>
      <c r="AC56" s="108">
        <f>IF(AD56&gt;0,(AD56-AB56)/2,"")</f>
        <v/>
      </c>
      <c r="AD56" s="108" t="n">
        <v>351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2793</v>
      </c>
      <c r="R58" s="104" t="n">
        <v>283</v>
      </c>
      <c r="S58" s="104">
        <f>IF(T58&gt;0,(T58-R58)/2,"")</f>
        <v/>
      </c>
      <c r="T58" s="104" t="n">
        <v>620</v>
      </c>
      <c r="U58" s="104">
        <f>IF(V58&gt;0,(V58-T58)/2,"")</f>
        <v/>
      </c>
      <c r="V58" s="104" t="n">
        <v>2075</v>
      </c>
      <c r="W58" s="104">
        <f>IF(X58&gt;0,(X58-V58)/2,"")</f>
        <v/>
      </c>
      <c r="X58" s="104" t="n">
        <v>3857</v>
      </c>
      <c r="Y58" s="104">
        <f>IF(Z58&gt;0,(Z58-X58)/2,"")</f>
        <v/>
      </c>
      <c r="Z58" s="104" t="n">
        <v>3857</v>
      </c>
      <c r="AA58" s="104">
        <f>IF(AB58&gt;0,(AB58-Z58)/2,"")</f>
        <v/>
      </c>
      <c r="AB58" s="104" t="n">
        <v>3857</v>
      </c>
      <c r="AC58" s="104">
        <f>IF(AD58&gt;0,(AD58-AB58)/2,"")</f>
        <v/>
      </c>
      <c r="AD58" s="104" t="n">
        <v>3857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1440</v>
      </c>
      <c r="R59" s="106" t="n">
        <v>1058</v>
      </c>
      <c r="S59" s="106">
        <f>IF(T59&gt;0,(T59-R59)/2,"")</f>
        <v/>
      </c>
      <c r="T59" s="106" t="n">
        <v>2274</v>
      </c>
      <c r="U59" s="106">
        <f>IF(V59&gt;0,(V59-T59)/2,"")</f>
        <v/>
      </c>
      <c r="V59" s="106" t="n">
        <v>2726</v>
      </c>
      <c r="W59" s="106">
        <f>IF(X59&gt;0,(X59-V59)/2,"")</f>
        <v/>
      </c>
      <c r="X59" s="106" t="n">
        <v>3487</v>
      </c>
      <c r="Y59" s="106">
        <f>IF(Z59&gt;0,(Z59-X59)/2,"")</f>
        <v/>
      </c>
      <c r="Z59" s="106" t="n">
        <v>3487</v>
      </c>
      <c r="AA59" s="106">
        <f>IF(AB59&gt;0,(AB59-Z59)/2,"")</f>
        <v/>
      </c>
      <c r="AB59" s="106" t="n">
        <v>3487</v>
      </c>
      <c r="AC59" s="106">
        <f>IF(AD59&gt;0,(AD59-AB59)/2,"")</f>
        <v/>
      </c>
      <c r="AD59" s="106" t="n">
        <v>3487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1870</v>
      </c>
      <c r="R60" s="108" t="n">
        <v>0</v>
      </c>
      <c r="S60" s="108">
        <f>IF(T60&gt;0,(T60-R60)/2,"")</f>
        <v/>
      </c>
      <c r="T60" s="108" t="n">
        <v>740</v>
      </c>
      <c r="U60" s="108">
        <f>IF(V60&gt;0,(V60-T60)/2,"")</f>
        <v/>
      </c>
      <c r="V60" s="108" t="n">
        <v>740</v>
      </c>
      <c r="W60" s="108">
        <f>IF(X60&gt;0,(X60-V60)/2,"")</f>
        <v/>
      </c>
      <c r="X60" s="108" t="n">
        <v>1897</v>
      </c>
      <c r="Y60" s="108">
        <f>IF(Z60&gt;0,(Z60-X60)/2,"")</f>
        <v/>
      </c>
      <c r="Z60" s="108" t="n">
        <v>1897</v>
      </c>
      <c r="AA60" s="108">
        <f>IF(AB60&gt;0,(AB60-Z60)/2,"")</f>
        <v/>
      </c>
      <c r="AB60" s="108" t="n">
        <v>1897</v>
      </c>
      <c r="AC60" s="108">
        <f>IF(AD60&gt;0,(AD60-AB60)/2,"")</f>
        <v/>
      </c>
      <c r="AD60" s="108" t="n">
        <v>1897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3488</v>
      </c>
      <c r="R62" s="104" t="n">
        <v>0</v>
      </c>
      <c r="S62" s="104">
        <f>IF(T62&gt;0,(T62-R62)/2,"")</f>
        <v/>
      </c>
      <c r="T62" s="104" t="n">
        <v>0</v>
      </c>
      <c r="U62" s="104">
        <f>IF(V62&gt;0,(V62-T62)/2,"")</f>
        <v/>
      </c>
      <c r="V62" s="104" t="n">
        <v>0</v>
      </c>
      <c r="W62" s="104">
        <f>IF(X62&gt;0,(X62-V62)/2,"")</f>
        <v/>
      </c>
      <c r="X62" s="104" t="n">
        <v>868</v>
      </c>
      <c r="Y62" s="104">
        <f>IF(Z62&gt;0,(Z62-X62)/2,"")</f>
        <v/>
      </c>
      <c r="Z62" s="104" t="n">
        <v>3738</v>
      </c>
      <c r="AA62" s="104">
        <f>IF(AB62&gt;0,(AB62-Z62)/2,"")</f>
        <v/>
      </c>
      <c r="AB62" s="104" t="n">
        <v>3738</v>
      </c>
      <c r="AC62" s="104">
        <f>IF(AD62&gt;0,(AD62-AB62)/2,"")</f>
        <v/>
      </c>
      <c r="AD62" s="104" t="n">
        <v>3738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4872</v>
      </c>
      <c r="R63" s="106" t="n">
        <v>291</v>
      </c>
      <c r="S63" s="106">
        <f>IF(T63&gt;0,(T63-R63)/2,"")</f>
        <v/>
      </c>
      <c r="T63" s="106" t="n">
        <v>608</v>
      </c>
      <c r="U63" s="106">
        <f>IF(V63&gt;0,(V63-T63)/2,"")</f>
        <v/>
      </c>
      <c r="V63" s="106" t="n">
        <v>608</v>
      </c>
      <c r="W63" s="106">
        <f>IF(X63&gt;0,(X63-V63)/2,"")</f>
        <v/>
      </c>
      <c r="X63" s="106" t="n">
        <v>810</v>
      </c>
      <c r="Y63" s="106">
        <f>IF(Z63&gt;0,(Z63-X63)/2,"")</f>
        <v/>
      </c>
      <c r="Z63" s="106" t="n">
        <v>4804</v>
      </c>
      <c r="AA63" s="106">
        <f>IF(AB63&gt;0,(AB63-Z63)/2,"")</f>
        <v/>
      </c>
      <c r="AB63" s="106" t="n">
        <v>4804</v>
      </c>
      <c r="AC63" s="106">
        <f>IF(AD63&gt;0,(AD63-AB63)/2,"")</f>
        <v/>
      </c>
      <c r="AD63" s="106" t="n">
        <v>4804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3487</v>
      </c>
      <c r="R64" s="108" t="n">
        <v>0</v>
      </c>
      <c r="S64" s="108">
        <f>IF(T64&gt;0,(T64-R64)/2,"")</f>
        <v/>
      </c>
      <c r="T64" s="108" t="n">
        <v>0</v>
      </c>
      <c r="U64" s="108">
        <f>IF(V64&gt;0,(V64-T64)/2,"")</f>
        <v/>
      </c>
      <c r="V64" s="108" t="n">
        <v>0</v>
      </c>
      <c r="W64" s="108">
        <f>IF(X64&gt;0,(X64-V64)/2,"")</f>
        <v/>
      </c>
      <c r="X64" s="108" t="n">
        <v>199</v>
      </c>
      <c r="Y64" s="108">
        <f>IF(Z64&gt;0,(Z64-X64)/2,"")</f>
        <v/>
      </c>
      <c r="Z64" s="108" t="n">
        <v>3702</v>
      </c>
      <c r="AA64" s="108">
        <f>IF(AB64&gt;0,(AB64-Z64)/2,"")</f>
        <v/>
      </c>
      <c r="AB64" s="108" t="n">
        <v>3702</v>
      </c>
      <c r="AC64" s="108">
        <f>IF(AD64&gt;0,(AD64-AB64)/2,"")</f>
        <v/>
      </c>
      <c r="AD64" s="108" t="n">
        <v>3702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660</v>
      </c>
      <c r="R65" s="114" t="n">
        <v>0</v>
      </c>
      <c r="S65" s="114">
        <f>IF(T65&gt;0,(T65-R65)/2,"")</f>
        <v/>
      </c>
      <c r="T65" s="114" t="n">
        <v>0</v>
      </c>
      <c r="U65" s="114">
        <f>IF(V65&gt;0,(V65-T65)/2,"")</f>
        <v/>
      </c>
      <c r="V65" s="114" t="n">
        <v>0</v>
      </c>
      <c r="W65" s="114">
        <f>IF(X65&gt;0,(X65-V65)/2,"")</f>
        <v/>
      </c>
      <c r="X65" s="114" t="n">
        <v>220</v>
      </c>
      <c r="Y65" s="114">
        <f>IF(Z65&gt;0,(Z65-X65)/2,"")</f>
        <v/>
      </c>
      <c r="Z65" s="114" t="n">
        <v>748</v>
      </c>
      <c r="AA65" s="114">
        <f>IF(AB65&gt;0,(AB65-Z65)/2,"")</f>
        <v/>
      </c>
      <c r="AB65" s="114" t="n">
        <v>748</v>
      </c>
      <c r="AC65" s="114">
        <f>IF(AD65&gt;0,(AD65-AB65)/2,"")</f>
        <v/>
      </c>
      <c r="AD65" s="114" t="n">
        <v>748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12.xml><?xml version="1.0" encoding="utf-8"?>
<worksheet xmlns:r="http://schemas.openxmlformats.org/officeDocument/2006/relationships" xmlns="http://schemas.openxmlformats.org/spreadsheetml/2006/main">
  <sheetPr codeName="Sheet12">
    <tabColor theme="1"/>
    <outlinePr summaryBelow="1" summaryRight="1"/>
    <pageSetUpPr fitToPage="1"/>
  </sheetPr>
  <dimension ref="B2:AQ65"/>
  <sheetViews>
    <sheetView topLeftCell="D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6546</v>
      </c>
      <c r="E6" s="18" t="inlineStr">
        <is>
          <t xml:space="preserve">Room 1 </t>
        </is>
      </c>
      <c r="F6" s="119" t="n">
        <v>18760</v>
      </c>
      <c r="G6" s="117" t="n">
        <v>17429.591</v>
      </c>
      <c r="H6" s="117" t="n">
        <v>11549.32390538</v>
      </c>
      <c r="I6" s="19">
        <f>G6+H6</f>
        <v/>
      </c>
      <c r="J6" s="119" t="n">
        <v>18614</v>
      </c>
      <c r="K6" s="117" t="n">
        <v>15720.22675</v>
      </c>
      <c r="L6" s="117" t="n">
        <v>10858.72547412</v>
      </c>
      <c r="M6" s="19">
        <f>K6+L6</f>
        <v/>
      </c>
      <c r="N6" s="85" t="n">
        <v>60</v>
      </c>
      <c r="O6" s="85" t="n">
        <v>55</v>
      </c>
      <c r="P6" s="92" t="n"/>
      <c r="Q6" s="20">
        <f>J6-P6</f>
        <v/>
      </c>
      <c r="R6" s="21" t="n">
        <v>8014</v>
      </c>
      <c r="S6" s="20">
        <f>IF(R6&gt;0,(R6-R7-$Q6),"")</f>
        <v/>
      </c>
      <c r="T6" s="21" t="n">
        <v>8014</v>
      </c>
      <c r="U6" s="20">
        <f>IF(T6&gt;0,(T6-T7-$Q6),"")</f>
        <v/>
      </c>
      <c r="V6" s="21" t="n">
        <v>12558</v>
      </c>
      <c r="W6" s="20">
        <f>IF(V6&gt;0,(V6-V7-$Q6),"")</f>
        <v/>
      </c>
      <c r="X6" s="21" t="n">
        <v>16369</v>
      </c>
      <c r="Y6" s="20">
        <f>IF(X6&gt;0,(X6-X7-$Q6),"")</f>
        <v/>
      </c>
      <c r="Z6" s="21" t="n">
        <v>16646</v>
      </c>
      <c r="AA6" s="20">
        <f>IF(Z6&gt;0,(Z6-Z7-$Q6),"")</f>
        <v/>
      </c>
      <c r="AB6" s="21" t="n">
        <v>16646</v>
      </c>
      <c r="AC6" s="22">
        <f>IF(AB6&gt;0,(AB6-AB7-$Q6),"")</f>
        <v/>
      </c>
      <c r="AD6" s="21" t="n">
        <v>16646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2647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584</v>
      </c>
      <c r="S7" s="24" t="n"/>
      <c r="T7" s="25" t="n">
        <v>584</v>
      </c>
      <c r="U7" s="24" t="n"/>
      <c r="V7" s="25" t="n">
        <v>590</v>
      </c>
      <c r="W7" s="24" t="n"/>
      <c r="X7" s="25" t="n">
        <v>613</v>
      </c>
      <c r="Y7" s="24" t="n"/>
      <c r="Z7" s="25" t="n">
        <v>613</v>
      </c>
      <c r="AA7" s="24" t="n"/>
      <c r="AB7" s="25" t="n">
        <v>613</v>
      </c>
      <c r="AC7" s="26" t="n"/>
      <c r="AD7" s="25" t="n">
        <v>613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3088</v>
      </c>
      <c r="E8" s="29" t="inlineStr">
        <is>
          <t>Room 2</t>
        </is>
      </c>
      <c r="F8" s="119" t="n">
        <v>14965</v>
      </c>
      <c r="G8" s="117" t="n">
        <v>6452.241</v>
      </c>
      <c r="H8" s="117" t="n">
        <v>1465.6181354</v>
      </c>
      <c r="I8" s="19">
        <f>G8+H8</f>
        <v/>
      </c>
      <c r="J8" s="119" t="n">
        <v>15428</v>
      </c>
      <c r="K8" s="117" t="n">
        <v>6626.154500000001</v>
      </c>
      <c r="L8" s="117" t="n">
        <v>1500.1281527</v>
      </c>
      <c r="M8" s="19">
        <f>K8+L8</f>
        <v/>
      </c>
      <c r="N8" s="87" t="n">
        <v>30</v>
      </c>
      <c r="O8" s="87" t="n">
        <v>20</v>
      </c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2442</v>
      </c>
      <c r="U8" s="20">
        <f>IF(T8&gt;0,(T8-T9-$Q8),"")</f>
        <v/>
      </c>
      <c r="V8" s="21" t="n">
        <v>3555</v>
      </c>
      <c r="W8" s="20">
        <f>IF(V8&gt;0,(V8-V9-$Q8),"")</f>
        <v/>
      </c>
      <c r="X8" s="21" t="n">
        <v>11415</v>
      </c>
      <c r="Y8" s="20">
        <f>IF(X8&gt;0,(X8-X9-$Q8),"")</f>
        <v/>
      </c>
      <c r="Z8" s="21" t="n">
        <v>13074</v>
      </c>
      <c r="AA8" s="20">
        <f>IF(Z8&gt;0,(Z8-Z9-$Q8),"")</f>
        <v/>
      </c>
      <c r="AB8" s="21" t="n">
        <v>13074</v>
      </c>
      <c r="AC8" s="22">
        <f>IF(AB8&gt;0,(AB8-AB9-$Q8),"")</f>
        <v/>
      </c>
      <c r="AD8" s="21" t="n">
        <v>13074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1653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1317</v>
      </c>
      <c r="Y9" s="24" t="n"/>
      <c r="Z9" s="30" t="n">
        <v>1317</v>
      </c>
      <c r="AA9" s="24" t="n"/>
      <c r="AB9" s="30" t="n">
        <v>1317</v>
      </c>
      <c r="AC9" s="26" t="n"/>
      <c r="AD9" s="30" t="n">
        <v>1317</v>
      </c>
      <c r="AE9" s="26" t="n"/>
    </row>
    <row r="10">
      <c r="B10" s="16" t="inlineStr">
        <is>
          <t>WM DC</t>
        </is>
      </c>
      <c r="C10" s="17" t="n">
        <v>6548</v>
      </c>
      <c r="E10" s="18" t="inlineStr">
        <is>
          <t>Room 3</t>
        </is>
      </c>
      <c r="F10" s="119" t="n">
        <v>18328</v>
      </c>
      <c r="G10" s="117" t="n">
        <v>13909.26</v>
      </c>
      <c r="H10" s="117" t="n">
        <v>1484.7853625</v>
      </c>
      <c r="I10" s="19">
        <f>G10+H10</f>
        <v/>
      </c>
      <c r="J10" s="119" t="n">
        <v>18591</v>
      </c>
      <c r="K10" s="117" t="n">
        <v>14065.244</v>
      </c>
      <c r="L10" s="117" t="n">
        <v>1474.825195</v>
      </c>
      <c r="M10" s="19">
        <f>K10+L10</f>
        <v/>
      </c>
      <c r="N10" s="88" t="n">
        <v>47</v>
      </c>
      <c r="O10" s="88" t="n">
        <v>34</v>
      </c>
      <c r="P10" s="92" t="n"/>
      <c r="Q10" s="20">
        <f>J10-P10</f>
        <v/>
      </c>
      <c r="R10" s="21" t="n">
        <v>3333</v>
      </c>
      <c r="S10" s="20">
        <f>IF(R10&gt;0,(R10-R11-$Q10),"")</f>
        <v/>
      </c>
      <c r="T10" s="21" t="n">
        <v>3617</v>
      </c>
      <c r="U10" s="20">
        <f>IF(T10&gt;0,(T10-T11-$Q10),"")</f>
        <v/>
      </c>
      <c r="V10" s="21" t="n">
        <v>6291</v>
      </c>
      <c r="W10" s="20">
        <f>IF(V10&gt;0,(V10-V11-$Q10),"")</f>
        <v/>
      </c>
      <c r="X10" s="21" t="n">
        <v>9522</v>
      </c>
      <c r="Y10" s="20">
        <f>IF(X10&gt;0,(X10-X11-$Q10),"")</f>
        <v/>
      </c>
      <c r="Z10" s="21" t="n">
        <v>12620</v>
      </c>
      <c r="AA10" s="20">
        <f>IF(Z10&gt;0,(Z10-Z11-$Q10),"")</f>
        <v/>
      </c>
      <c r="AB10" s="21" t="n">
        <v>14186</v>
      </c>
      <c r="AC10" s="22">
        <f>IF(AB10&gt;0,(AB10-AB11-$Q10),"")</f>
        <v/>
      </c>
      <c r="AD10" s="21" t="n">
        <v>14186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2143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128</v>
      </c>
      <c r="S11" s="24" t="n"/>
      <c r="T11" s="30" t="n">
        <v>482</v>
      </c>
      <c r="U11" s="24" t="n"/>
      <c r="V11" s="30" t="n">
        <v>1650</v>
      </c>
      <c r="W11" s="24" t="n"/>
      <c r="X11" s="30" t="n">
        <v>1650</v>
      </c>
      <c r="Y11" s="24" t="n"/>
      <c r="Z11" s="30" t="n">
        <v>1872</v>
      </c>
      <c r="AA11" s="24" t="n"/>
      <c r="AB11" s="30" t="n">
        <v>2538</v>
      </c>
      <c r="AC11" s="26" t="n"/>
      <c r="AD11" s="30" t="n">
        <v>2538</v>
      </c>
      <c r="AE11" s="26" t="n"/>
    </row>
    <row r="12">
      <c r="B12" s="16" t="inlineStr">
        <is>
          <t>WM TUC</t>
        </is>
      </c>
      <c r="C12" s="17" t="n">
        <v>1662</v>
      </c>
      <c r="E12" s="29" t="inlineStr">
        <is>
          <t>Room 4</t>
        </is>
      </c>
      <c r="F12" s="119" t="n">
        <v>17056</v>
      </c>
      <c r="G12" s="117" t="n">
        <v>13178.92175</v>
      </c>
      <c r="H12" s="117" t="n">
        <v>12376.82817304</v>
      </c>
      <c r="I12" s="19">
        <f>G12+H12</f>
        <v/>
      </c>
      <c r="J12" s="119" t="n">
        <v>16855</v>
      </c>
      <c r="K12" s="117" t="n">
        <v>12382.417</v>
      </c>
      <c r="L12" s="117" t="n">
        <v>11169.63556164</v>
      </c>
      <c r="M12" s="19">
        <f>K12+L12</f>
        <v/>
      </c>
      <c r="N12" s="88" t="n">
        <v>40</v>
      </c>
      <c r="O12" s="88" t="n">
        <v>34</v>
      </c>
      <c r="P12" s="92" t="n"/>
      <c r="Q12" s="20">
        <f>J12-P12</f>
        <v/>
      </c>
      <c r="R12" s="21" t="n">
        <v>4742</v>
      </c>
      <c r="S12" s="20">
        <f>IF(R12&gt;0,(R12-R13-$Q12),"")</f>
        <v/>
      </c>
      <c r="T12" s="21" t="n">
        <v>5806</v>
      </c>
      <c r="U12" s="20">
        <f>IF(T12&gt;0,(T12-T13-$Q12),"")</f>
        <v/>
      </c>
      <c r="V12" s="21" t="n">
        <v>7584</v>
      </c>
      <c r="W12" s="20">
        <f>IF(V12&gt;0,(V12-V13-$Q12),"")</f>
        <v/>
      </c>
      <c r="X12" s="21" t="n">
        <v>9440</v>
      </c>
      <c r="Y12" s="20">
        <f>IF(X12&gt;0,(X12-X13-$Q12),"")</f>
        <v/>
      </c>
      <c r="Z12" s="21" t="n">
        <v>9722</v>
      </c>
      <c r="AA12" s="20">
        <f>IF(Z12&gt;0,(Z12-Z13-$Q12),"")</f>
        <v/>
      </c>
      <c r="AB12" s="21" t="n">
        <v>9722</v>
      </c>
      <c r="AC12" s="22">
        <f>IF(AB12&gt;0,(AB12-AB13-$Q12),"")</f>
        <v/>
      </c>
      <c r="AD12" s="21" t="n">
        <v>9722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5130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872</v>
      </c>
      <c r="S13" s="24" t="n"/>
      <c r="T13" s="30" t="n">
        <v>872</v>
      </c>
      <c r="U13" s="24" t="n"/>
      <c r="V13" s="30" t="n">
        <v>881</v>
      </c>
      <c r="W13" s="24" t="n"/>
      <c r="X13" s="30" t="n">
        <v>881</v>
      </c>
      <c r="Y13" s="24" t="n"/>
      <c r="Z13" s="30" t="n">
        <v>881</v>
      </c>
      <c r="AA13" s="24" t="n"/>
      <c r="AB13" s="30" t="n">
        <v>881</v>
      </c>
      <c r="AC13" s="26" t="n"/>
      <c r="AD13" s="30" t="n">
        <v>881</v>
      </c>
      <c r="AE13" s="26" t="n"/>
    </row>
    <row r="14">
      <c r="B14" s="16" t="inlineStr">
        <is>
          <t>ALBSFWY PHX</t>
        </is>
      </c>
      <c r="C14" s="17" t="n">
        <v>7820</v>
      </c>
      <c r="E14" s="18" t="inlineStr">
        <is>
          <t>Room 5</t>
        </is>
      </c>
      <c r="F14" s="119" t="n">
        <v>23363</v>
      </c>
      <c r="G14" s="117" t="n">
        <v>18764</v>
      </c>
      <c r="H14" s="117" t="n">
        <v>26632.29362876</v>
      </c>
      <c r="I14" s="19">
        <f>G14+H14</f>
        <v/>
      </c>
      <c r="J14" s="119" t="n">
        <v>23659</v>
      </c>
      <c r="K14" s="117" t="n">
        <v>19163.25</v>
      </c>
      <c r="L14" s="117" t="n">
        <v>26384.16398557999</v>
      </c>
      <c r="M14" s="19">
        <f>K14+L14</f>
        <v/>
      </c>
      <c r="N14" s="88" t="n">
        <v>64</v>
      </c>
      <c r="O14" s="88" t="n">
        <v>54</v>
      </c>
      <c r="P14" s="92" t="n"/>
      <c r="Q14" s="20">
        <f>J14-P14</f>
        <v/>
      </c>
      <c r="R14" s="21" t="n">
        <v>1026</v>
      </c>
      <c r="S14" s="20">
        <f>IF(R14&gt;0,(R14-R15-$Q14),"")</f>
        <v/>
      </c>
      <c r="T14" s="21" t="n">
        <v>1026</v>
      </c>
      <c r="U14" s="20">
        <f>IF(T14&gt;0,(T14-T15-$Q14),"")</f>
        <v/>
      </c>
      <c r="V14" s="21" t="n">
        <v>1026</v>
      </c>
      <c r="W14" s="20">
        <f>IF(V14&gt;0,(V14-V15-$Q14),"")</f>
        <v/>
      </c>
      <c r="X14" s="21" t="n">
        <v>1731</v>
      </c>
      <c r="Y14" s="20">
        <f>IF(X14&gt;0,(X14-X15-$Q14),"")</f>
        <v/>
      </c>
      <c r="Z14" s="21" t="n">
        <v>4475</v>
      </c>
      <c r="AA14" s="20">
        <f>IF(Z14&gt;0,(Z14-Z15-$Q14),"")</f>
        <v/>
      </c>
      <c r="AB14" s="21" t="n">
        <v>14407</v>
      </c>
      <c r="AC14" s="22">
        <f>IF(AB14&gt;0,(AB14-AB15-$Q14),"")</f>
        <v/>
      </c>
      <c r="AD14" s="21" t="n">
        <v>14407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2600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0</v>
      </c>
      <c r="W15" s="24" t="n"/>
      <c r="X15" s="25" t="n">
        <v>0</v>
      </c>
      <c r="Y15" s="24" t="n"/>
      <c r="Z15" s="25" t="n">
        <v>0</v>
      </c>
      <c r="AA15" s="24" t="n"/>
      <c r="AB15" s="25" t="n">
        <v>8289</v>
      </c>
      <c r="AC15" s="26" t="n"/>
      <c r="AD15" s="25" t="n">
        <v>8289</v>
      </c>
      <c r="AE15" s="26" t="n"/>
    </row>
    <row r="16" ht="15" customHeight="1" thickBot="1">
      <c r="B16" s="28" t="inlineStr">
        <is>
          <t>FRY'S</t>
        </is>
      </c>
      <c r="C16" s="17" t="n">
        <v>11147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400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810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1310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559</v>
      </c>
      <c r="L20" s="4" t="n"/>
      <c r="M20" s="4" t="n"/>
      <c r="Q20" s="51" t="inlineStr">
        <is>
          <t>Day Prior</t>
        </is>
      </c>
      <c r="R20" s="35" t="n">
        <v>3234</v>
      </c>
      <c r="S20" s="36" t="n"/>
      <c r="T20" s="35" t="n">
        <v>9659</v>
      </c>
      <c r="U20" s="36" t="n"/>
      <c r="V20" s="35" t="n">
        <v>16580</v>
      </c>
      <c r="W20" s="36" t="n"/>
      <c r="X20" s="35" t="n">
        <v>35773</v>
      </c>
      <c r="Y20" s="36" t="n"/>
      <c r="Z20" s="35" t="n">
        <v>42249</v>
      </c>
      <c r="AA20" s="36" t="n"/>
      <c r="AB20" s="35" t="n">
        <v>42249</v>
      </c>
      <c r="AC20" s="37" t="n"/>
      <c r="AD20" s="35" t="n">
        <v>42249</v>
      </c>
      <c r="AE20" s="37" t="n"/>
    </row>
    <row r="21" ht="15" customHeight="1" thickBot="1">
      <c r="B21" s="16" t="inlineStr">
        <is>
          <t>SBUX PHX</t>
        </is>
      </c>
      <c r="C21" s="17" t="n">
        <v>4623</v>
      </c>
      <c r="L21" s="4" t="n"/>
      <c r="M21" s="4" t="n"/>
      <c r="Q21" s="52" t="n"/>
      <c r="R21" s="40" t="n">
        <v>80</v>
      </c>
      <c r="S21" s="41" t="n"/>
      <c r="T21" s="40" t="n">
        <v>2982</v>
      </c>
      <c r="U21" s="41" t="n"/>
      <c r="V21" s="40" t="n">
        <v>3020</v>
      </c>
      <c r="W21" s="41" t="n"/>
      <c r="X21" s="40" t="n">
        <v>3866</v>
      </c>
      <c r="Y21" s="41" t="n"/>
      <c r="Z21" s="40" t="n">
        <v>14039</v>
      </c>
      <c r="AA21" s="41" t="n"/>
      <c r="AB21" s="40" t="n">
        <v>14039</v>
      </c>
      <c r="AC21" s="42" t="n"/>
      <c r="AD21" s="40" t="n">
        <v>14039</v>
      </c>
      <c r="AE21" s="42" t="n"/>
    </row>
    <row r="22" ht="15" customHeight="1" thickBot="1">
      <c r="B22" s="16" t="inlineStr">
        <is>
          <t>SBUX LV B</t>
        </is>
      </c>
      <c r="C22" s="17" t="n">
        <v>1112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9284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7403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32154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6546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15483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685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14557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4741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3199</v>
      </c>
      <c r="R36" s="104" t="n">
        <v>988</v>
      </c>
      <c r="S36" s="104">
        <f>IF(T36&gt;0,(T36-R36)/2,"")</f>
        <v/>
      </c>
      <c r="T36" s="104" t="n">
        <v>988</v>
      </c>
      <c r="U36" s="104">
        <f>IF(V36&gt;0,(V36-T36)/2,"")</f>
        <v/>
      </c>
      <c r="V36" s="104" t="n">
        <v>2005</v>
      </c>
      <c r="W36" s="104">
        <f>IF(X36&gt;0,(X36-V36)/2,"")</f>
        <v/>
      </c>
      <c r="X36" s="104" t="n">
        <v>2199</v>
      </c>
      <c r="Y36" s="104">
        <f>IF(Z36&gt;0,(Z36-X36)/2,"")</f>
        <v/>
      </c>
      <c r="Z36" s="104" t="n">
        <v>2199</v>
      </c>
      <c r="AA36" s="104">
        <f>IF(AB36&gt;0,(AB36-Z36)/2,"")</f>
        <v/>
      </c>
      <c r="AB36" s="104" t="n">
        <v>2199</v>
      </c>
      <c r="AC36" s="104">
        <f>IF(AD36&gt;0,(AD36-AB36)/2,"")</f>
        <v/>
      </c>
      <c r="AD36" s="104" t="n">
        <v>2199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1550</v>
      </c>
      <c r="R37" s="106" t="n">
        <v>988</v>
      </c>
      <c r="S37" s="106">
        <f>IF(T37&gt;0,(T37-R37)/2,"")</f>
        <v/>
      </c>
      <c r="T37" s="106" t="n">
        <v>988</v>
      </c>
      <c r="U37" s="106">
        <f>IF(V37&gt;0,(V37-T37)/2,"")</f>
        <v/>
      </c>
      <c r="V37" s="106" t="n">
        <v>1531</v>
      </c>
      <c r="W37" s="106">
        <f>IF(X37&gt;0,(X37-V37)/2,"")</f>
        <v/>
      </c>
      <c r="X37" s="106" t="n">
        <v>1621</v>
      </c>
      <c r="Y37" s="106">
        <f>IF(Z37&gt;0,(Z37-X37)/2,"")</f>
        <v/>
      </c>
      <c r="Z37" s="106" t="n">
        <v>1621</v>
      </c>
      <c r="AA37" s="106">
        <f>IF(AB37&gt;0,(AB37-Z37)/2,"")</f>
        <v/>
      </c>
      <c r="AB37" s="106" t="n">
        <v>1621</v>
      </c>
      <c r="AC37" s="106">
        <f>IF(AD37&gt;0,(AD37-AB37)/2,"")</f>
        <v/>
      </c>
      <c r="AD37" s="106" t="n">
        <v>1621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2632</v>
      </c>
      <c r="R38" s="108" t="n">
        <v>1242</v>
      </c>
      <c r="S38" s="108">
        <f>IF(T38&gt;0,(T38-R38)/2,"")</f>
        <v/>
      </c>
      <c r="T38" s="108" t="n">
        <v>1242</v>
      </c>
      <c r="U38" s="108">
        <f>IF(V38&gt;0,(V38-T38)/2,"")</f>
        <v/>
      </c>
      <c r="V38" s="108" t="n">
        <v>1494</v>
      </c>
      <c r="W38" s="108">
        <f>IF(X38&gt;0,(X38-V38)/2,"")</f>
        <v/>
      </c>
      <c r="X38" s="108" t="n">
        <v>2544</v>
      </c>
      <c r="Y38" s="108">
        <f>IF(Z38&gt;0,(Z38-X38)/2,"")</f>
        <v/>
      </c>
      <c r="Z38" s="108" t="n">
        <v>2554</v>
      </c>
      <c r="AA38" s="108">
        <f>IF(AB38&gt;0,(AB38-Z38)/2,"")</f>
        <v/>
      </c>
      <c r="AB38" s="108" t="n">
        <v>2554</v>
      </c>
      <c r="AC38" s="108">
        <f>IF(AD38&gt;0,(AD38-AB38)/2,"")</f>
        <v/>
      </c>
      <c r="AD38" s="108" t="n">
        <v>2554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2911</v>
      </c>
      <c r="R39" s="106" t="n">
        <v>1331</v>
      </c>
      <c r="S39" s="106">
        <f>IF(T39&gt;0,(T39-R39)/2,"")</f>
        <v/>
      </c>
      <c r="T39" s="106" t="n">
        <v>1331</v>
      </c>
      <c r="U39" s="106">
        <f>IF(V39&gt;0,(V39-T39)/2,"")</f>
        <v/>
      </c>
      <c r="V39" s="106" t="n">
        <v>2118</v>
      </c>
      <c r="W39" s="106">
        <f>IF(X39&gt;0,(X39-V39)/2,"")</f>
        <v/>
      </c>
      <c r="X39" s="106" t="n">
        <v>2670</v>
      </c>
      <c r="Y39" s="106">
        <f>IF(Z39&gt;0,(Z39-X39)/2,"")</f>
        <v/>
      </c>
      <c r="Z39" s="106" t="n">
        <v>2927</v>
      </c>
      <c r="AA39" s="106">
        <f>IF(AB39&gt;0,(AB39-Z39)/2,"")</f>
        <v/>
      </c>
      <c r="AB39" s="106" t="n">
        <v>2927</v>
      </c>
      <c r="AC39" s="106">
        <f>IF(AD39&gt;0,(AD39-AB39)/2,"")</f>
        <v/>
      </c>
      <c r="AD39" s="106" t="n">
        <v>2927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3078</v>
      </c>
      <c r="R40" s="108" t="n">
        <v>920</v>
      </c>
      <c r="S40" s="108">
        <f>IF(T40&gt;0,(T40-R40)/2,"")</f>
        <v/>
      </c>
      <c r="T40" s="108" t="n">
        <v>920</v>
      </c>
      <c r="U40" s="108">
        <f>IF(V40&gt;0,(V40-T40)/2,"")</f>
        <v/>
      </c>
      <c r="V40" s="108" t="n">
        <v>1998</v>
      </c>
      <c r="W40" s="108">
        <f>IF(X40&gt;0,(X40-V40)/2,"")</f>
        <v/>
      </c>
      <c r="X40" s="108" t="n">
        <v>3071</v>
      </c>
      <c r="Y40" s="108">
        <f>IF(Z40&gt;0,(Z40-X40)/2,"")</f>
        <v/>
      </c>
      <c r="Z40" s="108" t="n">
        <v>3071</v>
      </c>
      <c r="AA40" s="108">
        <f>IF(AB40&gt;0,(AB40-Z40)/2,"")</f>
        <v/>
      </c>
      <c r="AB40" s="108" t="n">
        <v>3071</v>
      </c>
      <c r="AC40" s="108">
        <f>IF(AD40&gt;0,(AD40-AB40)/2,"")</f>
        <v/>
      </c>
      <c r="AD40" s="108" t="n">
        <v>3071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693</v>
      </c>
      <c r="R41" s="106" t="n">
        <v>368</v>
      </c>
      <c r="S41" s="106">
        <f>IF(T41&gt;0,(T41-R41)/2,"")</f>
        <v/>
      </c>
      <c r="T41" s="106" t="n">
        <v>368</v>
      </c>
      <c r="U41" s="106">
        <f>IF(V41&gt;0,(V41-T41)/2,"")</f>
        <v/>
      </c>
      <c r="V41" s="106" t="n">
        <v>368</v>
      </c>
      <c r="W41" s="106">
        <f>IF(X41&gt;0,(X41-V41)/2,"")</f>
        <v/>
      </c>
      <c r="X41" s="106" t="n">
        <v>758</v>
      </c>
      <c r="Y41" s="106">
        <f>IF(Z41&gt;0,(Z41-X41)/2,"")</f>
        <v/>
      </c>
      <c r="Z41" s="106" t="n">
        <v>758</v>
      </c>
      <c r="AA41" s="106">
        <f>IF(AB41&gt;0,(AB41-Z41)/2,"")</f>
        <v/>
      </c>
      <c r="AB41" s="106" t="n">
        <v>758</v>
      </c>
      <c r="AC41" s="106">
        <f>IF(AD41&gt;0,(AD41-AB41)/2,"")</f>
        <v/>
      </c>
      <c r="AD41" s="106" t="n">
        <v>758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1262</v>
      </c>
      <c r="R42" s="108" t="n">
        <v>750</v>
      </c>
      <c r="S42" s="108">
        <f>IF(T42&gt;0,(T42-R42)/2,"")</f>
        <v/>
      </c>
      <c r="T42" s="108" t="n">
        <v>750</v>
      </c>
      <c r="U42" s="108">
        <f>IF(V42&gt;0,(V42-T42)/2,"")</f>
        <v/>
      </c>
      <c r="V42" s="108" t="n">
        <v>750</v>
      </c>
      <c r="W42" s="108">
        <f>IF(X42&gt;0,(X42-V42)/2,"")</f>
        <v/>
      </c>
      <c r="X42" s="108" t="n">
        <v>750</v>
      </c>
      <c r="Y42" s="108">
        <f>IF(Z42&gt;0,(Z42-X42)/2,"")</f>
        <v/>
      </c>
      <c r="Z42" s="108" t="n">
        <v>750</v>
      </c>
      <c r="AA42" s="108">
        <f>IF(AB42&gt;0,(AB42-Z42)/2,"")</f>
        <v/>
      </c>
      <c r="AB42" s="108" t="n">
        <v>750</v>
      </c>
      <c r="AC42" s="108">
        <f>IF(AD42&gt;0,(AD42-AB42)/2,"")</f>
        <v/>
      </c>
      <c r="AD42" s="108" t="n">
        <v>750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1688</v>
      </c>
      <c r="R43" s="106" t="n">
        <v>390</v>
      </c>
      <c r="S43" s="106">
        <f>IF(T43&gt;0,(T43-R43)/2,"")</f>
        <v/>
      </c>
      <c r="T43" s="106" t="n">
        <v>390</v>
      </c>
      <c r="U43" s="106">
        <f>IF(V43&gt;0,(V43-T43)/2,"")</f>
        <v/>
      </c>
      <c r="V43" s="106" t="n">
        <v>768</v>
      </c>
      <c r="W43" s="106">
        <f>IF(X43&gt;0,(X43-V43)/2,"")</f>
        <v/>
      </c>
      <c r="X43" s="106" t="n">
        <v>1152</v>
      </c>
      <c r="Y43" s="106">
        <f>IF(Z43&gt;0,(Z43-X43)/2,"")</f>
        <v/>
      </c>
      <c r="Z43" s="106" t="n">
        <v>1162</v>
      </c>
      <c r="AA43" s="106">
        <f>IF(AB43&gt;0,(AB43-Z43)/2,"")</f>
        <v/>
      </c>
      <c r="AB43" s="106" t="n">
        <v>1162</v>
      </c>
      <c r="AC43" s="106">
        <f>IF(AD43&gt;0,(AD43-AB43)/2,"")</f>
        <v/>
      </c>
      <c r="AD43" s="106" t="n">
        <v>1162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1601</v>
      </c>
      <c r="R44" s="110" t="n">
        <v>1037</v>
      </c>
      <c r="S44" s="110">
        <f>IF(T44&gt;0,(T44-R44)/2,"")</f>
        <v/>
      </c>
      <c r="T44" s="110" t="n">
        <v>1037</v>
      </c>
      <c r="U44" s="110">
        <f>IF(V44&gt;0,(V44-T44)/2,"")</f>
        <v/>
      </c>
      <c r="V44" s="110" t="n">
        <v>1526</v>
      </c>
      <c r="W44" s="110">
        <f>IF(X44&gt;0,(X44-V44)/2,"")</f>
        <v/>
      </c>
      <c r="X44" s="110" t="n">
        <v>1604</v>
      </c>
      <c r="Y44" s="110">
        <f>IF(Z44&gt;0,(Z44-X44)/2,"")</f>
        <v/>
      </c>
      <c r="Z44" s="110" t="n">
        <v>1604</v>
      </c>
      <c r="AA44" s="110">
        <f>IF(AB44&gt;0,(AB44-Z44)/2,"")</f>
        <v/>
      </c>
      <c r="AB44" s="110" t="n">
        <v>1604</v>
      </c>
      <c r="AC44" s="110">
        <f>IF(AD44&gt;0,(AD44-AB44)/2,"")</f>
        <v/>
      </c>
      <c r="AD44" s="110" t="n">
        <v>1604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5034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1000</v>
      </c>
      <c r="W45" s="112">
        <f>IF(X45&gt;0,(X45-V45)/2,"")</f>
        <v/>
      </c>
      <c r="X45" s="112" t="n">
        <v>3963</v>
      </c>
      <c r="Y45" s="112">
        <f>IF(Z45&gt;0,(Z45-X45)/2,"")</f>
        <v/>
      </c>
      <c r="Z45" s="112" t="n">
        <v>3963</v>
      </c>
      <c r="AA45" s="112">
        <f>IF(AB45&gt;0,(AB45-Z45)/2,"")</f>
        <v/>
      </c>
      <c r="AB45" s="112" t="n">
        <v>3963</v>
      </c>
      <c r="AC45" s="112">
        <f>IF(AD45&gt;0,(AD45-AB45)/2,"")</f>
        <v/>
      </c>
      <c r="AD45" s="112" t="n">
        <v>3963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3782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2465</v>
      </c>
      <c r="Y46" s="108">
        <f>IF(Z46&gt;0,(Z46-X46)/2,"")</f>
        <v/>
      </c>
      <c r="Z46" s="108" t="n">
        <v>2465</v>
      </c>
      <c r="AA46" s="108">
        <f>IF(AB46&gt;0,(AB46-Z46)/2,"")</f>
        <v/>
      </c>
      <c r="AB46" s="108" t="n">
        <v>2465</v>
      </c>
      <c r="AC46" s="108">
        <f>IF(AD46&gt;0,(AD46-AB46)/2,"")</f>
        <v/>
      </c>
      <c r="AD46" s="108" t="n">
        <v>2465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2266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269</v>
      </c>
      <c r="W47" s="106">
        <f>IF(X47&gt;0,(X47-V47)/2,"")</f>
        <v/>
      </c>
      <c r="X47" s="106" t="n">
        <v>269</v>
      </c>
      <c r="Y47" s="106">
        <f>IF(Z47&gt;0,(Z47-X47)/2,"")</f>
        <v/>
      </c>
      <c r="Z47" s="106" t="n">
        <v>983</v>
      </c>
      <c r="AA47" s="106">
        <f>IF(AB47&gt;0,(AB47-Z47)/2,"")</f>
        <v/>
      </c>
      <c r="AB47" s="106" t="n">
        <v>983</v>
      </c>
      <c r="AC47" s="106">
        <f>IF(AD47&gt;0,(AD47-AB47)/2,"")</f>
        <v/>
      </c>
      <c r="AD47" s="106" t="n">
        <v>983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4346</v>
      </c>
      <c r="R48" s="110" t="n">
        <v>800</v>
      </c>
      <c r="S48" s="110">
        <f>IF(T48&gt;0,(T48-R48)/2,"")</f>
        <v/>
      </c>
      <c r="T48" s="110" t="n">
        <v>1442</v>
      </c>
      <c r="U48" s="110">
        <f>IF(V48&gt;0,(V48-T48)/2,"")</f>
        <v/>
      </c>
      <c r="V48" s="110" t="n">
        <v>2286</v>
      </c>
      <c r="W48" s="110">
        <f>IF(X48&gt;0,(X48-V48)/2,"")</f>
        <v/>
      </c>
      <c r="X48" s="110" t="n">
        <v>4718</v>
      </c>
      <c r="Y48" s="110">
        <f>IF(Z48&gt;0,(Z48-X48)/2,"")</f>
        <v/>
      </c>
      <c r="Z48" s="110" t="n">
        <v>5663</v>
      </c>
      <c r="AA48" s="110">
        <f>IF(AB48&gt;0,(AB48-Z48)/2,"")</f>
        <v/>
      </c>
      <c r="AB48" s="110" t="n">
        <v>5663</v>
      </c>
      <c r="AC48" s="110">
        <f>IF(AD48&gt;0,(AD48-AB48)/2,"")</f>
        <v/>
      </c>
      <c r="AD48" s="110" t="n">
        <v>5663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2134</v>
      </c>
      <c r="R49" s="112" t="n">
        <v>960</v>
      </c>
      <c r="S49" s="112">
        <f>IF(T49&gt;0,(T49-R49)/2,"")</f>
        <v/>
      </c>
      <c r="T49" s="112" t="n">
        <v>1846</v>
      </c>
      <c r="U49" s="112">
        <f>IF(V49&gt;0,(V49-T49)/2,"")</f>
        <v/>
      </c>
      <c r="V49" s="112" t="n">
        <v>1846</v>
      </c>
      <c r="W49" s="112">
        <f>IF(X49&gt;0,(X49-V49)/2,"")</f>
        <v/>
      </c>
      <c r="X49" s="112" t="n">
        <v>1846</v>
      </c>
      <c r="Y49" s="112">
        <f>IF(Z49&gt;0,(Z49-X49)/2,"")</f>
        <v/>
      </c>
      <c r="Z49" s="112" t="n">
        <v>2006</v>
      </c>
      <c r="AA49" s="112">
        <f>IF(AB49&gt;0,(AB49-Z49)/2,"")</f>
        <v/>
      </c>
      <c r="AB49" s="112" t="n">
        <v>2121</v>
      </c>
      <c r="AC49" s="112">
        <f>IF(AD49&gt;0,(AD49-AB49)/2,"")</f>
        <v/>
      </c>
      <c r="AD49" s="112" t="n">
        <v>2121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3692</v>
      </c>
      <c r="R50" s="108" t="n">
        <v>900</v>
      </c>
      <c r="S50" s="108">
        <f>IF(T50&gt;0,(T50-R50)/2,"")</f>
        <v/>
      </c>
      <c r="T50" s="108" t="n">
        <v>1308</v>
      </c>
      <c r="U50" s="108">
        <f>IF(V50&gt;0,(V50-T50)/2,"")</f>
        <v/>
      </c>
      <c r="V50" s="108" t="n">
        <v>1308</v>
      </c>
      <c r="W50" s="108">
        <f>IF(X50&gt;0,(X50-V50)/2,"")</f>
        <v/>
      </c>
      <c r="X50" s="108" t="n">
        <v>2274</v>
      </c>
      <c r="Y50" s="108">
        <f>IF(Z50&gt;0,(Z50-X50)/2,"")</f>
        <v/>
      </c>
      <c r="Z50" s="108" t="n">
        <v>3697</v>
      </c>
      <c r="AA50" s="108">
        <f>IF(AB50&gt;0,(AB50-Z50)/2,"")</f>
        <v/>
      </c>
      <c r="AB50" s="108" t="n">
        <v>3697</v>
      </c>
      <c r="AC50" s="108">
        <f>IF(AD50&gt;0,(AD50-AB50)/2,"")</f>
        <v/>
      </c>
      <c r="AD50" s="108" t="n">
        <v>3697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1448</v>
      </c>
      <c r="R51" s="106" t="n">
        <v>241</v>
      </c>
      <c r="S51" s="106">
        <f>IF(T51&gt;0,(T51-R51)/2,"")</f>
        <v/>
      </c>
      <c r="T51" s="106" t="n">
        <v>631</v>
      </c>
      <c r="U51" s="106">
        <f>IF(V51&gt;0,(V51-T51)/2,"")</f>
        <v/>
      </c>
      <c r="V51" s="106" t="n">
        <v>1081</v>
      </c>
      <c r="W51" s="106">
        <f>IF(X51&gt;0,(X51-V51)/2,"")</f>
        <v/>
      </c>
      <c r="X51" s="106" t="n">
        <v>1081</v>
      </c>
      <c r="Y51" s="106">
        <f>IF(Z51&gt;0,(Z51-X51)/2,"")</f>
        <v/>
      </c>
      <c r="Z51" s="106" t="n">
        <v>1269</v>
      </c>
      <c r="AA51" s="106">
        <f>IF(AB51&gt;0,(AB51-Z51)/2,"")</f>
        <v/>
      </c>
      <c r="AB51" s="106" t="n">
        <v>1317</v>
      </c>
      <c r="AC51" s="106">
        <f>IF(AD51&gt;0,(AD51-AB51)/2,"")</f>
        <v/>
      </c>
      <c r="AD51" s="106" t="n">
        <v>1317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2263</v>
      </c>
      <c r="R52" s="108" t="n">
        <v>32</v>
      </c>
      <c r="S52" s="108">
        <f>IF(T52&gt;0,(T52-R52)/2,"")</f>
        <v/>
      </c>
      <c r="T52" s="108" t="n">
        <v>-1368</v>
      </c>
      <c r="U52" s="108">
        <f>IF(V52&gt;0,(V52-T52)/2,"")</f>
        <v/>
      </c>
      <c r="V52" s="108" t="n">
        <v>-1368</v>
      </c>
      <c r="W52" s="108">
        <f>IF(X52&gt;0,(X52-V52)/2,"")</f>
        <v/>
      </c>
      <c r="X52" s="108" t="n">
        <v>-745</v>
      </c>
      <c r="Y52" s="108">
        <f>IF(Z52&gt;0,(Z52-X52)/2,"")</f>
        <v/>
      </c>
      <c r="Z52" s="108" t="n">
        <v>-745</v>
      </c>
      <c r="AA52" s="108">
        <f>IF(AB52&gt;0,(AB52-Z52)/2,"")</f>
        <v/>
      </c>
      <c r="AB52" s="108" t="n">
        <v>-745</v>
      </c>
      <c r="AC52" s="108">
        <f>IF(AD52&gt;0,(AD52-AB52)/2,"")</f>
        <v/>
      </c>
      <c r="AD52" s="108" t="n">
        <v>-745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2839</v>
      </c>
      <c r="R53" s="106" t="n">
        <v>0</v>
      </c>
      <c r="S53" s="106">
        <f>IF(T53&gt;0,(T53-R53)/2,"")</f>
        <v/>
      </c>
      <c r="T53" s="106" t="n">
        <v>0</v>
      </c>
      <c r="U53" s="106">
        <f>IF(V53&gt;0,(V53-T53)/2,"")</f>
        <v/>
      </c>
      <c r="V53" s="106" t="n">
        <v>786</v>
      </c>
      <c r="W53" s="106">
        <f>IF(X53&gt;0,(X53-V53)/2,"")</f>
        <v/>
      </c>
      <c r="X53" s="106" t="n">
        <v>1184</v>
      </c>
      <c r="Y53" s="106">
        <f>IF(Z53&gt;0,(Z53-X53)/2,"")</f>
        <v/>
      </c>
      <c r="Z53" s="106" t="n">
        <v>1626</v>
      </c>
      <c r="AA53" s="106">
        <f>IF(AB53&gt;0,(AB53-Z53)/2,"")</f>
        <v/>
      </c>
      <c r="AB53" s="106" t="n">
        <v>2261</v>
      </c>
      <c r="AC53" s="106">
        <f>IF(AD53&gt;0,(AD53-AB53)/2,"")</f>
        <v/>
      </c>
      <c r="AD53" s="106" t="n">
        <v>2261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1493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625</v>
      </c>
      <c r="AA54" s="108">
        <f>IF(AB54&gt;0,(AB54-Z54)/2,"")</f>
        <v/>
      </c>
      <c r="AB54" s="108" t="n">
        <v>1204</v>
      </c>
      <c r="AC54" s="108">
        <f>IF(AD54&gt;0,(AD54-AB54)/2,"")</f>
        <v/>
      </c>
      <c r="AD54" s="108" t="n">
        <v>1204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1810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300</v>
      </c>
      <c r="W55" s="106">
        <f>IF(X55&gt;0,(X55-V55)/2,"")</f>
        <v/>
      </c>
      <c r="X55" s="106" t="n">
        <v>1544</v>
      </c>
      <c r="Y55" s="106">
        <f>IF(Z55&gt;0,(Z55-X55)/2,"")</f>
        <v/>
      </c>
      <c r="Z55" s="106" t="n">
        <v>1774</v>
      </c>
      <c r="AA55" s="106">
        <f>IF(AB55&gt;0,(AB55-Z55)/2,"")</f>
        <v/>
      </c>
      <c r="AB55" s="106" t="n">
        <v>1774</v>
      </c>
      <c r="AC55" s="106">
        <f>IF(AD55&gt;0,(AD55-AB55)/2,"")</f>
        <v/>
      </c>
      <c r="AD55" s="106" t="n">
        <v>1774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2832</v>
      </c>
      <c r="R56" s="108" t="n">
        <v>1200</v>
      </c>
      <c r="S56" s="108">
        <f>IF(T56&gt;0,(T56-R56)/2,"")</f>
        <v/>
      </c>
      <c r="T56" s="108" t="n">
        <v>1200</v>
      </c>
      <c r="U56" s="108">
        <f>IF(V56&gt;0,(V56-T56)/2,"")</f>
        <v/>
      </c>
      <c r="V56" s="108" t="n">
        <v>2338</v>
      </c>
      <c r="W56" s="108">
        <f>IF(X56&gt;0,(X56-V56)/2,"")</f>
        <v/>
      </c>
      <c r="X56" s="108" t="n">
        <v>2338</v>
      </c>
      <c r="Y56" s="108">
        <f>IF(Z56&gt;0,(Z56-X56)/2,"")</f>
        <v/>
      </c>
      <c r="Z56" s="108" t="n">
        <v>2368</v>
      </c>
      <c r="AA56" s="108">
        <f>IF(AB56&gt;0,(AB56-Z56)/2,"")</f>
        <v/>
      </c>
      <c r="AB56" s="108" t="n">
        <v>2557</v>
      </c>
      <c r="AC56" s="108">
        <f>IF(AD56&gt;0,(AD56-AB56)/2,"")</f>
        <v/>
      </c>
      <c r="AD56" s="108" t="n">
        <v>2557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80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6846</v>
      </c>
      <c r="R58" s="104" t="n">
        <v>1496</v>
      </c>
      <c r="S58" s="104">
        <f>IF(T58&gt;0,(T58-R58)/2,"")</f>
        <v/>
      </c>
      <c r="T58" s="104" t="n">
        <v>2094</v>
      </c>
      <c r="U58" s="104">
        <f>IF(V58&gt;0,(V58-T58)/2,"")</f>
        <v/>
      </c>
      <c r="V58" s="104" t="n">
        <v>3171</v>
      </c>
      <c r="W58" s="104">
        <f>IF(X58&gt;0,(X58-V58)/2,"")</f>
        <v/>
      </c>
      <c r="X58" s="104" t="n">
        <v>3171</v>
      </c>
      <c r="Y58" s="104">
        <f>IF(Z58&gt;0,(Z58-X58)/2,"")</f>
        <v/>
      </c>
      <c r="Z58" s="104" t="n">
        <v>3453</v>
      </c>
      <c r="AA58" s="104">
        <f>IF(AB58&gt;0,(AB58-Z58)/2,"")</f>
        <v/>
      </c>
      <c r="AB58" s="104" t="n">
        <v>3453</v>
      </c>
      <c r="AC58" s="104">
        <f>IF(AD58&gt;0,(AD58-AB58)/2,"")</f>
        <v/>
      </c>
      <c r="AD58" s="104" t="n">
        <v>3453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4380</v>
      </c>
      <c r="R59" s="106" t="n">
        <v>2548</v>
      </c>
      <c r="S59" s="106">
        <f>IF(T59&gt;0,(T59-R59)/2,"")</f>
        <v/>
      </c>
      <c r="T59" s="106" t="n">
        <v>2939</v>
      </c>
      <c r="U59" s="106">
        <f>IF(V59&gt;0,(V59-T59)/2,"")</f>
        <v/>
      </c>
      <c r="V59" s="106" t="n">
        <v>3616</v>
      </c>
      <c r="W59" s="106">
        <f>IF(X59&gt;0,(X59-V59)/2,"")</f>
        <v/>
      </c>
      <c r="X59" s="106" t="n">
        <v>3914</v>
      </c>
      <c r="Y59" s="106">
        <f>IF(Z59&gt;0,(Z59-X59)/2,"")</f>
        <v/>
      </c>
      <c r="Z59" s="106" t="n">
        <v>3914</v>
      </c>
      <c r="AA59" s="106">
        <f>IF(AB59&gt;0,(AB59-Z59)/2,"")</f>
        <v/>
      </c>
      <c r="AB59" s="106" t="n">
        <v>3914</v>
      </c>
      <c r="AC59" s="106">
        <f>IF(AD59&gt;0,(AD59-AB59)/2,"")</f>
        <v/>
      </c>
      <c r="AD59" s="106" t="n">
        <v>3914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5629</v>
      </c>
      <c r="R60" s="108" t="n">
        <v>698</v>
      </c>
      <c r="S60" s="108">
        <f>IF(T60&gt;0,(T60-R60)/2,"")</f>
        <v/>
      </c>
      <c r="T60" s="108" t="n">
        <v>773</v>
      </c>
      <c r="U60" s="108">
        <f>IF(V60&gt;0,(V60-T60)/2,"")</f>
        <v/>
      </c>
      <c r="V60" s="108" t="n">
        <v>797</v>
      </c>
      <c r="W60" s="108">
        <f>IF(X60&gt;0,(X60-V60)/2,"")</f>
        <v/>
      </c>
      <c r="X60" s="108" t="n">
        <v>2355</v>
      </c>
      <c r="Y60" s="108">
        <f>IF(Z60&gt;0,(Z60-X60)/2,"")</f>
        <v/>
      </c>
      <c r="Z60" s="108" t="n">
        <v>2355</v>
      </c>
      <c r="AA60" s="108">
        <f>IF(AB60&gt;0,(AB60-Z60)/2,"")</f>
        <v/>
      </c>
      <c r="AB60" s="108" t="n">
        <v>2355</v>
      </c>
      <c r="AC60" s="108">
        <f>IF(AD60&gt;0,(AD60-AB60)/2,"")</f>
        <v/>
      </c>
      <c r="AD60" s="108" t="n">
        <v>2355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5587</v>
      </c>
      <c r="R62" s="104" t="n">
        <v>798</v>
      </c>
      <c r="S62" s="104">
        <f>IF(T62&gt;0,(T62-R62)/2,"")</f>
        <v/>
      </c>
      <c r="T62" s="104" t="n">
        <v>798</v>
      </c>
      <c r="U62" s="104">
        <f>IF(V62&gt;0,(V62-T62)/2,"")</f>
        <v/>
      </c>
      <c r="V62" s="104" t="n">
        <v>798</v>
      </c>
      <c r="W62" s="104">
        <f>IF(X62&gt;0,(X62-V62)/2,"")</f>
        <v/>
      </c>
      <c r="X62" s="104" t="n">
        <v>798</v>
      </c>
      <c r="Y62" s="104">
        <f>IF(Z62&gt;0,(Z62-X62)/2,"")</f>
        <v/>
      </c>
      <c r="Z62" s="104" t="n">
        <v>1795</v>
      </c>
      <c r="AA62" s="104">
        <f>IF(AB62&gt;0,(AB62-Z62)/2,"")</f>
        <v/>
      </c>
      <c r="AB62" s="104" t="n">
        <v>3226</v>
      </c>
      <c r="AC62" s="104">
        <f>IF(AD62&gt;0,(AD62-AB62)/2,"")</f>
        <v/>
      </c>
      <c r="AD62" s="104" t="n">
        <v>3226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10164</v>
      </c>
      <c r="R63" s="106" t="n">
        <v>0</v>
      </c>
      <c r="S63" s="106">
        <f>IF(T63&gt;0,(T63-R63)/2,"")</f>
        <v/>
      </c>
      <c r="T63" s="106" t="n">
        <v>0</v>
      </c>
      <c r="U63" s="106">
        <f>IF(V63&gt;0,(V63-T63)/2,"")</f>
        <v/>
      </c>
      <c r="V63" s="106" t="n">
        <v>0</v>
      </c>
      <c r="W63" s="106">
        <f>IF(X63&gt;0,(X63-V63)/2,"")</f>
        <v/>
      </c>
      <c r="X63" s="106" t="n">
        <v>234</v>
      </c>
      <c r="Y63" s="106">
        <f>IF(Z63&gt;0,(Z63-X63)/2,"")</f>
        <v/>
      </c>
      <c r="Z63" s="106" t="n">
        <v>939</v>
      </c>
      <c r="AA63" s="106">
        <f>IF(AB63&gt;0,(AB63-Z63)/2,"")</f>
        <v/>
      </c>
      <c r="AB63" s="106" t="n">
        <v>6182</v>
      </c>
      <c r="AC63" s="106">
        <f>IF(AD63&gt;0,(AD63-AB63)/2,"")</f>
        <v/>
      </c>
      <c r="AD63" s="106" t="n">
        <v>6182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6089</v>
      </c>
      <c r="R64" s="108" t="n">
        <v>0</v>
      </c>
      <c r="S64" s="108">
        <f>IF(T64&gt;0,(T64-R64)/2,"")</f>
        <v/>
      </c>
      <c r="T64" s="108" t="n">
        <v>0</v>
      </c>
      <c r="U64" s="108">
        <f>IF(V64&gt;0,(V64-T64)/2,"")</f>
        <v/>
      </c>
      <c r="V64" s="108" t="n">
        <v>0</v>
      </c>
      <c r="W64" s="108">
        <f>IF(X64&gt;0,(X64-V64)/2,"")</f>
        <v/>
      </c>
      <c r="X64" s="108" t="n">
        <v>342</v>
      </c>
      <c r="Y64" s="108">
        <f>IF(Z64&gt;0,(Z64-X64)/2,"")</f>
        <v/>
      </c>
      <c r="Z64" s="108" t="n">
        <v>1188</v>
      </c>
      <c r="AA64" s="108">
        <f>IF(AB64&gt;0,(AB64-Z64)/2,"")</f>
        <v/>
      </c>
      <c r="AB64" s="108" t="n">
        <v>3885</v>
      </c>
      <c r="AC64" s="108">
        <f>IF(AD64&gt;0,(AD64-AB64)/2,"")</f>
        <v/>
      </c>
      <c r="AD64" s="108" t="n">
        <v>3885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1584</v>
      </c>
      <c r="R65" s="114" t="n">
        <v>228</v>
      </c>
      <c r="S65" s="114">
        <f>IF(T65&gt;0,(T65-R65)/2,"")</f>
        <v/>
      </c>
      <c r="T65" s="114" t="n">
        <v>228</v>
      </c>
      <c r="U65" s="114">
        <f>IF(V65&gt;0,(V65-T65)/2,"")</f>
        <v/>
      </c>
      <c r="V65" s="114" t="n">
        <v>228</v>
      </c>
      <c r="W65" s="114">
        <f>IF(X65&gt;0,(X65-V65)/2,"")</f>
        <v/>
      </c>
      <c r="X65" s="114" t="n">
        <v>228</v>
      </c>
      <c r="Y65" s="114">
        <f>IF(Z65&gt;0,(Z65-X65)/2,"")</f>
        <v/>
      </c>
      <c r="Z65" s="114" t="n">
        <v>424</v>
      </c>
      <c r="AA65" s="114">
        <f>IF(AB65&gt;0,(AB65-Z65)/2,"")</f>
        <v/>
      </c>
      <c r="AB65" s="114" t="n">
        <v>889</v>
      </c>
      <c r="AC65" s="114">
        <f>IF(AD65&gt;0,(AD65-AB65)/2,"")</f>
        <v/>
      </c>
      <c r="AD65" s="114" t="n">
        <v>889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13">
    <tabColor theme="1"/>
    <outlinePr summaryBelow="1" summaryRight="1"/>
    <pageSetUpPr fitToPage="1"/>
  </sheetPr>
  <dimension ref="B2:AQ65"/>
  <sheetViews>
    <sheetView topLeftCell="G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20997</v>
      </c>
      <c r="G6" s="117" t="n">
        <v>18605.770875</v>
      </c>
      <c r="H6" s="117" t="n">
        <v>14102.09046153999</v>
      </c>
      <c r="I6" s="19">
        <f>G6+H6</f>
        <v/>
      </c>
      <c r="J6" s="119" t="n">
        <v>20106</v>
      </c>
      <c r="K6" s="117" t="n">
        <v>16380.43525</v>
      </c>
      <c r="L6" s="117" t="n">
        <v>12471.0792915</v>
      </c>
      <c r="M6" s="19">
        <f>K6+L6</f>
        <v/>
      </c>
      <c r="N6" s="85" t="n">
        <v>57</v>
      </c>
      <c r="O6" s="85" t="n">
        <v>45</v>
      </c>
      <c r="P6" s="92" t="n"/>
      <c r="Q6" s="20">
        <f>J6-P6</f>
        <v/>
      </c>
      <c r="R6" s="21" t="n">
        <v>7878</v>
      </c>
      <c r="S6" s="20">
        <f>IF(R6&gt;0,(R6-R7-$Q6),"")</f>
        <v/>
      </c>
      <c r="T6" s="21" t="n">
        <v>7878</v>
      </c>
      <c r="U6" s="20">
        <f>IF(T6&gt;0,(T6-T7-$Q6),"")</f>
        <v/>
      </c>
      <c r="V6" s="21" t="n">
        <v>12921</v>
      </c>
      <c r="W6" s="20">
        <f>IF(V6&gt;0,(V6-V7-$Q6),"")</f>
        <v/>
      </c>
      <c r="X6" s="21" t="n">
        <v>13689</v>
      </c>
      <c r="Y6" s="20">
        <f>IF(X6&gt;0,(X6-X7-$Q6),"")</f>
        <v/>
      </c>
      <c r="Z6" s="21" t="n">
        <v>13689</v>
      </c>
      <c r="AA6" s="20">
        <f>IF(Z6&gt;0,(Z6-Z7-$Q6),"")</f>
        <v/>
      </c>
      <c r="AB6" s="21" t="n">
        <v>13689</v>
      </c>
      <c r="AC6" s="22">
        <f>IF(AB6&gt;0,(AB6-AB7-$Q6),"")</f>
        <v/>
      </c>
      <c r="AD6" s="21" t="n">
        <v>13689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498</v>
      </c>
      <c r="S7" s="24" t="n"/>
      <c r="T7" s="25" t="n">
        <v>498</v>
      </c>
      <c r="U7" s="24" t="n"/>
      <c r="V7" s="25" t="n">
        <v>605</v>
      </c>
      <c r="W7" s="24" t="n"/>
      <c r="X7" s="25" t="n">
        <v>610</v>
      </c>
      <c r="Y7" s="24" t="n"/>
      <c r="Z7" s="25" t="n">
        <v>610</v>
      </c>
      <c r="AA7" s="24" t="n"/>
      <c r="AB7" s="25" t="n">
        <v>610</v>
      </c>
      <c r="AC7" s="26" t="n"/>
      <c r="AD7" s="25" t="n">
        <v>610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3158</v>
      </c>
      <c r="E8" s="29" t="inlineStr">
        <is>
          <t>Room 2</t>
        </is>
      </c>
      <c r="F8" s="119" t="n">
        <v>16680</v>
      </c>
      <c r="G8" s="117" t="n">
        <v>7153.574999999999</v>
      </c>
      <c r="H8" s="117" t="n">
        <v>1580.8552045</v>
      </c>
      <c r="I8" s="19">
        <f>G8+H8</f>
        <v/>
      </c>
      <c r="J8" s="119" t="n">
        <v>17179</v>
      </c>
      <c r="K8" s="117" t="n">
        <v>7356.603499999999</v>
      </c>
      <c r="L8" s="117" t="n">
        <v>1627.7622183</v>
      </c>
      <c r="M8" s="19">
        <f>K8+L8</f>
        <v/>
      </c>
      <c r="N8" s="87" t="n">
        <v>25</v>
      </c>
      <c r="O8" s="87" t="n">
        <v>16</v>
      </c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1800</v>
      </c>
      <c r="U8" s="20">
        <f>IF(T8&gt;0,(T8-T9-$Q8),"")</f>
        <v/>
      </c>
      <c r="V8" s="21" t="n">
        <v>3723</v>
      </c>
      <c r="W8" s="20">
        <f>IF(V8&gt;0,(V8-V9-$Q8),"")</f>
        <v/>
      </c>
      <c r="X8" s="21" t="n">
        <v>12124</v>
      </c>
      <c r="Y8" s="20">
        <f>IF(X8&gt;0,(X8-X9-$Q8),"")</f>
        <v/>
      </c>
      <c r="Z8" s="21" t="n">
        <v>12124</v>
      </c>
      <c r="AA8" s="20">
        <f>IF(Z8&gt;0,(Z8-Z9-$Q8),"")</f>
        <v/>
      </c>
      <c r="AB8" s="21" t="n">
        <v>12124</v>
      </c>
      <c r="AC8" s="22">
        <f>IF(AB8&gt;0,(AB8-AB9-$Q8),"")</f>
        <v/>
      </c>
      <c r="AD8" s="21" t="n">
        <v>12124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2170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3980</v>
      </c>
      <c r="E10" s="18" t="inlineStr">
        <is>
          <t>Room 3</t>
        </is>
      </c>
      <c r="F10" s="119" t="n">
        <v>8183</v>
      </c>
      <c r="G10" s="117" t="n">
        <v>6497.867249999999</v>
      </c>
      <c r="H10" s="117" t="n">
        <v>1823.631</v>
      </c>
      <c r="I10" s="19">
        <f>G10+H10</f>
        <v/>
      </c>
      <c r="J10" s="119" t="n">
        <v>8051</v>
      </c>
      <c r="K10" s="117" t="n">
        <v>6341.859750000001</v>
      </c>
      <c r="L10" s="117" t="n">
        <v>1753.027855</v>
      </c>
      <c r="M10" s="19">
        <f>K10+L10</f>
        <v/>
      </c>
      <c r="N10" s="88" t="n">
        <v>36</v>
      </c>
      <c r="O10" s="88" t="n">
        <v>27</v>
      </c>
      <c r="P10" s="92" t="n"/>
      <c r="Q10" s="20">
        <f>J10-P10</f>
        <v/>
      </c>
      <c r="R10" s="21" t="n">
        <v>1103</v>
      </c>
      <c r="S10" s="20">
        <f>IF(R10&gt;0,(R10-R11-$Q10),"")</f>
        <v/>
      </c>
      <c r="T10" s="21" t="n">
        <v>1263</v>
      </c>
      <c r="U10" s="20">
        <f>IF(T10&gt;0,(T10-T11-$Q10),"")</f>
        <v/>
      </c>
      <c r="V10" s="21" t="n">
        <v>4775</v>
      </c>
      <c r="W10" s="20">
        <f>IF(V10&gt;0,(V10-V11-$Q10),"")</f>
        <v/>
      </c>
      <c r="X10" s="21" t="n">
        <v>7610</v>
      </c>
      <c r="Y10" s="20">
        <f>IF(X10&gt;0,(X10-X11-$Q10),"")</f>
        <v/>
      </c>
      <c r="Z10" s="21" t="n">
        <v>7610</v>
      </c>
      <c r="AA10" s="20">
        <f>IF(Z10&gt;0,(Z10-Z11-$Q10),"")</f>
        <v/>
      </c>
      <c r="AB10" s="21" t="n">
        <v>7610</v>
      </c>
      <c r="AC10" s="22">
        <f>IF(AB10&gt;0,(AB10-AB11-$Q10),"")</f>
        <v/>
      </c>
      <c r="AD10" s="21" t="n">
        <v>7610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221</v>
      </c>
      <c r="S11" s="24" t="n"/>
      <c r="T11" s="30" t="n">
        <v>381</v>
      </c>
      <c r="U11" s="24" t="n"/>
      <c r="V11" s="30" t="n">
        <v>1500</v>
      </c>
      <c r="W11" s="24" t="n"/>
      <c r="X11" s="30" t="n">
        <v>2224</v>
      </c>
      <c r="Y11" s="24" t="n"/>
      <c r="Z11" s="30" t="n">
        <v>2224</v>
      </c>
      <c r="AA11" s="24" t="n"/>
      <c r="AB11" s="30" t="n">
        <v>2224</v>
      </c>
      <c r="AC11" s="26" t="n"/>
      <c r="AD11" s="30" t="n">
        <v>2224</v>
      </c>
      <c r="AE11" s="26" t="n"/>
    </row>
    <row r="12">
      <c r="B12" s="16" t="inlineStr">
        <is>
          <t>WM TUC</t>
        </is>
      </c>
      <c r="C12" s="17" t="n">
        <v>1653</v>
      </c>
      <c r="E12" s="29" t="inlineStr">
        <is>
          <t>Room 4</t>
        </is>
      </c>
      <c r="F12" s="119" t="n">
        <v>11471</v>
      </c>
      <c r="G12" s="117" t="n">
        <v>12594.97925</v>
      </c>
      <c r="H12" s="117" t="n">
        <v>12245.76807998</v>
      </c>
      <c r="I12" s="19">
        <f>G12+H12</f>
        <v/>
      </c>
      <c r="J12" s="119" t="n">
        <v>11175</v>
      </c>
      <c r="K12" s="117" t="n">
        <v>11980.524</v>
      </c>
      <c r="L12" s="117" t="n">
        <v>11152.71216698</v>
      </c>
      <c r="M12" s="19">
        <f>K12+L12</f>
        <v/>
      </c>
      <c r="N12" s="88" t="n">
        <v>37</v>
      </c>
      <c r="O12" s="88" t="n">
        <v>26</v>
      </c>
      <c r="P12" s="92" t="n"/>
      <c r="Q12" s="20">
        <f>J12-P12</f>
        <v/>
      </c>
      <c r="R12" s="21" t="n">
        <v>4701</v>
      </c>
      <c r="S12" s="20">
        <f>IF(R12&gt;0,(R12-R13-$Q12),"")</f>
        <v/>
      </c>
      <c r="T12" s="21" t="n">
        <v>5769</v>
      </c>
      <c r="U12" s="20">
        <f>IF(T12&gt;0,(T12-T13-$Q12),"")</f>
        <v/>
      </c>
      <c r="V12" s="21" t="n">
        <v>8456</v>
      </c>
      <c r="W12" s="20">
        <f>IF(V12&gt;0,(V12-V13-$Q12),"")</f>
        <v/>
      </c>
      <c r="X12" s="21" t="n">
        <v>10993</v>
      </c>
      <c r="Y12" s="20">
        <f>IF(X12&gt;0,(X12-X13-$Q12),"")</f>
        <v/>
      </c>
      <c r="Z12" s="21" t="n">
        <v>10993</v>
      </c>
      <c r="AA12" s="20">
        <f>IF(Z12&gt;0,(Z12-Z13-$Q12),"")</f>
        <v/>
      </c>
      <c r="AB12" s="21" t="n">
        <v>10993</v>
      </c>
      <c r="AC12" s="22">
        <f>IF(AB12&gt;0,(AB12-AB13-$Q12),"")</f>
        <v/>
      </c>
      <c r="AD12" s="21" t="n">
        <v>10993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5164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1214</v>
      </c>
      <c r="S13" s="24" t="n"/>
      <c r="T13" s="30" t="n">
        <v>1214</v>
      </c>
      <c r="U13" s="24" t="n"/>
      <c r="V13" s="30" t="n">
        <v>1214</v>
      </c>
      <c r="W13" s="24" t="n"/>
      <c r="X13" s="30" t="n">
        <v>1467</v>
      </c>
      <c r="Y13" s="24" t="n"/>
      <c r="Z13" s="30" t="n">
        <v>1467</v>
      </c>
      <c r="AA13" s="24" t="n"/>
      <c r="AB13" s="30" t="n">
        <v>1467</v>
      </c>
      <c r="AC13" s="26" t="n"/>
      <c r="AD13" s="30" t="n">
        <v>1467</v>
      </c>
      <c r="AE13" s="26" t="n"/>
    </row>
    <row r="14">
      <c r="B14" s="16" t="inlineStr">
        <is>
          <t>ALBSFWY PHX</t>
        </is>
      </c>
      <c r="C14" s="17" t="n">
        <v>7305</v>
      </c>
      <c r="E14" s="18" t="inlineStr">
        <is>
          <t>Room 5</t>
        </is>
      </c>
      <c r="F14" s="119" t="n">
        <v>17583</v>
      </c>
      <c r="G14" s="117" t="n">
        <v>17812.625</v>
      </c>
      <c r="H14" s="117" t="n">
        <v>23161.40916574</v>
      </c>
      <c r="I14" s="19">
        <f>G14+H14</f>
        <v/>
      </c>
      <c r="J14" s="119" t="n">
        <v>17583</v>
      </c>
      <c r="K14" s="117" t="n">
        <v>17812.625</v>
      </c>
      <c r="L14" s="117" t="n">
        <v>22267.6136991</v>
      </c>
      <c r="M14" s="19">
        <f>K14+L14</f>
        <v/>
      </c>
      <c r="N14" s="88" t="n">
        <v>64</v>
      </c>
      <c r="O14" s="88" t="n">
        <v>42</v>
      </c>
      <c r="P14" s="92" t="n"/>
      <c r="Q14" s="20">
        <f>J14-P14</f>
        <v/>
      </c>
      <c r="R14" s="21" t="n">
        <v>1094</v>
      </c>
      <c r="S14" s="20">
        <f>IF(R14&gt;0,(R14-R15-$Q14),"")</f>
        <v/>
      </c>
      <c r="T14" s="21" t="n">
        <v>1094</v>
      </c>
      <c r="U14" s="20">
        <f>IF(T14&gt;0,(T14-T15-$Q14),"")</f>
        <v/>
      </c>
      <c r="V14" s="21" t="n">
        <v>1244</v>
      </c>
      <c r="W14" s="20">
        <f>IF(V14&gt;0,(V14-V15-$Q14),"")</f>
        <v/>
      </c>
      <c r="X14" s="21" t="n">
        <v>2451</v>
      </c>
      <c r="Y14" s="20">
        <f>IF(X14&gt;0,(X14-X15-$Q14),"")</f>
        <v/>
      </c>
      <c r="Z14" s="21" t="n">
        <v>14409</v>
      </c>
      <c r="AA14" s="20">
        <f>IF(Z14&gt;0,(Z14-Z15-$Q14),"")</f>
        <v/>
      </c>
      <c r="AB14" s="21" t="n">
        <v>14583</v>
      </c>
      <c r="AC14" s="22">
        <f>IF(AB14&gt;0,(AB14-AB15-$Q14),"")</f>
        <v/>
      </c>
      <c r="AD14" s="21" t="n">
        <v>14583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75</v>
      </c>
      <c r="S15" s="24" t="n"/>
      <c r="T15" s="25" t="n">
        <v>75</v>
      </c>
      <c r="U15" s="24" t="n"/>
      <c r="V15" s="25" t="n">
        <v>75</v>
      </c>
      <c r="W15" s="24" t="n"/>
      <c r="X15" s="25" t="n">
        <v>75</v>
      </c>
      <c r="Y15" s="24" t="n"/>
      <c r="Z15" s="25" t="n">
        <v>9717</v>
      </c>
      <c r="AA15" s="24" t="n"/>
      <c r="AB15" s="25" t="n">
        <v>9717</v>
      </c>
      <c r="AC15" s="26" t="n"/>
      <c r="AD15" s="25" t="n">
        <v>9717</v>
      </c>
      <c r="AE15" s="26" t="n"/>
    </row>
    <row r="16" ht="15" customHeight="1" thickBot="1">
      <c r="B16" s="28" t="inlineStr">
        <is>
          <t>FRY'S</t>
        </is>
      </c>
      <c r="C16" s="17" t="n">
        <v>11339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17331</v>
      </c>
      <c r="S20" s="36" t="n"/>
      <c r="T20" s="35" t="n">
        <v>18967</v>
      </c>
      <c r="U20" s="36" t="n"/>
      <c r="V20" s="35" t="n">
        <v>27893</v>
      </c>
      <c r="W20" s="36" t="n"/>
      <c r="X20" s="35" t="n">
        <v>44016</v>
      </c>
      <c r="Y20" s="36" t="n"/>
      <c r="Z20" s="35" t="n">
        <v>51854</v>
      </c>
      <c r="AA20" s="36" t="n"/>
      <c r="AB20" s="35" t="n">
        <v>54397</v>
      </c>
      <c r="AC20" s="37" t="n"/>
      <c r="AD20" s="35" t="n">
        <v>54397</v>
      </c>
      <c r="AE20" s="37" t="n"/>
    </row>
    <row r="21" ht="15" customHeight="1" thickBot="1">
      <c r="B21" s="16" t="inlineStr">
        <is>
          <t>SBUX PHX</t>
        </is>
      </c>
      <c r="C21" s="17" t="n">
        <v>8946</v>
      </c>
      <c r="L21" s="4" t="n"/>
      <c r="M21" s="4" t="n"/>
      <c r="Q21" s="52" t="n"/>
      <c r="R21" s="40" t="n">
        <v>1584</v>
      </c>
      <c r="S21" s="41" t="n"/>
      <c r="T21" s="40" t="n">
        <v>1938</v>
      </c>
      <c r="U21" s="41" t="n"/>
      <c r="V21" s="40" t="n">
        <v>3121</v>
      </c>
      <c r="W21" s="41" t="n"/>
      <c r="X21" s="40" t="n">
        <v>4461</v>
      </c>
      <c r="Y21" s="41" t="n"/>
      <c r="Z21" s="40" t="n">
        <v>4683</v>
      </c>
      <c r="AA21" s="41" t="n"/>
      <c r="AB21" s="40" t="n">
        <v>13638</v>
      </c>
      <c r="AC21" s="42" t="n"/>
      <c r="AD21" s="40" t="n">
        <v>13638</v>
      </c>
      <c r="AE21" s="42" t="n"/>
    </row>
    <row r="22" ht="15" customHeight="1" thickBot="1">
      <c r="B22" s="16" t="inlineStr">
        <is>
          <t>SBUX LV B</t>
        </is>
      </c>
      <c r="C22" s="17" t="n">
        <v>2887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4775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11555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24288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12888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16140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5328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1969</v>
      </c>
      <c r="R36" s="104" t="n">
        <v>728</v>
      </c>
      <c r="S36" s="104">
        <f>IF(T36&gt;0,(T36-R36)/2,"")</f>
        <v/>
      </c>
      <c r="T36" s="104" t="n">
        <v>728</v>
      </c>
      <c r="U36" s="104">
        <f>IF(V36&gt;0,(V36-T36)/2,"")</f>
        <v/>
      </c>
      <c r="V36" s="104" t="n">
        <v>1332</v>
      </c>
      <c r="W36" s="104">
        <f>IF(X36&gt;0,(X36-V36)/2,"")</f>
        <v/>
      </c>
      <c r="X36" s="104" t="n">
        <v>1332</v>
      </c>
      <c r="Y36" s="104">
        <f>IF(Z36&gt;0,(Z36-X36)/2,"")</f>
        <v/>
      </c>
      <c r="Z36" s="104" t="n">
        <v>1332</v>
      </c>
      <c r="AA36" s="104">
        <f>IF(AB36&gt;0,(AB36-Z36)/2,"")</f>
        <v/>
      </c>
      <c r="AB36" s="104" t="n">
        <v>1332</v>
      </c>
      <c r="AC36" s="104">
        <f>IF(AD36&gt;0,(AD36-AB36)/2,"")</f>
        <v/>
      </c>
      <c r="AD36" s="104" t="n">
        <v>1332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1021</v>
      </c>
      <c r="R37" s="106" t="n">
        <v>726</v>
      </c>
      <c r="S37" s="106">
        <f>IF(T37&gt;0,(T37-R37)/2,"")</f>
        <v/>
      </c>
      <c r="T37" s="106" t="n">
        <v>726</v>
      </c>
      <c r="U37" s="106">
        <f>IF(V37&gt;0,(V37-T37)/2,"")</f>
        <v/>
      </c>
      <c r="V37" s="106" t="n">
        <v>1349</v>
      </c>
      <c r="W37" s="106">
        <f>IF(X37&gt;0,(X37-V37)/2,"")</f>
        <v/>
      </c>
      <c r="X37" s="106" t="n">
        <v>1459</v>
      </c>
      <c r="Y37" s="106">
        <f>IF(Z37&gt;0,(Z37-X37)/2,"")</f>
        <v/>
      </c>
      <c r="Z37" s="106" t="n">
        <v>1459</v>
      </c>
      <c r="AA37" s="106">
        <f>IF(AB37&gt;0,(AB37-Z37)/2,"")</f>
        <v/>
      </c>
      <c r="AB37" s="106" t="n">
        <v>1459</v>
      </c>
      <c r="AC37" s="106">
        <f>IF(AD37&gt;0,(AD37-AB37)/2,"")</f>
        <v/>
      </c>
      <c r="AD37" s="106" t="n">
        <v>1459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1757</v>
      </c>
      <c r="R38" s="108" t="n">
        <v>692</v>
      </c>
      <c r="S38" s="108">
        <f>IF(T38&gt;0,(T38-R38)/2,"")</f>
        <v/>
      </c>
      <c r="T38" s="108" t="n">
        <v>692</v>
      </c>
      <c r="U38" s="108">
        <f>IF(V38&gt;0,(V38-T38)/2,"")</f>
        <v/>
      </c>
      <c r="V38" s="108" t="n">
        <v>824</v>
      </c>
      <c r="W38" s="108">
        <f>IF(X38&gt;0,(X38-V38)/2,"")</f>
        <v/>
      </c>
      <c r="X38" s="108" t="n">
        <v>824</v>
      </c>
      <c r="Y38" s="108">
        <f>IF(Z38&gt;0,(Z38-X38)/2,"")</f>
        <v/>
      </c>
      <c r="Z38" s="108" t="n">
        <v>824</v>
      </c>
      <c r="AA38" s="108">
        <f>IF(AB38&gt;0,(AB38-Z38)/2,"")</f>
        <v/>
      </c>
      <c r="AB38" s="108" t="n">
        <v>824</v>
      </c>
      <c r="AC38" s="108">
        <f>IF(AD38&gt;0,(AD38-AB38)/2,"")</f>
        <v/>
      </c>
      <c r="AD38" s="108" t="n">
        <v>824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2158</v>
      </c>
      <c r="R39" s="106" t="n">
        <v>1411</v>
      </c>
      <c r="S39" s="106">
        <f>IF(T39&gt;0,(T39-R39)/2,"")</f>
        <v/>
      </c>
      <c r="T39" s="106" t="n">
        <v>1411</v>
      </c>
      <c r="U39" s="106">
        <f>IF(V39&gt;0,(V39-T39)/2,"")</f>
        <v/>
      </c>
      <c r="V39" s="106" t="n">
        <v>2582</v>
      </c>
      <c r="W39" s="106">
        <f>IF(X39&gt;0,(X39-V39)/2,"")</f>
        <v/>
      </c>
      <c r="X39" s="106" t="n">
        <v>3077</v>
      </c>
      <c r="Y39" s="106">
        <f>IF(Z39&gt;0,(Z39-X39)/2,"")</f>
        <v/>
      </c>
      <c r="Z39" s="106" t="n">
        <v>3077</v>
      </c>
      <c r="AA39" s="106">
        <f>IF(AB39&gt;0,(AB39-Z39)/2,"")</f>
        <v/>
      </c>
      <c r="AB39" s="106" t="n">
        <v>3077</v>
      </c>
      <c r="AC39" s="106">
        <f>IF(AD39&gt;0,(AD39-AB39)/2,"")</f>
        <v/>
      </c>
      <c r="AD39" s="106" t="n">
        <v>3077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0</v>
      </c>
      <c r="R40" s="108" t="n">
        <v>1749</v>
      </c>
      <c r="S40" s="108">
        <f>IF(T40&gt;0,(T40-R40)/2,"")</f>
        <v/>
      </c>
      <c r="T40" s="108" t="n">
        <v>1749</v>
      </c>
      <c r="U40" s="108">
        <f>IF(V40&gt;0,(V40-T40)/2,"")</f>
        <v/>
      </c>
      <c r="V40" s="108" t="n">
        <v>3006</v>
      </c>
      <c r="W40" s="108">
        <f>IF(X40&gt;0,(X40-V40)/2,"")</f>
        <v/>
      </c>
      <c r="X40" s="108" t="n">
        <v>3006</v>
      </c>
      <c r="Y40" s="108">
        <f>IF(Z40&gt;0,(Z40-X40)/2,"")</f>
        <v/>
      </c>
      <c r="Z40" s="108" t="n">
        <v>3006</v>
      </c>
      <c r="AA40" s="108">
        <f>IF(AB40&gt;0,(AB40-Z40)/2,"")</f>
        <v/>
      </c>
      <c r="AB40" s="108" t="n">
        <v>3006</v>
      </c>
      <c r="AC40" s="108">
        <f>IF(AD40&gt;0,(AD40-AB40)/2,"")</f>
        <v/>
      </c>
      <c r="AD40" s="108" t="n">
        <v>3006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0</v>
      </c>
      <c r="R41" s="106" t="n">
        <v>339</v>
      </c>
      <c r="S41" s="106">
        <f>IF(T41&gt;0,(T41-R41)/2,"")</f>
        <v/>
      </c>
      <c r="T41" s="106" t="n">
        <v>339</v>
      </c>
      <c r="U41" s="106">
        <f>IF(V41&gt;0,(V41-T41)/2,"")</f>
        <v/>
      </c>
      <c r="V41" s="106" t="n">
        <v>696</v>
      </c>
      <c r="W41" s="106">
        <f>IF(X41&gt;0,(X41-V41)/2,"")</f>
        <v/>
      </c>
      <c r="X41" s="106" t="n">
        <v>696</v>
      </c>
      <c r="Y41" s="106">
        <f>IF(Z41&gt;0,(Z41-X41)/2,"")</f>
        <v/>
      </c>
      <c r="Z41" s="106" t="n">
        <v>696</v>
      </c>
      <c r="AA41" s="106">
        <f>IF(AB41&gt;0,(AB41-Z41)/2,"")</f>
        <v/>
      </c>
      <c r="AB41" s="106" t="n">
        <v>696</v>
      </c>
      <c r="AC41" s="106">
        <f>IF(AD41&gt;0,(AD41-AB41)/2,"")</f>
        <v/>
      </c>
      <c r="AD41" s="106" t="n">
        <v>696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1228</v>
      </c>
      <c r="R42" s="108" t="n">
        <v>701</v>
      </c>
      <c r="S42" s="108">
        <f>IF(T42&gt;0,(T42-R42)/2,"")</f>
        <v/>
      </c>
      <c r="T42" s="108" t="n">
        <v>701</v>
      </c>
      <c r="U42" s="108">
        <f>IF(V42&gt;0,(V42-T42)/2,"")</f>
        <v/>
      </c>
      <c r="V42" s="108" t="n">
        <v>748</v>
      </c>
      <c r="W42" s="108">
        <f>IF(X42&gt;0,(X42-V42)/2,"")</f>
        <v/>
      </c>
      <c r="X42" s="108" t="n">
        <v>748</v>
      </c>
      <c r="Y42" s="108">
        <f>IF(Z42&gt;0,(Z42-X42)/2,"")</f>
        <v/>
      </c>
      <c r="Z42" s="108" t="n">
        <v>748</v>
      </c>
      <c r="AA42" s="108">
        <f>IF(AB42&gt;0,(AB42-Z42)/2,"")</f>
        <v/>
      </c>
      <c r="AB42" s="108" t="n">
        <v>748</v>
      </c>
      <c r="AC42" s="108">
        <f>IF(AD42&gt;0,(AD42-AB42)/2,"")</f>
        <v/>
      </c>
      <c r="AD42" s="108" t="n">
        <v>748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1655</v>
      </c>
      <c r="R43" s="106" t="n">
        <v>380</v>
      </c>
      <c r="S43" s="106">
        <f>IF(T43&gt;0,(T43-R43)/2,"")</f>
        <v/>
      </c>
      <c r="T43" s="106" t="n">
        <v>380</v>
      </c>
      <c r="U43" s="106">
        <f>IF(V43&gt;0,(V43-T43)/2,"")</f>
        <v/>
      </c>
      <c r="V43" s="106" t="n">
        <v>1148</v>
      </c>
      <c r="W43" s="106">
        <f>IF(X43&gt;0,(X43-V43)/2,"")</f>
        <v/>
      </c>
      <c r="X43" s="106" t="n">
        <v>1148</v>
      </c>
      <c r="Y43" s="106">
        <f>IF(Z43&gt;0,(Z43-X43)/2,"")</f>
        <v/>
      </c>
      <c r="Z43" s="106" t="n">
        <v>1148</v>
      </c>
      <c r="AA43" s="106">
        <f>IF(AB43&gt;0,(AB43-Z43)/2,"")</f>
        <v/>
      </c>
      <c r="AB43" s="106" t="n">
        <v>1148</v>
      </c>
      <c r="AC43" s="106">
        <f>IF(AD43&gt;0,(AD43-AB43)/2,"")</f>
        <v/>
      </c>
      <c r="AD43" s="106" t="n">
        <v>1148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0</v>
      </c>
      <c r="R44" s="110" t="n">
        <v>1152</v>
      </c>
      <c r="S44" s="110">
        <f>IF(T44&gt;0,(T44-R44)/2,"")</f>
        <v/>
      </c>
      <c r="T44" s="110" t="n">
        <v>1152</v>
      </c>
      <c r="U44" s="110">
        <f>IF(V44&gt;0,(V44-T44)/2,"")</f>
        <v/>
      </c>
      <c r="V44" s="110" t="n">
        <v>1236</v>
      </c>
      <c r="W44" s="110">
        <f>IF(X44&gt;0,(X44-V44)/2,"")</f>
        <v/>
      </c>
      <c r="X44" s="110" t="n">
        <v>1399</v>
      </c>
      <c r="Y44" s="110">
        <f>IF(Z44&gt;0,(Z44-X44)/2,"")</f>
        <v/>
      </c>
      <c r="Z44" s="110" t="n">
        <v>1399</v>
      </c>
      <c r="AA44" s="110">
        <f>IF(AB44&gt;0,(AB44-Z44)/2,"")</f>
        <v/>
      </c>
      <c r="AB44" s="110" t="n">
        <v>1399</v>
      </c>
      <c r="AC44" s="110">
        <f>IF(AD44&gt;0,(AD44-AB44)/2,"")</f>
        <v/>
      </c>
      <c r="AD44" s="110" t="n">
        <v>1399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1000</v>
      </c>
      <c r="W45" s="112">
        <f>IF(X45&gt;0,(X45-V45)/2,"")</f>
        <v/>
      </c>
      <c r="X45" s="112" t="n">
        <v>4162</v>
      </c>
      <c r="Y45" s="112">
        <f>IF(Z45&gt;0,(Z45-X45)/2,"")</f>
        <v/>
      </c>
      <c r="Z45" s="112" t="n">
        <v>4162</v>
      </c>
      <c r="AA45" s="112">
        <f>IF(AB45&gt;0,(AB45-Z45)/2,"")</f>
        <v/>
      </c>
      <c r="AB45" s="112" t="n">
        <v>4162</v>
      </c>
      <c r="AC45" s="112">
        <f>IF(AD45&gt;0,(AD45-AB45)/2,"")</f>
        <v/>
      </c>
      <c r="AD45" s="112" t="n">
        <v>4162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1093</v>
      </c>
      <c r="Y46" s="108">
        <f>IF(Z46&gt;0,(Z46-X46)/2,"")</f>
        <v/>
      </c>
      <c r="Z46" s="108" t="n">
        <v>1093</v>
      </c>
      <c r="AA46" s="108">
        <f>IF(AB46&gt;0,(AB46-Z46)/2,"")</f>
        <v/>
      </c>
      <c r="AB46" s="108" t="n">
        <v>1093</v>
      </c>
      <c r="AC46" s="108">
        <f>IF(AD46&gt;0,(AD46-AB46)/2,"")</f>
        <v/>
      </c>
      <c r="AD46" s="108" t="n">
        <v>1093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2226</v>
      </c>
      <c r="Y47" s="106">
        <f>IF(Z47&gt;0,(Z47-X47)/2,"")</f>
        <v/>
      </c>
      <c r="Z47" s="106" t="n">
        <v>2226</v>
      </c>
      <c r="AA47" s="106">
        <f>IF(AB47&gt;0,(AB47-Z47)/2,"")</f>
        <v/>
      </c>
      <c r="AB47" s="106" t="n">
        <v>2226</v>
      </c>
      <c r="AC47" s="106">
        <f>IF(AD47&gt;0,(AD47-AB47)/2,"")</f>
        <v/>
      </c>
      <c r="AD47" s="106" t="n">
        <v>2226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800</v>
      </c>
      <c r="S48" s="110">
        <f>IF(T48&gt;0,(T48-R48)/2,"")</f>
        <v/>
      </c>
      <c r="T48" s="110" t="n">
        <v>800</v>
      </c>
      <c r="U48" s="110">
        <f>IF(V48&gt;0,(V48-T48)/2,"")</f>
        <v/>
      </c>
      <c r="V48" s="110" t="n">
        <v>2723</v>
      </c>
      <c r="W48" s="110">
        <f>IF(X48&gt;0,(X48-V48)/2,"")</f>
        <v/>
      </c>
      <c r="X48" s="110" t="n">
        <v>4643</v>
      </c>
      <c r="Y48" s="110">
        <f>IF(Z48&gt;0,(Z48-X48)/2,"")</f>
        <v/>
      </c>
      <c r="Z48" s="110" t="n">
        <v>4643</v>
      </c>
      <c r="AA48" s="110">
        <f>IF(AB48&gt;0,(AB48-Z48)/2,"")</f>
        <v/>
      </c>
      <c r="AB48" s="110" t="n">
        <v>4643</v>
      </c>
      <c r="AC48" s="110">
        <f>IF(AD48&gt;0,(AD48-AB48)/2,"")</f>
        <v/>
      </c>
      <c r="AD48" s="110" t="n">
        <v>4643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85</v>
      </c>
      <c r="R49" s="112" t="n">
        <v>0</v>
      </c>
      <c r="S49" s="112">
        <f>IF(T49&gt;0,(T49-R49)/2,"")</f>
        <v/>
      </c>
      <c r="T49" s="112" t="n">
        <v>0</v>
      </c>
      <c r="U49" s="112">
        <f>IF(V49&gt;0,(V49-T49)/2,"")</f>
        <v/>
      </c>
      <c r="V49" s="112" t="n">
        <v>159</v>
      </c>
      <c r="W49" s="112">
        <f>IF(X49&gt;0,(X49-V49)/2,"")</f>
        <v/>
      </c>
      <c r="X49" s="112" t="n">
        <v>256</v>
      </c>
      <c r="Y49" s="112">
        <f>IF(Z49&gt;0,(Z49-X49)/2,"")</f>
        <v/>
      </c>
      <c r="Z49" s="112" t="n">
        <v>256</v>
      </c>
      <c r="AA49" s="112">
        <f>IF(AB49&gt;0,(AB49-Z49)/2,"")</f>
        <v/>
      </c>
      <c r="AB49" s="112" t="n">
        <v>256</v>
      </c>
      <c r="AC49" s="112">
        <f>IF(AD49&gt;0,(AD49-AB49)/2,"")</f>
        <v/>
      </c>
      <c r="AD49" s="112" t="n">
        <v>256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0</v>
      </c>
      <c r="R50" s="108" t="n">
        <v>357</v>
      </c>
      <c r="S50" s="108">
        <f>IF(T50&gt;0,(T50-R50)/2,"")</f>
        <v/>
      </c>
      <c r="T50" s="108" t="n">
        <v>357</v>
      </c>
      <c r="U50" s="108">
        <f>IF(V50&gt;0,(V50-T50)/2,"")</f>
        <v/>
      </c>
      <c r="V50" s="108" t="n">
        <v>357</v>
      </c>
      <c r="W50" s="108">
        <f>IF(X50&gt;0,(X50-V50)/2,"")</f>
        <v/>
      </c>
      <c r="X50" s="108" t="n">
        <v>365</v>
      </c>
      <c r="Y50" s="108">
        <f>IF(Z50&gt;0,(Z50-X50)/2,"")</f>
        <v/>
      </c>
      <c r="Z50" s="108" t="n">
        <v>365</v>
      </c>
      <c r="AA50" s="108">
        <f>IF(AB50&gt;0,(AB50-Z50)/2,"")</f>
        <v/>
      </c>
      <c r="AB50" s="108" t="n">
        <v>365</v>
      </c>
      <c r="AC50" s="108">
        <f>IF(AD50&gt;0,(AD50-AB50)/2,"")</f>
        <v/>
      </c>
      <c r="AD50" s="108" t="n">
        <v>365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1250</v>
      </c>
      <c r="R51" s="106" t="n">
        <v>316</v>
      </c>
      <c r="S51" s="106">
        <f>IF(T51&gt;0,(T51-R51)/2,"")</f>
        <v/>
      </c>
      <c r="T51" s="106" t="n">
        <v>476</v>
      </c>
      <c r="U51" s="106">
        <f>IF(V51&gt;0,(V51-T51)/2,"")</f>
        <v/>
      </c>
      <c r="V51" s="106" t="n">
        <v>1001</v>
      </c>
      <c r="W51" s="106">
        <f>IF(X51&gt;0,(X51-V51)/2,"")</f>
        <v/>
      </c>
      <c r="X51" s="106" t="n">
        <v>1176</v>
      </c>
      <c r="Y51" s="106">
        <f>IF(Z51&gt;0,(Z51-X51)/2,"")</f>
        <v/>
      </c>
      <c r="Z51" s="106" t="n">
        <v>1176</v>
      </c>
      <c r="AA51" s="106">
        <f>IF(AB51&gt;0,(AB51-Z51)/2,"")</f>
        <v/>
      </c>
      <c r="AB51" s="106" t="n">
        <v>1176</v>
      </c>
      <c r="AC51" s="106">
        <f>IF(AD51&gt;0,(AD51-AB51)/2,"")</f>
        <v/>
      </c>
      <c r="AD51" s="106" t="n">
        <v>1176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0</v>
      </c>
      <c r="R52" s="108" t="n">
        <v>405</v>
      </c>
      <c r="S52" s="108">
        <f>IF(T52&gt;0,(T52-R52)/2,"")</f>
        <v/>
      </c>
      <c r="T52" s="108" t="n">
        <v>405</v>
      </c>
      <c r="U52" s="108">
        <f>IF(V52&gt;0,(V52-T52)/2,"")</f>
        <v/>
      </c>
      <c r="V52" s="108" t="n">
        <v>730</v>
      </c>
      <c r="W52" s="108">
        <f>IF(X52&gt;0,(X52-V52)/2,"")</f>
        <v/>
      </c>
      <c r="X52" s="108" t="n">
        <v>758</v>
      </c>
      <c r="Y52" s="108">
        <f>IF(Z52&gt;0,(Z52-X52)/2,"")</f>
        <v/>
      </c>
      <c r="Z52" s="108" t="n">
        <v>758</v>
      </c>
      <c r="AA52" s="108">
        <f>IF(AB52&gt;0,(AB52-Z52)/2,"")</f>
        <v/>
      </c>
      <c r="AB52" s="108" t="n">
        <v>758</v>
      </c>
      <c r="AC52" s="108">
        <f>IF(AD52&gt;0,(AD52-AB52)/2,"")</f>
        <v/>
      </c>
      <c r="AD52" s="108" t="n">
        <v>758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2572</v>
      </c>
      <c r="R53" s="106" t="n">
        <v>0</v>
      </c>
      <c r="S53" s="106">
        <f>IF(T53&gt;0,(T53-R53)/2,"")</f>
        <v/>
      </c>
      <c r="T53" s="106" t="n">
        <v>0</v>
      </c>
      <c r="U53" s="106">
        <f>IF(V53&gt;0,(V53-T53)/2,"")</f>
        <v/>
      </c>
      <c r="V53" s="106" t="n">
        <v>1642</v>
      </c>
      <c r="W53" s="106">
        <f>IF(X53&gt;0,(X53-V53)/2,"")</f>
        <v/>
      </c>
      <c r="X53" s="106" t="n">
        <v>2203</v>
      </c>
      <c r="Y53" s="106">
        <f>IF(Z53&gt;0,(Z53-X53)/2,"")</f>
        <v/>
      </c>
      <c r="Z53" s="106" t="n">
        <v>2203</v>
      </c>
      <c r="AA53" s="106">
        <f>IF(AB53&gt;0,(AB53-Z53)/2,"")</f>
        <v/>
      </c>
      <c r="AB53" s="106" t="n">
        <v>2203</v>
      </c>
      <c r="AC53" s="106">
        <f>IF(AD53&gt;0,(AD53-AB53)/2,"")</f>
        <v/>
      </c>
      <c r="AD53" s="106" t="n">
        <v>2203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0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1516</v>
      </c>
      <c r="Y54" s="108">
        <f>IF(Z54&gt;0,(Z54-X54)/2,"")</f>
        <v/>
      </c>
      <c r="Z54" s="108" t="n">
        <v>1516</v>
      </c>
      <c r="AA54" s="108">
        <f>IF(AB54&gt;0,(AB54-Z54)/2,"")</f>
        <v/>
      </c>
      <c r="AB54" s="108" t="n">
        <v>1516</v>
      </c>
      <c r="AC54" s="108">
        <f>IF(AD54&gt;0,(AD54-AB54)/2,"")</f>
        <v/>
      </c>
      <c r="AD54" s="108" t="n">
        <v>1516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611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634</v>
      </c>
      <c r="W55" s="106">
        <f>IF(X55&gt;0,(X55-V55)/2,"")</f>
        <v/>
      </c>
      <c r="X55" s="106" t="n">
        <v>880</v>
      </c>
      <c r="Y55" s="106">
        <f>IF(Z55&gt;0,(Z55-X55)/2,"")</f>
        <v/>
      </c>
      <c r="Z55" s="106" t="n">
        <v>880</v>
      </c>
      <c r="AA55" s="106">
        <f>IF(AB55&gt;0,(AB55-Z55)/2,"")</f>
        <v/>
      </c>
      <c r="AB55" s="106" t="n">
        <v>880</v>
      </c>
      <c r="AC55" s="106">
        <f>IF(AD55&gt;0,(AD55-AB55)/2,"")</f>
        <v/>
      </c>
      <c r="AD55" s="106" t="n">
        <v>880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0</v>
      </c>
      <c r="R56" s="108" t="n">
        <v>25</v>
      </c>
      <c r="S56" s="108">
        <f>IF(T56&gt;0,(T56-R56)/2,"")</f>
        <v/>
      </c>
      <c r="T56" s="108" t="n">
        <v>25</v>
      </c>
      <c r="U56" s="108">
        <f>IF(V56&gt;0,(V56-T56)/2,"")</f>
        <v/>
      </c>
      <c r="V56" s="108" t="n">
        <v>252</v>
      </c>
      <c r="W56" s="108">
        <f>IF(X56&gt;0,(X56-V56)/2,"")</f>
        <v/>
      </c>
      <c r="X56" s="108" t="n">
        <v>456</v>
      </c>
      <c r="Y56" s="108">
        <f>IF(Z56&gt;0,(Z56-X56)/2,"")</f>
        <v/>
      </c>
      <c r="Z56" s="108" t="n">
        <v>456</v>
      </c>
      <c r="AA56" s="108">
        <f>IF(AB56&gt;0,(AB56-Z56)/2,"")</f>
        <v/>
      </c>
      <c r="AB56" s="108" t="n">
        <v>456</v>
      </c>
      <c r="AC56" s="108">
        <f>IF(AD56&gt;0,(AD56-AB56)/2,"")</f>
        <v/>
      </c>
      <c r="AD56" s="108" t="n">
        <v>456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1798</v>
      </c>
      <c r="R58" s="104" t="n">
        <v>1182</v>
      </c>
      <c r="S58" s="104">
        <f>IF(T58&gt;0,(T58-R58)/2,"")</f>
        <v/>
      </c>
      <c r="T58" s="104" t="n">
        <v>1579</v>
      </c>
      <c r="U58" s="104">
        <f>IF(V58&gt;0,(V58-T58)/2,"")</f>
        <v/>
      </c>
      <c r="V58" s="104" t="n">
        <v>3154</v>
      </c>
      <c r="W58" s="104">
        <f>IF(X58&gt;0,(X58-V58)/2,"")</f>
        <v/>
      </c>
      <c r="X58" s="104" t="n">
        <v>4484</v>
      </c>
      <c r="Y58" s="104">
        <f>IF(Z58&gt;0,(Z58-X58)/2,"")</f>
        <v/>
      </c>
      <c r="Z58" s="104" t="n">
        <v>4484</v>
      </c>
      <c r="AA58" s="104">
        <f>IF(AB58&gt;0,(AB58-Z58)/2,"")</f>
        <v/>
      </c>
      <c r="AB58" s="104" t="n">
        <v>4484</v>
      </c>
      <c r="AC58" s="104">
        <f>IF(AD58&gt;0,(AD58-AB58)/2,"")</f>
        <v/>
      </c>
      <c r="AD58" s="104" t="n">
        <v>4484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1349</v>
      </c>
      <c r="R59" s="106" t="n">
        <v>2099</v>
      </c>
      <c r="S59" s="106">
        <f>IF(T59&gt;0,(T59-R59)/2,"")</f>
        <v/>
      </c>
      <c r="T59" s="106" t="n">
        <v>2099</v>
      </c>
      <c r="U59" s="106">
        <f>IF(V59&gt;0,(V59-T59)/2,"")</f>
        <v/>
      </c>
      <c r="V59" s="106" t="n">
        <v>3009</v>
      </c>
      <c r="W59" s="106">
        <f>IF(X59&gt;0,(X59-V59)/2,"")</f>
        <v/>
      </c>
      <c r="X59" s="106" t="n">
        <v>4216</v>
      </c>
      <c r="Y59" s="106">
        <f>IF(Z59&gt;0,(Z59-X59)/2,"")</f>
        <v/>
      </c>
      <c r="Z59" s="106" t="n">
        <v>4216</v>
      </c>
      <c r="AA59" s="106">
        <f>IF(AB59&gt;0,(AB59-Z59)/2,"")</f>
        <v/>
      </c>
      <c r="AB59" s="106" t="n">
        <v>4216</v>
      </c>
      <c r="AC59" s="106">
        <f>IF(AD59&gt;0,(AD59-AB59)/2,"")</f>
        <v/>
      </c>
      <c r="AD59" s="106" t="n">
        <v>4216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1056</v>
      </c>
      <c r="R60" s="108" t="n">
        <v>1420</v>
      </c>
      <c r="S60" s="108">
        <f>IF(T60&gt;0,(T60-R60)/2,"")</f>
        <v/>
      </c>
      <c r="T60" s="108" t="n">
        <v>2091</v>
      </c>
      <c r="U60" s="108">
        <f>IF(V60&gt;0,(V60-T60)/2,"")</f>
        <v/>
      </c>
      <c r="V60" s="108" t="n">
        <v>2293</v>
      </c>
      <c r="W60" s="108">
        <f>IF(X60&gt;0,(X60-V60)/2,"")</f>
        <v/>
      </c>
      <c r="X60" s="108" t="n">
        <v>2293</v>
      </c>
      <c r="Y60" s="108">
        <f>IF(Z60&gt;0,(Z60-X60)/2,"")</f>
        <v/>
      </c>
      <c r="Z60" s="108" t="n">
        <v>2293</v>
      </c>
      <c r="AA60" s="108">
        <f>IF(AB60&gt;0,(AB60-Z60)/2,"")</f>
        <v/>
      </c>
      <c r="AB60" s="108" t="n">
        <v>2293</v>
      </c>
      <c r="AC60" s="108">
        <f>IF(AD60&gt;0,(AD60-AB60)/2,"")</f>
        <v/>
      </c>
      <c r="AD60" s="108" t="n">
        <v>2293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4727</v>
      </c>
      <c r="R62" s="104" t="n">
        <v>537</v>
      </c>
      <c r="S62" s="104">
        <f>IF(T62&gt;0,(T62-R62)/2,"")</f>
        <v/>
      </c>
      <c r="T62" s="104" t="n">
        <v>537</v>
      </c>
      <c r="U62" s="104">
        <f>IF(V62&gt;0,(V62-T62)/2,"")</f>
        <v/>
      </c>
      <c r="V62" s="104" t="n">
        <v>537</v>
      </c>
      <c r="W62" s="104">
        <f>IF(X62&gt;0,(X62-V62)/2,"")</f>
        <v/>
      </c>
      <c r="X62" s="104" t="n">
        <v>1204</v>
      </c>
      <c r="Y62" s="104">
        <f>IF(Z62&gt;0,(Z62-X62)/2,"")</f>
        <v/>
      </c>
      <c r="Z62" s="104" t="n">
        <v>4181</v>
      </c>
      <c r="AA62" s="104">
        <f>IF(AB62&gt;0,(AB62-Z62)/2,"")</f>
        <v/>
      </c>
      <c r="AB62" s="104" t="n">
        <v>4181</v>
      </c>
      <c r="AC62" s="104">
        <f>IF(AD62&gt;0,(AD62-AB62)/2,"")</f>
        <v/>
      </c>
      <c r="AD62" s="104" t="n">
        <v>4181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7055</v>
      </c>
      <c r="R63" s="106" t="n">
        <v>104</v>
      </c>
      <c r="S63" s="106">
        <f>IF(T63&gt;0,(T63-R63)/2,"")</f>
        <v/>
      </c>
      <c r="T63" s="106" t="n">
        <v>104</v>
      </c>
      <c r="U63" s="106">
        <f>IF(V63&gt;0,(V63-T63)/2,"")</f>
        <v/>
      </c>
      <c r="V63" s="106" t="n">
        <v>104</v>
      </c>
      <c r="W63" s="106">
        <f>IF(X63&gt;0,(X63-V63)/2,"")</f>
        <v/>
      </c>
      <c r="X63" s="106" t="n">
        <v>644</v>
      </c>
      <c r="Y63" s="106">
        <f>IF(Z63&gt;0,(Z63-X63)/2,"")</f>
        <v/>
      </c>
      <c r="Z63" s="106" t="n">
        <v>5709</v>
      </c>
      <c r="AA63" s="106">
        <f>IF(AB63&gt;0,(AB63-Z63)/2,"")</f>
        <v/>
      </c>
      <c r="AB63" s="106" t="n">
        <v>5883</v>
      </c>
      <c r="AC63" s="106">
        <f>IF(AD63&gt;0,(AD63-AB63)/2,"")</f>
        <v/>
      </c>
      <c r="AD63" s="106" t="n">
        <v>5883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4173</v>
      </c>
      <c r="R64" s="108" t="n">
        <v>238</v>
      </c>
      <c r="S64" s="108">
        <f>IF(T64&gt;0,(T64-R64)/2,"")</f>
        <v/>
      </c>
      <c r="T64" s="108" t="n">
        <v>238</v>
      </c>
      <c r="U64" s="108">
        <f>IF(V64&gt;0,(V64-T64)/2,"")</f>
        <v/>
      </c>
      <c r="V64" s="108" t="n">
        <v>238</v>
      </c>
      <c r="W64" s="108">
        <f>IF(X64&gt;0,(X64-V64)/2,"")</f>
        <v/>
      </c>
      <c r="X64" s="108" t="n">
        <v>238</v>
      </c>
      <c r="Y64" s="108">
        <f>IF(Z64&gt;0,(Z64-X64)/2,"")</f>
        <v/>
      </c>
      <c r="Z64" s="108" t="n">
        <v>3323</v>
      </c>
      <c r="AA64" s="108">
        <f>IF(AB64&gt;0,(AB64-Z64)/2,"")</f>
        <v/>
      </c>
      <c r="AB64" s="108" t="n">
        <v>3323</v>
      </c>
      <c r="AC64" s="108">
        <f>IF(AD64&gt;0,(AD64-AB64)/2,"")</f>
        <v/>
      </c>
      <c r="AD64" s="108" t="n">
        <v>3323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1378</v>
      </c>
      <c r="R65" s="114" t="n">
        <v>215</v>
      </c>
      <c r="S65" s="114">
        <f>IF(T65&gt;0,(T65-R65)/2,"")</f>
        <v/>
      </c>
      <c r="T65" s="114" t="n">
        <v>215</v>
      </c>
      <c r="U65" s="114">
        <f>IF(V65&gt;0,(V65-T65)/2,"")</f>
        <v/>
      </c>
      <c r="V65" s="114" t="n">
        <v>215</v>
      </c>
      <c r="W65" s="114">
        <f>IF(X65&gt;0,(X65-V65)/2,"")</f>
        <v/>
      </c>
      <c r="X65" s="114" t="n">
        <v>215</v>
      </c>
      <c r="Y65" s="114">
        <f>IF(Z65&gt;0,(Z65-X65)/2,"")</f>
        <v/>
      </c>
      <c r="Z65" s="114" t="n">
        <v>912</v>
      </c>
      <c r="AA65" s="114">
        <f>IF(AB65&gt;0,(AB65-Z65)/2,"")</f>
        <v/>
      </c>
      <c r="AB65" s="114" t="n">
        <v>912</v>
      </c>
      <c r="AC65" s="114">
        <f>IF(AD65&gt;0,(AD65-AB65)/2,"")</f>
        <v/>
      </c>
      <c r="AD65" s="114" t="n">
        <v>912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14">
    <tabColor theme="1"/>
    <outlinePr summaryBelow="1" summaryRight="1"/>
    <pageSetUpPr fitToPage="1"/>
  </sheetPr>
  <dimension ref="B2:AQ65"/>
  <sheetViews>
    <sheetView topLeftCell="F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7138</v>
      </c>
      <c r="E6" s="18" t="inlineStr">
        <is>
          <t xml:space="preserve">Room 1 </t>
        </is>
      </c>
      <c r="F6" s="119" t="n">
        <v>22490</v>
      </c>
      <c r="G6" s="117" t="n">
        <v>19934.04375</v>
      </c>
      <c r="H6" s="117" t="n">
        <v>16381.0720613</v>
      </c>
      <c r="I6" s="19">
        <f>G6+H6</f>
        <v/>
      </c>
      <c r="J6" s="119" t="n">
        <v>19230</v>
      </c>
      <c r="K6" s="117" t="n">
        <v>16289.2515</v>
      </c>
      <c r="L6" s="117" t="n">
        <v>11420.30170706</v>
      </c>
      <c r="M6" s="19">
        <f>K6+L6</f>
        <v/>
      </c>
      <c r="N6" s="85" t="n">
        <v>64</v>
      </c>
      <c r="O6" s="85" t="n">
        <v>54</v>
      </c>
      <c r="P6" s="92" t="n"/>
      <c r="Q6" s="20">
        <f>J6-P6</f>
        <v/>
      </c>
      <c r="R6" s="21" t="n">
        <v>6894</v>
      </c>
      <c r="S6" s="20">
        <f>IF(R6&gt;0,(R6-R7-$Q6),"")</f>
        <v/>
      </c>
      <c r="T6" s="21" t="n">
        <v>8125</v>
      </c>
      <c r="U6" s="20">
        <f>IF(T6&gt;0,(T6-T7-$Q6),"")</f>
        <v/>
      </c>
      <c r="V6" s="21" t="n">
        <v>12330</v>
      </c>
      <c r="W6" s="20">
        <f>IF(V6&gt;0,(V6-V7-$Q6),"")</f>
        <v/>
      </c>
      <c r="X6" s="21" t="n">
        <v>14419</v>
      </c>
      <c r="Y6" s="20">
        <f>IF(X6&gt;0,(X6-X7-$Q6),"")</f>
        <v/>
      </c>
      <c r="Z6" s="21" t="n">
        <v>17092</v>
      </c>
      <c r="AA6" s="20">
        <f>IF(Z6&gt;0,(Z6-Z7-$Q6),"")</f>
        <v/>
      </c>
      <c r="AB6" s="21" t="n">
        <v>17092</v>
      </c>
      <c r="AC6" s="22">
        <f>IF(AB6&gt;0,(AB6-AB7-$Q6),"")</f>
        <v/>
      </c>
      <c r="AD6" s="21" t="n">
        <v>17092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2349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21</v>
      </c>
      <c r="S7" s="24" t="n"/>
      <c r="T7" s="25" t="n">
        <v>21</v>
      </c>
      <c r="U7" s="24" t="n"/>
      <c r="V7" s="25" t="n">
        <v>562</v>
      </c>
      <c r="W7" s="24" t="n"/>
      <c r="X7" s="25" t="n">
        <v>559</v>
      </c>
      <c r="Y7" s="24" t="n"/>
      <c r="Z7" s="25" t="n">
        <v>563</v>
      </c>
      <c r="AA7" s="24" t="n"/>
      <c r="AB7" s="25" t="n">
        <v>563</v>
      </c>
      <c r="AC7" s="26" t="n"/>
      <c r="AD7" s="25" t="n">
        <v>563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2756</v>
      </c>
      <c r="E8" s="29" t="inlineStr">
        <is>
          <t>Room 2</t>
        </is>
      </c>
      <c r="F8" s="119" t="n">
        <v>15692</v>
      </c>
      <c r="G8" s="117" t="n">
        <v>6676.7035</v>
      </c>
      <c r="H8" s="117" t="n">
        <v>1464.1060755</v>
      </c>
      <c r="I8" s="19">
        <f>G8+H8</f>
        <v/>
      </c>
      <c r="J8" s="119" t="n">
        <v>15533</v>
      </c>
      <c r="K8" s="117" t="n">
        <v>6594.964</v>
      </c>
      <c r="L8" s="117" t="n">
        <v>1467.5286044</v>
      </c>
      <c r="M8" s="19">
        <f>K8+L8</f>
        <v/>
      </c>
      <c r="N8" s="87" t="n">
        <v>26</v>
      </c>
      <c r="O8" s="87" t="n">
        <v>22</v>
      </c>
      <c r="P8" s="92" t="n"/>
      <c r="Q8" s="20">
        <f>J8-P8</f>
        <v/>
      </c>
      <c r="R8" s="21" t="n">
        <v>1800</v>
      </c>
      <c r="S8" s="20">
        <f>IF(R8&gt;0,(R8-R9-$Q8),"")</f>
        <v/>
      </c>
      <c r="T8" s="21" t="n">
        <v>1800</v>
      </c>
      <c r="U8" s="20">
        <f>IF(T8&gt;0,(T8-T9-$Q8),"")</f>
        <v/>
      </c>
      <c r="V8" s="21" t="n">
        <v>3473</v>
      </c>
      <c r="W8" s="20">
        <f>IF(V8&gt;0,(V8-V9-$Q8),"")</f>
        <v/>
      </c>
      <c r="X8" s="21" t="n">
        <v>13434</v>
      </c>
      <c r="Y8" s="20">
        <f>IF(X8&gt;0,(X8-X9-$Q8),"")</f>
        <v/>
      </c>
      <c r="Z8" s="21" t="n">
        <v>14979</v>
      </c>
      <c r="AA8" s="20">
        <f>IF(Z8&gt;0,(Z8-Z9-$Q8),"")</f>
        <v/>
      </c>
      <c r="AB8" s="21" t="n">
        <v>14979</v>
      </c>
      <c r="AC8" s="22">
        <f>IF(AB8&gt;0,(AB8-AB9-$Q8),"")</f>
        <v/>
      </c>
      <c r="AD8" s="21" t="n">
        <v>14979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2337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1800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4524</v>
      </c>
      <c r="E10" s="18" t="inlineStr">
        <is>
          <t>Room 3</t>
        </is>
      </c>
      <c r="F10" s="119" t="n">
        <v>19491</v>
      </c>
      <c r="G10" s="117" t="n">
        <v>14848.40525</v>
      </c>
      <c r="H10" s="117" t="n">
        <v>1909.5889775</v>
      </c>
      <c r="I10" s="19">
        <f>G10+H10</f>
        <v/>
      </c>
      <c r="J10" s="119" t="n">
        <v>19761</v>
      </c>
      <c r="K10" s="117" t="n">
        <v>15080.6545</v>
      </c>
      <c r="L10" s="117" t="n">
        <v>1621.3078225</v>
      </c>
      <c r="M10" s="19">
        <f>K10+L10</f>
        <v/>
      </c>
      <c r="N10" s="88" t="n">
        <v>46</v>
      </c>
      <c r="O10" s="88" t="n">
        <v>38</v>
      </c>
      <c r="P10" s="92" t="n"/>
      <c r="Q10" s="20">
        <f>J10-P10</f>
        <v/>
      </c>
      <c r="R10" s="21" t="n">
        <v>4787</v>
      </c>
      <c r="S10" s="20">
        <f>IF(R10&gt;0,(R10-R11-$Q10),"")</f>
        <v/>
      </c>
      <c r="T10" s="21" t="n">
        <v>6917</v>
      </c>
      <c r="U10" s="20">
        <f>IF(T10&gt;0,(T10-T11-$Q10),"")</f>
        <v/>
      </c>
      <c r="V10" s="21" t="n">
        <v>9497</v>
      </c>
      <c r="W10" s="20">
        <f>IF(V10&gt;0,(V10-V11-$Q10),"")</f>
        <v/>
      </c>
      <c r="X10" s="21" t="n">
        <v>9369</v>
      </c>
      <c r="Y10" s="20">
        <f>IF(X10&gt;0,(X10-X11-$Q10),"")</f>
        <v/>
      </c>
      <c r="Z10" s="21" t="n">
        <v>16716</v>
      </c>
      <c r="AA10" s="20">
        <f>IF(Z10&gt;0,(Z10-Z11-$Q10),"")</f>
        <v/>
      </c>
      <c r="AB10" s="21" t="n">
        <v>18082</v>
      </c>
      <c r="AC10" s="22">
        <f>IF(AB10&gt;0,(AB10-AB11-$Q10),"")</f>
        <v/>
      </c>
      <c r="AD10" s="21" t="n">
        <v>18082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948</v>
      </c>
      <c r="S11" s="24" t="n"/>
      <c r="T11" s="30" t="n">
        <v>948</v>
      </c>
      <c r="U11" s="24" t="n"/>
      <c r="V11" s="30" t="n">
        <v>1943</v>
      </c>
      <c r="W11" s="24" t="n"/>
      <c r="X11" s="30" t="n">
        <v>874</v>
      </c>
      <c r="Y11" s="24" t="n"/>
      <c r="Z11" s="30" t="n">
        <v>3087</v>
      </c>
      <c r="AA11" s="24" t="n"/>
      <c r="AB11" s="30" t="n">
        <v>3087</v>
      </c>
      <c r="AC11" s="26" t="n"/>
      <c r="AD11" s="30" t="n">
        <v>3087</v>
      </c>
      <c r="AE11" s="26" t="n"/>
    </row>
    <row r="12">
      <c r="B12" s="16" t="inlineStr">
        <is>
          <t>WM TUC</t>
        </is>
      </c>
      <c r="C12" s="17" t="n">
        <v>1679</v>
      </c>
      <c r="E12" s="29" t="inlineStr">
        <is>
          <t>Room 4</t>
        </is>
      </c>
      <c r="F12" s="119" t="n">
        <v>15899</v>
      </c>
      <c r="G12" s="117" t="n">
        <v>13931.59625</v>
      </c>
      <c r="H12" s="117" t="n">
        <v>13332.43282826</v>
      </c>
      <c r="I12" s="19">
        <f>G12+H12</f>
        <v/>
      </c>
      <c r="J12" s="119" t="n">
        <v>16182</v>
      </c>
      <c r="K12" s="117" t="n">
        <v>14079.82425</v>
      </c>
      <c r="L12" s="117" t="n">
        <v>13080.64913753999</v>
      </c>
      <c r="M12" s="19">
        <f>K12+L12</f>
        <v/>
      </c>
      <c r="N12" s="88" t="n">
        <v>36</v>
      </c>
      <c r="O12" s="88" t="n">
        <v>29</v>
      </c>
      <c r="P12" s="92" t="n"/>
      <c r="Q12" s="20">
        <f>J12-P12</f>
        <v/>
      </c>
      <c r="R12" s="21" t="n">
        <v>3472</v>
      </c>
      <c r="S12" s="20">
        <f>IF(R12&gt;0,(R12-R13-$Q12),"")</f>
        <v/>
      </c>
      <c r="T12" s="21" t="n">
        <v>5608</v>
      </c>
      <c r="U12" s="20">
        <f>IF(T12&gt;0,(T12-T13-$Q12),"")</f>
        <v/>
      </c>
      <c r="V12" s="21" t="n">
        <v>8687</v>
      </c>
      <c r="W12" s="20">
        <f>IF(V12&gt;0,(V12-V13-$Q12),"")</f>
        <v/>
      </c>
      <c r="X12" s="21" t="n">
        <v>11308</v>
      </c>
      <c r="Y12" s="20">
        <f>IF(X12&gt;0,(X12-X13-$Q12),"")</f>
        <v/>
      </c>
      <c r="Z12" s="21" t="n">
        <v>13245</v>
      </c>
      <c r="AA12" s="20">
        <f>IF(Z12&gt;0,(Z12-Z13-$Q12),"")</f>
        <v/>
      </c>
      <c r="AB12" s="21" t="n">
        <v>13245</v>
      </c>
      <c r="AC12" s="22">
        <f>IF(AB12&gt;0,(AB12-AB13-$Q12),"")</f>
        <v/>
      </c>
      <c r="AD12" s="21" t="n">
        <v>13245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4913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762</v>
      </c>
      <c r="S13" s="24" t="n"/>
      <c r="T13" s="30" t="n">
        <v>1452</v>
      </c>
      <c r="U13" s="24" t="n"/>
      <c r="V13" s="30" t="n">
        <v>1972</v>
      </c>
      <c r="W13" s="24" t="n"/>
      <c r="X13" s="30" t="n">
        <v>2600</v>
      </c>
      <c r="Y13" s="24" t="n"/>
      <c r="Z13" s="30" t="n">
        <v>2964</v>
      </c>
      <c r="AA13" s="24" t="n"/>
      <c r="AB13" s="30" t="n">
        <v>2964</v>
      </c>
      <c r="AC13" s="26" t="n"/>
      <c r="AD13" s="30" t="n">
        <v>2964</v>
      </c>
      <c r="AE13" s="26" t="n"/>
    </row>
    <row r="14">
      <c r="B14" s="16" t="inlineStr">
        <is>
          <t>ALBSFWY PHX</t>
        </is>
      </c>
      <c r="C14" s="17" t="n">
        <v>8880</v>
      </c>
      <c r="E14" s="18" t="inlineStr">
        <is>
          <t>Room 5</t>
        </is>
      </c>
      <c r="F14" s="119" t="n">
        <v>20854</v>
      </c>
      <c r="G14" s="117" t="n">
        <v>20627.25</v>
      </c>
      <c r="H14" s="117" t="n">
        <v>27936.91835822001</v>
      </c>
      <c r="I14" s="19">
        <f>G14+H14</f>
        <v/>
      </c>
      <c r="J14" s="119" t="n">
        <v>20920</v>
      </c>
      <c r="K14" s="117" t="n">
        <v>20784.75</v>
      </c>
      <c r="L14" s="117" t="n">
        <v>27278.01906336</v>
      </c>
      <c r="M14" s="19">
        <f>K14+L14</f>
        <v/>
      </c>
      <c r="N14" s="88" t="n">
        <v>62</v>
      </c>
      <c r="O14" s="88" t="n">
        <v>47</v>
      </c>
      <c r="P14" s="92" t="n"/>
      <c r="Q14" s="20">
        <f>J14-P14</f>
        <v/>
      </c>
      <c r="R14" s="21" t="n">
        <v>765</v>
      </c>
      <c r="S14" s="20">
        <f>IF(R14&gt;0,(R14-R15-$Q14),"")</f>
        <v/>
      </c>
      <c r="T14" s="21" t="n">
        <v>1234</v>
      </c>
      <c r="U14" s="20">
        <f>IF(T14&gt;0,(T14-T15-$Q14),"")</f>
        <v/>
      </c>
      <c r="V14" s="21" t="n">
        <v>1690</v>
      </c>
      <c r="W14" s="20">
        <f>IF(V14&gt;0,(V14-V15-$Q14),"")</f>
        <v/>
      </c>
      <c r="X14" s="21" t="n">
        <v>0</v>
      </c>
      <c r="Y14" s="20">
        <f>IF(X14&gt;0,(X14-X15-$Q14),"")</f>
        <v/>
      </c>
      <c r="Z14" s="21" t="n">
        <v>15843</v>
      </c>
      <c r="AA14" s="20">
        <f>IF(Z14&gt;0,(Z14-Z15-$Q14),"")</f>
        <v/>
      </c>
      <c r="AB14" s="21" t="n">
        <v>15843</v>
      </c>
      <c r="AC14" s="22">
        <f>IF(AB14&gt;0,(AB14-AB15-$Q14),"")</f>
        <v/>
      </c>
      <c r="AD14" s="21" t="n">
        <v>15843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2705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0</v>
      </c>
      <c r="W15" s="24" t="n"/>
      <c r="X15" s="25" t="n">
        <v>0</v>
      </c>
      <c r="Y15" s="24" t="n"/>
      <c r="Z15" s="25" t="n">
        <v>10647</v>
      </c>
      <c r="AA15" s="24" t="n"/>
      <c r="AB15" s="25" t="n">
        <v>10647</v>
      </c>
      <c r="AC15" s="26" t="n"/>
      <c r="AD15" s="25" t="n">
        <v>10647</v>
      </c>
      <c r="AE15" s="26" t="n"/>
    </row>
    <row r="16" ht="15" customHeight="1" thickBot="1">
      <c r="B16" s="28" t="inlineStr">
        <is>
          <t>FRY'S</t>
        </is>
      </c>
      <c r="C16" s="17" t="n">
        <v>13296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1131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559</v>
      </c>
      <c r="L20" s="4" t="n"/>
      <c r="M20" s="4" t="n"/>
      <c r="Q20" s="51" t="inlineStr">
        <is>
          <t>Day Prior</t>
        </is>
      </c>
      <c r="R20" s="35" t="n">
        <v>14568</v>
      </c>
      <c r="S20" s="36" t="n"/>
      <c r="T20" s="35" t="n">
        <v>15636</v>
      </c>
      <c r="U20" s="36" t="n"/>
      <c r="V20" s="35" t="n">
        <v>27725</v>
      </c>
      <c r="W20" s="36" t="n"/>
      <c r="X20" s="35" t="n">
        <v>42491</v>
      </c>
      <c r="Y20" s="36" t="n"/>
      <c r="Z20" s="35" t="n">
        <v>44807</v>
      </c>
      <c r="AA20" s="36" t="n"/>
      <c r="AB20" s="35" t="n">
        <v>44981</v>
      </c>
      <c r="AC20" s="37" t="n"/>
      <c r="AD20" s="35" t="n">
        <v>44981</v>
      </c>
      <c r="AE20" s="37" t="n"/>
    </row>
    <row r="21" ht="15" customHeight="1" thickBot="1">
      <c r="B21" s="16" t="inlineStr">
        <is>
          <t>SBUX PHX</t>
        </is>
      </c>
      <c r="C21" s="17" t="n">
        <v>8794</v>
      </c>
      <c r="L21" s="4" t="n"/>
      <c r="M21" s="4" t="n"/>
      <c r="Q21" s="52" t="n"/>
      <c r="R21" s="40" t="n">
        <v>2008</v>
      </c>
      <c r="S21" s="41" t="n"/>
      <c r="T21" s="40" t="n">
        <v>2168</v>
      </c>
      <c r="U21" s="41" t="n"/>
      <c r="V21" s="40" t="n">
        <v>3394</v>
      </c>
      <c r="W21" s="41" t="n"/>
      <c r="X21" s="40" t="n">
        <v>4376</v>
      </c>
      <c r="Y21" s="41" t="n"/>
      <c r="Z21" s="40" t="n">
        <v>14018</v>
      </c>
      <c r="AA21" s="41" t="n"/>
      <c r="AB21" s="40" t="n">
        <v>14018</v>
      </c>
      <c r="AC21" s="42" t="n"/>
      <c r="AD21" s="40" t="n">
        <v>14018</v>
      </c>
      <c r="AE21" s="42" t="n"/>
    </row>
    <row r="22" ht="15" customHeight="1" thickBot="1">
      <c r="B22" s="16" t="inlineStr">
        <is>
          <t>SBUX LV B</t>
        </is>
      </c>
      <c r="C22" s="17" t="n">
        <v>1856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4365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12160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34640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7138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13212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15167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5093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3103</v>
      </c>
      <c r="R36" s="104" t="n">
        <v>1386</v>
      </c>
      <c r="S36" s="104">
        <f>IF(T36&gt;0,(T36-R36)/2,"")</f>
        <v/>
      </c>
      <c r="T36" s="104" t="n">
        <v>1386</v>
      </c>
      <c r="U36" s="104">
        <f>IF(V36&gt;0,(V36-T36)/2,"")</f>
        <v/>
      </c>
      <c r="V36" s="104" t="n">
        <v>1950</v>
      </c>
      <c r="W36" s="104">
        <f>IF(X36&gt;0,(X36-V36)/2,"")</f>
        <v/>
      </c>
      <c r="X36" s="104" t="n">
        <v>2651</v>
      </c>
      <c r="Y36" s="104">
        <f>IF(Z36&gt;0,(Z36-X36)/2,"")</f>
        <v/>
      </c>
      <c r="Z36" s="104" t="n">
        <v>2681</v>
      </c>
      <c r="AA36" s="104">
        <f>IF(AB36&gt;0,(AB36-Z36)/2,"")</f>
        <v/>
      </c>
      <c r="AB36" s="104" t="n">
        <v>2681</v>
      </c>
      <c r="AC36" s="104">
        <f>IF(AD36&gt;0,(AD36-AB36)/2,"")</f>
        <v/>
      </c>
      <c r="AD36" s="104" t="n">
        <v>2681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1573</v>
      </c>
      <c r="R37" s="106" t="n">
        <v>490</v>
      </c>
      <c r="S37" s="106">
        <f>IF(T37&gt;0,(T37-R37)/2,"")</f>
        <v/>
      </c>
      <c r="T37" s="106" t="n">
        <v>490</v>
      </c>
      <c r="U37" s="106">
        <f>IF(V37&gt;0,(V37-T37)/2,"")</f>
        <v/>
      </c>
      <c r="V37" s="106" t="n">
        <v>1051</v>
      </c>
      <c r="W37" s="106">
        <f>IF(X37&gt;0,(X37-V37)/2,"")</f>
        <v/>
      </c>
      <c r="X37" s="106" t="n">
        <v>1038</v>
      </c>
      <c r="Y37" s="106">
        <f>IF(Z37&gt;0,(Z37-X37)/2,"")</f>
        <v/>
      </c>
      <c r="Z37" s="106" t="n">
        <v>1094</v>
      </c>
      <c r="AA37" s="106">
        <f>IF(AB37&gt;0,(AB37-Z37)/2,"")</f>
        <v/>
      </c>
      <c r="AB37" s="106" t="n">
        <v>1094</v>
      </c>
      <c r="AC37" s="106">
        <f>IF(AD37&gt;0,(AD37-AB37)/2,"")</f>
        <v/>
      </c>
      <c r="AD37" s="106" t="n">
        <v>1094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2816</v>
      </c>
      <c r="R38" s="108" t="n">
        <v>300</v>
      </c>
      <c r="S38" s="108">
        <f>IF(T38&gt;0,(T38-R38)/2,"")</f>
        <v/>
      </c>
      <c r="T38" s="108" t="n">
        <v>711</v>
      </c>
      <c r="U38" s="108">
        <f>IF(V38&gt;0,(V38-T38)/2,"")</f>
        <v/>
      </c>
      <c r="V38" s="108" t="n">
        <v>1881</v>
      </c>
      <c r="W38" s="108">
        <f>IF(X38&gt;0,(X38-V38)/2,"")</f>
        <v/>
      </c>
      <c r="X38" s="108" t="n">
        <v>2058</v>
      </c>
      <c r="Y38" s="108">
        <f>IF(Z38&gt;0,(Z38-X38)/2,"")</f>
        <v/>
      </c>
      <c r="Z38" s="108" t="n">
        <v>2058</v>
      </c>
      <c r="AA38" s="108">
        <f>IF(AB38&gt;0,(AB38-Z38)/2,"")</f>
        <v/>
      </c>
      <c r="AB38" s="108" t="n">
        <v>2058</v>
      </c>
      <c r="AC38" s="108">
        <f>IF(AD38&gt;0,(AD38-AB38)/2,"")</f>
        <v/>
      </c>
      <c r="AD38" s="108" t="n">
        <v>2058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3148</v>
      </c>
      <c r="R39" s="106" t="n">
        <v>1412</v>
      </c>
      <c r="S39" s="106">
        <f>IF(T39&gt;0,(T39-R39)/2,"")</f>
        <v/>
      </c>
      <c r="T39" s="106" t="n">
        <v>1412</v>
      </c>
      <c r="U39" s="106">
        <f>IF(V39&gt;0,(V39-T39)/2,"")</f>
        <v/>
      </c>
      <c r="V39" s="106" t="n">
        <v>2253</v>
      </c>
      <c r="W39" s="106">
        <f>IF(X39&gt;0,(X39-V39)/2,"")</f>
        <v/>
      </c>
      <c r="X39" s="106" t="n">
        <v>2059</v>
      </c>
      <c r="Y39" s="106">
        <f>IF(Z39&gt;0,(Z39-X39)/2,"")</f>
        <v/>
      </c>
      <c r="Z39" s="106" t="n">
        <v>3151</v>
      </c>
      <c r="AA39" s="106">
        <f>IF(AB39&gt;0,(AB39-Z39)/2,"")</f>
        <v/>
      </c>
      <c r="AB39" s="106" t="n">
        <v>3151</v>
      </c>
      <c r="AC39" s="106">
        <f>IF(AD39&gt;0,(AD39-AB39)/2,"")</f>
        <v/>
      </c>
      <c r="AD39" s="106" t="n">
        <v>3151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3155</v>
      </c>
      <c r="R40" s="108" t="n">
        <v>1059</v>
      </c>
      <c r="S40" s="108">
        <f>IF(T40&gt;0,(T40-R40)/2,"")</f>
        <v/>
      </c>
      <c r="T40" s="108" t="n">
        <v>1059</v>
      </c>
      <c r="U40" s="108">
        <f>IF(V40&gt;0,(V40-T40)/2,"")</f>
        <v/>
      </c>
      <c r="V40" s="108" t="n">
        <v>1608</v>
      </c>
      <c r="W40" s="108">
        <f>IF(X40&gt;0,(X40-V40)/2,"")</f>
        <v/>
      </c>
      <c r="X40" s="108" t="n">
        <v>2214</v>
      </c>
      <c r="Y40" s="108">
        <f>IF(Z40&gt;0,(Z40-X40)/2,"")</f>
        <v/>
      </c>
      <c r="Z40" s="108" t="n">
        <v>3147</v>
      </c>
      <c r="AA40" s="108">
        <f>IF(AB40&gt;0,(AB40-Z40)/2,"")</f>
        <v/>
      </c>
      <c r="AB40" s="108" t="n">
        <v>3147</v>
      </c>
      <c r="AC40" s="108">
        <f>IF(AD40&gt;0,(AD40-AB40)/2,"")</f>
        <v/>
      </c>
      <c r="AD40" s="108" t="n">
        <v>3147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869</v>
      </c>
      <c r="R41" s="106" t="n">
        <v>417</v>
      </c>
      <c r="S41" s="106">
        <f>IF(T41&gt;0,(T41-R41)/2,"")</f>
        <v/>
      </c>
      <c r="T41" s="106" t="n">
        <v>417</v>
      </c>
      <c r="U41" s="106">
        <f>IF(V41&gt;0,(V41-T41)/2,"")</f>
        <v/>
      </c>
      <c r="V41" s="106" t="n">
        <v>417</v>
      </c>
      <c r="W41" s="106">
        <f>IF(X41&gt;0,(X41-V41)/2,"")</f>
        <v/>
      </c>
      <c r="X41" s="106" t="n">
        <v>869</v>
      </c>
      <c r="Y41" s="106">
        <f>IF(Z41&gt;0,(Z41-X41)/2,"")</f>
        <v/>
      </c>
      <c r="Z41" s="106" t="n">
        <v>869</v>
      </c>
      <c r="AA41" s="106">
        <f>IF(AB41&gt;0,(AB41-Z41)/2,"")</f>
        <v/>
      </c>
      <c r="AB41" s="106" t="n">
        <v>869</v>
      </c>
      <c r="AC41" s="106">
        <f>IF(AD41&gt;0,(AD41-AB41)/2,"")</f>
        <v/>
      </c>
      <c r="AD41" s="106" t="n">
        <v>869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1172</v>
      </c>
      <c r="R42" s="108" t="n">
        <v>257</v>
      </c>
      <c r="S42" s="108">
        <f>IF(T42&gt;0,(T42-R42)/2,"")</f>
        <v/>
      </c>
      <c r="T42" s="108" t="n">
        <v>675</v>
      </c>
      <c r="U42" s="108">
        <f>IF(V42&gt;0,(V42-T42)/2,"")</f>
        <v/>
      </c>
      <c r="V42" s="108" t="n">
        <v>675</v>
      </c>
      <c r="W42" s="108">
        <f>IF(X42&gt;0,(X42-V42)/2,"")</f>
        <v/>
      </c>
      <c r="X42" s="108" t="n">
        <v>694</v>
      </c>
      <c r="Y42" s="108">
        <f>IF(Z42&gt;0,(Z42-X42)/2,"")</f>
        <v/>
      </c>
      <c r="Z42" s="108" t="n">
        <v>694</v>
      </c>
      <c r="AA42" s="108">
        <f>IF(AB42&gt;0,(AB42-Z42)/2,"")</f>
        <v/>
      </c>
      <c r="AB42" s="108" t="n">
        <v>694</v>
      </c>
      <c r="AC42" s="108">
        <f>IF(AD42&gt;0,(AD42-AB42)/2,"")</f>
        <v/>
      </c>
      <c r="AD42" s="108" t="n">
        <v>694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1673</v>
      </c>
      <c r="R43" s="106" t="n">
        <v>515</v>
      </c>
      <c r="S43" s="106">
        <f>IF(T43&gt;0,(T43-R43)/2,"")</f>
        <v/>
      </c>
      <c r="T43" s="106" t="n">
        <v>886</v>
      </c>
      <c r="U43" s="106">
        <f>IF(V43&gt;0,(V43-T43)/2,"")</f>
        <v/>
      </c>
      <c r="V43" s="106" t="n">
        <v>886</v>
      </c>
      <c r="W43" s="106">
        <f>IF(X43&gt;0,(X43-V43)/2,"")</f>
        <v/>
      </c>
      <c r="X43" s="106" t="n">
        <v>1674</v>
      </c>
      <c r="Y43" s="106">
        <f>IF(Z43&gt;0,(Z43-X43)/2,"")</f>
        <v/>
      </c>
      <c r="Z43" s="106" t="n">
        <v>1674</v>
      </c>
      <c r="AA43" s="106">
        <f>IF(AB43&gt;0,(AB43-Z43)/2,"")</f>
        <v/>
      </c>
      <c r="AB43" s="106" t="n">
        <v>1674</v>
      </c>
      <c r="AC43" s="106">
        <f>IF(AD43&gt;0,(AD43-AB43)/2,"")</f>
        <v/>
      </c>
      <c r="AD43" s="106" t="n">
        <v>1674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1721</v>
      </c>
      <c r="R44" s="110" t="n">
        <v>1058</v>
      </c>
      <c r="S44" s="110">
        <f>IF(T44&gt;0,(T44-R44)/2,"")</f>
        <v/>
      </c>
      <c r="T44" s="110" t="n">
        <v>1089</v>
      </c>
      <c r="U44" s="110">
        <f>IF(V44&gt;0,(V44-T44)/2,"")</f>
        <v/>
      </c>
      <c r="V44" s="110" t="n">
        <v>1609</v>
      </c>
      <c r="W44" s="110">
        <f>IF(X44&gt;0,(X44-V44)/2,"")</f>
        <v/>
      </c>
      <c r="X44" s="110" t="n">
        <v>1162</v>
      </c>
      <c r="Y44" s="110">
        <f>IF(Z44&gt;0,(Z44-X44)/2,"")</f>
        <v/>
      </c>
      <c r="Z44" s="110" t="n">
        <v>1724</v>
      </c>
      <c r="AA44" s="110">
        <f>IF(AB44&gt;0,(AB44-Z44)/2,"")</f>
        <v/>
      </c>
      <c r="AB44" s="110" t="n">
        <v>1724</v>
      </c>
      <c r="AC44" s="110">
        <f>IF(AD44&gt;0,(AD44-AB44)/2,"")</f>
        <v/>
      </c>
      <c r="AD44" s="110" t="n">
        <v>1724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1940</v>
      </c>
      <c r="W45" s="112">
        <f>IF(X45&gt;0,(X45-V45)/2,"")</f>
        <v/>
      </c>
      <c r="X45" s="112" t="n">
        <v>4852</v>
      </c>
      <c r="Y45" s="112">
        <f>IF(Z45&gt;0,(Z45-X45)/2,"")</f>
        <v/>
      </c>
      <c r="Z45" s="112" t="n">
        <v>4852</v>
      </c>
      <c r="AA45" s="112">
        <f>IF(AB45&gt;0,(AB45-Z45)/2,"")</f>
        <v/>
      </c>
      <c r="AB45" s="112" t="n">
        <v>4852</v>
      </c>
      <c r="AC45" s="112">
        <f>IF(AD45&gt;0,(AD45-AB45)/2,"")</f>
        <v/>
      </c>
      <c r="AD45" s="112" t="n">
        <v>4852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3929</v>
      </c>
      <c r="Y46" s="108">
        <f>IF(Z46&gt;0,(Z46-X46)/2,"")</f>
        <v/>
      </c>
      <c r="Z46" s="108" t="n">
        <v>3929</v>
      </c>
      <c r="AA46" s="108">
        <f>IF(AB46&gt;0,(AB46-Z46)/2,"")</f>
        <v/>
      </c>
      <c r="AB46" s="108" t="n">
        <v>3929</v>
      </c>
      <c r="AC46" s="108">
        <f>IF(AD46&gt;0,(AD46-AB46)/2,"")</f>
        <v/>
      </c>
      <c r="AD46" s="108" t="n">
        <v>3929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2066</v>
      </c>
      <c r="Y47" s="106">
        <f>IF(Z47&gt;0,(Z47-X47)/2,"")</f>
        <v/>
      </c>
      <c r="Z47" s="106" t="n">
        <v>2066</v>
      </c>
      <c r="AA47" s="106">
        <f>IF(AB47&gt;0,(AB47-Z47)/2,"")</f>
        <v/>
      </c>
      <c r="AB47" s="106" t="n">
        <v>2066</v>
      </c>
      <c r="AC47" s="106">
        <f>IF(AD47&gt;0,(AD47-AB47)/2,"")</f>
        <v/>
      </c>
      <c r="AD47" s="106" t="n">
        <v>2066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800</v>
      </c>
      <c r="S48" s="110">
        <f>IF(T48&gt;0,(T48-R48)/2,"")</f>
        <v/>
      </c>
      <c r="T48" s="110" t="n">
        <v>800</v>
      </c>
      <c r="U48" s="110">
        <f>IF(V48&gt;0,(V48-T48)/2,"")</f>
        <v/>
      </c>
      <c r="V48" s="110" t="n">
        <v>1533</v>
      </c>
      <c r="W48" s="110">
        <f>IF(X48&gt;0,(X48-V48)/2,"")</f>
        <v/>
      </c>
      <c r="X48" s="110" t="n">
        <v>2587</v>
      </c>
      <c r="Y48" s="110">
        <f>IF(Z48&gt;0,(Z48-X48)/2,"")</f>
        <v/>
      </c>
      <c r="Z48" s="110" t="n">
        <v>4132</v>
      </c>
      <c r="AA48" s="110">
        <f>IF(AB48&gt;0,(AB48-Z48)/2,"")</f>
        <v/>
      </c>
      <c r="AB48" s="110" t="n">
        <v>4132</v>
      </c>
      <c r="AC48" s="110">
        <f>IF(AD48&gt;0,(AD48-AB48)/2,"")</f>
        <v/>
      </c>
      <c r="AD48" s="110" t="n">
        <v>4132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2108</v>
      </c>
      <c r="R49" s="112" t="n">
        <v>992</v>
      </c>
      <c r="S49" s="112">
        <f>IF(T49&gt;0,(T49-R49)/2,"")</f>
        <v/>
      </c>
      <c r="T49" s="112" t="n">
        <v>1678</v>
      </c>
      <c r="U49" s="112">
        <f>IF(V49&gt;0,(V49-T49)/2,"")</f>
        <v/>
      </c>
      <c r="V49" s="112" t="n">
        <v>1678</v>
      </c>
      <c r="W49" s="112">
        <f>IF(X49&gt;0,(X49-V49)/2,"")</f>
        <v/>
      </c>
      <c r="X49" s="112" t="n">
        <v>1678</v>
      </c>
      <c r="Y49" s="112">
        <f>IF(Z49&gt;0,(Z49-X49)/2,"")</f>
        <v/>
      </c>
      <c r="Z49" s="112" t="n">
        <v>1832</v>
      </c>
      <c r="AA49" s="112">
        <f>IF(AB49&gt;0,(AB49-Z49)/2,"")</f>
        <v/>
      </c>
      <c r="AB49" s="112" t="n">
        <v>2049</v>
      </c>
      <c r="AC49" s="112">
        <f>IF(AD49&gt;0,(AD49-AB49)/2,"")</f>
        <v/>
      </c>
      <c r="AD49" s="112" t="n">
        <v>2049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3735</v>
      </c>
      <c r="R50" s="108" t="n">
        <v>1050</v>
      </c>
      <c r="S50" s="108">
        <f>IF(T50&gt;0,(T50-R50)/2,"")</f>
        <v/>
      </c>
      <c r="T50" s="108" t="n">
        <v>1330</v>
      </c>
      <c r="U50" s="108">
        <f>IF(V50&gt;0,(V50-T50)/2,"")</f>
        <v/>
      </c>
      <c r="V50" s="108" t="n">
        <v>1330</v>
      </c>
      <c r="W50" s="108">
        <f>IF(X50&gt;0,(X50-V50)/2,"")</f>
        <v/>
      </c>
      <c r="X50" s="108" t="n">
        <v>1330</v>
      </c>
      <c r="Y50" s="108">
        <f>IF(Z50&gt;0,(Z50-X50)/2,"")</f>
        <v/>
      </c>
      <c r="Z50" s="108" t="n">
        <v>3735</v>
      </c>
      <c r="AA50" s="108">
        <f>IF(AB50&gt;0,(AB50-Z50)/2,"")</f>
        <v/>
      </c>
      <c r="AB50" s="108" t="n">
        <v>3735</v>
      </c>
      <c r="AC50" s="108">
        <f>IF(AD50&gt;0,(AD50-AB50)/2,"")</f>
        <v/>
      </c>
      <c r="AD50" s="108" t="n">
        <v>3735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1643</v>
      </c>
      <c r="R51" s="106" t="n">
        <v>669</v>
      </c>
      <c r="S51" s="106">
        <f>IF(T51&gt;0,(T51-R51)/2,"")</f>
        <v/>
      </c>
      <c r="T51" s="106" t="n">
        <v>669</v>
      </c>
      <c r="U51" s="106">
        <f>IF(V51&gt;0,(V51-T51)/2,"")</f>
        <v/>
      </c>
      <c r="V51" s="106" t="n">
        <v>1332</v>
      </c>
      <c r="W51" s="106">
        <f>IF(X51&gt;0,(X51-V51)/2,"")</f>
        <v/>
      </c>
      <c r="X51" s="106" t="n">
        <v>0</v>
      </c>
      <c r="Y51" s="106">
        <f>IF(Z51&gt;0,(Z51-X51)/2,"")</f>
        <v/>
      </c>
      <c r="Z51" s="106" t="n">
        <v>1692</v>
      </c>
      <c r="AA51" s="106">
        <f>IF(AB51&gt;0,(AB51-Z51)/2,"")</f>
        <v/>
      </c>
      <c r="AB51" s="106" t="n">
        <v>1692</v>
      </c>
      <c r="AC51" s="106">
        <f>IF(AD51&gt;0,(AD51-AB51)/2,"")</f>
        <v/>
      </c>
      <c r="AD51" s="106" t="n">
        <v>1692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2878</v>
      </c>
      <c r="R52" s="108" t="n">
        <v>471</v>
      </c>
      <c r="S52" s="108">
        <f>IF(T52&gt;0,(T52-R52)/2,"")</f>
        <v/>
      </c>
      <c r="T52" s="108" t="n">
        <v>1479</v>
      </c>
      <c r="U52" s="108">
        <f>IF(V52&gt;0,(V52-T52)/2,"")</f>
        <v/>
      </c>
      <c r="V52" s="108" t="n">
        <v>1479</v>
      </c>
      <c r="W52" s="108">
        <f>IF(X52&gt;0,(X52-V52)/2,"")</f>
        <v/>
      </c>
      <c r="X52" s="108" t="n">
        <v>1580</v>
      </c>
      <c r="Y52" s="108">
        <f>IF(Z52&gt;0,(Z52-X52)/2,"")</f>
        <v/>
      </c>
      <c r="Z52" s="108" t="n">
        <v>1727</v>
      </c>
      <c r="AA52" s="108">
        <f>IF(AB52&gt;0,(AB52-Z52)/2,"")</f>
        <v/>
      </c>
      <c r="AB52" s="108" t="n">
        <v>1727</v>
      </c>
      <c r="AC52" s="108">
        <f>IF(AD52&gt;0,(AD52-AB52)/2,"")</f>
        <v/>
      </c>
      <c r="AD52" s="108" t="n">
        <v>1727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2964</v>
      </c>
      <c r="R53" s="106" t="n">
        <v>405</v>
      </c>
      <c r="S53" s="106">
        <f>IF(T53&gt;0,(T53-R53)/2,"")</f>
        <v/>
      </c>
      <c r="T53" s="106" t="n">
        <v>561</v>
      </c>
      <c r="U53" s="106">
        <f>IF(V53&gt;0,(V53-T53)/2,"")</f>
        <v/>
      </c>
      <c r="V53" s="106" t="n">
        <v>1315</v>
      </c>
      <c r="W53" s="106">
        <f>IF(X53&gt;0,(X53-V53)/2,"")</f>
        <v/>
      </c>
      <c r="X53" s="106" t="n">
        <v>872</v>
      </c>
      <c r="Y53" s="106">
        <f>IF(Z53&gt;0,(Z53-X53)/2,"")</f>
        <v/>
      </c>
      <c r="Z53" s="106" t="n">
        <v>2446</v>
      </c>
      <c r="AA53" s="106">
        <f>IF(AB53&gt;0,(AB53-Z53)/2,"")</f>
        <v/>
      </c>
      <c r="AB53" s="106" t="n">
        <v>2446</v>
      </c>
      <c r="AC53" s="106">
        <f>IF(AD53&gt;0,(AD53-AB53)/2,"")</f>
        <v/>
      </c>
      <c r="AD53" s="106" t="n">
        <v>2446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1751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1080</v>
      </c>
      <c r="AA54" s="108">
        <f>IF(AB54&gt;0,(AB54-Z54)/2,"")</f>
        <v/>
      </c>
      <c r="AB54" s="108" t="n">
        <v>1751</v>
      </c>
      <c r="AC54" s="108">
        <f>IF(AD54&gt;0,(AD54-AB54)/2,"")</f>
        <v/>
      </c>
      <c r="AD54" s="108" t="n">
        <v>1751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1847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0</v>
      </c>
      <c r="W55" s="106">
        <f>IF(X55&gt;0,(X55-V55)/2,"")</f>
        <v/>
      </c>
      <c r="X55" s="106" t="n">
        <v>1546</v>
      </c>
      <c r="Y55" s="106">
        <f>IF(Z55&gt;0,(Z55-X55)/2,"")</f>
        <v/>
      </c>
      <c r="Z55" s="106" t="n">
        <v>1818</v>
      </c>
      <c r="AA55" s="106">
        <f>IF(AB55&gt;0,(AB55-Z55)/2,"")</f>
        <v/>
      </c>
      <c r="AB55" s="106" t="n">
        <v>1847</v>
      </c>
      <c r="AC55" s="106">
        <f>IF(AD55&gt;0,(AD55-AB55)/2,"")</f>
        <v/>
      </c>
      <c r="AD55" s="106" t="n">
        <v>1847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2835</v>
      </c>
      <c r="R56" s="108" t="n">
        <v>1200</v>
      </c>
      <c r="S56" s="108">
        <f>IF(T56&gt;0,(T56-R56)/2,"")</f>
        <v/>
      </c>
      <c r="T56" s="108" t="n">
        <v>1200</v>
      </c>
      <c r="U56" s="108">
        <f>IF(V56&gt;0,(V56-T56)/2,"")</f>
        <v/>
      </c>
      <c r="V56" s="108" t="n">
        <v>2363</v>
      </c>
      <c r="W56" s="108">
        <f>IF(X56&gt;0,(X56-V56)/2,"")</f>
        <v/>
      </c>
      <c r="X56" s="108" t="n">
        <v>2363</v>
      </c>
      <c r="Y56" s="108">
        <f>IF(Z56&gt;0,(Z56-X56)/2,"")</f>
        <v/>
      </c>
      <c r="Z56" s="108" t="n">
        <v>2386</v>
      </c>
      <c r="AA56" s="108">
        <f>IF(AB56&gt;0,(AB56-Z56)/2,"")</f>
        <v/>
      </c>
      <c r="AB56" s="108" t="n">
        <v>2835</v>
      </c>
      <c r="AC56" s="108">
        <f>IF(AD56&gt;0,(AD56-AB56)/2,"")</f>
        <v/>
      </c>
      <c r="AD56" s="108" t="n">
        <v>2835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6303</v>
      </c>
      <c r="R58" s="104" t="n">
        <v>1456</v>
      </c>
      <c r="S58" s="104">
        <f>IF(T58&gt;0,(T58-R58)/2,"")</f>
        <v/>
      </c>
      <c r="T58" s="104" t="n">
        <v>2627</v>
      </c>
      <c r="U58" s="104">
        <f>IF(V58&gt;0,(V58-T58)/2,"")</f>
        <v/>
      </c>
      <c r="V58" s="104" t="n">
        <v>3401</v>
      </c>
      <c r="W58" s="104">
        <f>IF(X58&gt;0,(X58-V58)/2,"")</f>
        <v/>
      </c>
      <c r="X58" s="104" t="n">
        <v>3095</v>
      </c>
      <c r="Y58" s="104">
        <f>IF(Z58&gt;0,(Z58-X58)/2,"")</f>
        <v/>
      </c>
      <c r="Z58" s="104" t="n">
        <v>3587</v>
      </c>
      <c r="AA58" s="104">
        <f>IF(AB58&gt;0,(AB58-Z58)/2,"")</f>
        <v/>
      </c>
      <c r="AB58" s="104" t="n">
        <v>3587</v>
      </c>
      <c r="AC58" s="104">
        <f>IF(AD58&gt;0,(AD58-AB58)/2,"")</f>
        <v/>
      </c>
      <c r="AD58" s="104" t="n">
        <v>3587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4637</v>
      </c>
      <c r="R59" s="106" t="n">
        <v>2016</v>
      </c>
      <c r="S59" s="106">
        <f>IF(T59&gt;0,(T59-R59)/2,"")</f>
        <v/>
      </c>
      <c r="T59" s="106" t="n">
        <v>2058</v>
      </c>
      <c r="U59" s="106">
        <f>IF(V59&gt;0,(V59-T59)/2,"")</f>
        <v/>
      </c>
      <c r="V59" s="106" t="n">
        <v>4123</v>
      </c>
      <c r="W59" s="106">
        <f>IF(X59&gt;0,(X59-V59)/2,"")</f>
        <v/>
      </c>
      <c r="X59" s="106" t="n">
        <v>4606</v>
      </c>
      <c r="Y59" s="106">
        <f>IF(Z59&gt;0,(Z59-X59)/2,"")</f>
        <v/>
      </c>
      <c r="Z59" s="106" t="n">
        <v>5578</v>
      </c>
      <c r="AA59" s="106">
        <f>IF(AB59&gt;0,(AB59-Z59)/2,"")</f>
        <v/>
      </c>
      <c r="AB59" s="106" t="n">
        <v>5578</v>
      </c>
      <c r="AC59" s="106">
        <f>IF(AD59&gt;0,(AD59-AB59)/2,"")</f>
        <v/>
      </c>
      <c r="AD59" s="106" t="n">
        <v>5578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5242</v>
      </c>
      <c r="R60" s="108" t="n">
        <v>0</v>
      </c>
      <c r="S60" s="108">
        <f>IF(T60&gt;0,(T60-R60)/2,"")</f>
        <v/>
      </c>
      <c r="T60" s="108" t="n">
        <v>923</v>
      </c>
      <c r="U60" s="108">
        <f>IF(V60&gt;0,(V60-T60)/2,"")</f>
        <v/>
      </c>
      <c r="V60" s="108" t="n">
        <v>1163</v>
      </c>
      <c r="W60" s="108">
        <f>IF(X60&gt;0,(X60-V60)/2,"")</f>
        <v/>
      </c>
      <c r="X60" s="108" t="n">
        <v>3607</v>
      </c>
      <c r="Y60" s="108">
        <f>IF(Z60&gt;0,(Z60-X60)/2,"")</f>
        <v/>
      </c>
      <c r="Z60" s="108" t="n">
        <v>4080</v>
      </c>
      <c r="AA60" s="108">
        <f>IF(AB60&gt;0,(AB60-Z60)/2,"")</f>
        <v/>
      </c>
      <c r="AB60" s="108" t="n">
        <v>4080</v>
      </c>
      <c r="AC60" s="108">
        <f>IF(AD60&gt;0,(AD60-AB60)/2,"")</f>
        <v/>
      </c>
      <c r="AD60" s="108" t="n">
        <v>4080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6564</v>
      </c>
      <c r="R62" s="104" t="n">
        <v>609</v>
      </c>
      <c r="S62" s="104">
        <f>IF(T62&gt;0,(T62-R62)/2,"")</f>
        <v/>
      </c>
      <c r="T62" s="104" t="n">
        <v>853</v>
      </c>
      <c r="U62" s="104">
        <f>IF(V62&gt;0,(V62-T62)/2,"")</f>
        <v/>
      </c>
      <c r="V62" s="104" t="n">
        <v>1048</v>
      </c>
      <c r="W62" s="104">
        <f>IF(X62&gt;0,(X62-V62)/2,"")</f>
        <v/>
      </c>
      <c r="X62" s="104" t="n">
        <v>0</v>
      </c>
      <c r="Y62" s="104">
        <f>IF(Z62&gt;0,(Z62-X62)/2,"")</f>
        <v/>
      </c>
      <c r="Z62" s="104" t="n">
        <v>4339</v>
      </c>
      <c r="AA62" s="104">
        <f>IF(AB62&gt;0,(AB62-Z62)/2,"")</f>
        <v/>
      </c>
      <c r="AB62" s="104" t="n">
        <v>4339</v>
      </c>
      <c r="AC62" s="104">
        <f>IF(AD62&gt;0,(AD62-AB62)/2,"")</f>
        <v/>
      </c>
      <c r="AD62" s="104" t="n">
        <v>4339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7311</v>
      </c>
      <c r="R63" s="106" t="n">
        <v>0</v>
      </c>
      <c r="S63" s="106">
        <f>IF(T63&gt;0,(T63-R63)/2,"")</f>
        <v/>
      </c>
      <c r="T63" s="106" t="n">
        <v>0</v>
      </c>
      <c r="U63" s="106">
        <f>IF(V63&gt;0,(V63-T63)/2,"")</f>
        <v/>
      </c>
      <c r="V63" s="106" t="n">
        <v>261</v>
      </c>
      <c r="W63" s="106">
        <f>IF(X63&gt;0,(X63-V63)/2,"")</f>
        <v/>
      </c>
      <c r="X63" s="106" t="n">
        <v>0</v>
      </c>
      <c r="Y63" s="106">
        <f>IF(Z63&gt;0,(Z63-X63)/2,"")</f>
        <v/>
      </c>
      <c r="Z63" s="106" t="n">
        <v>6162</v>
      </c>
      <c r="AA63" s="106">
        <f>IF(AB63&gt;0,(AB63-Z63)/2,"")</f>
        <v/>
      </c>
      <c r="AB63" s="106" t="n">
        <v>6162</v>
      </c>
      <c r="AC63" s="106">
        <f>IF(AD63&gt;0,(AD63-AB63)/2,"")</f>
        <v/>
      </c>
      <c r="AD63" s="106" t="n">
        <v>6162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5540</v>
      </c>
      <c r="R64" s="108" t="n">
        <v>0</v>
      </c>
      <c r="S64" s="108">
        <f>IF(T64&gt;0,(T64-R64)/2,"")</f>
        <v/>
      </c>
      <c r="T64" s="108" t="n">
        <v>225</v>
      </c>
      <c r="U64" s="108">
        <f>IF(V64&gt;0,(V64-T64)/2,"")</f>
        <v/>
      </c>
      <c r="V64" s="108" t="n">
        <v>225</v>
      </c>
      <c r="W64" s="108">
        <f>IF(X64&gt;0,(X64-V64)/2,"")</f>
        <v/>
      </c>
      <c r="X64" s="108" t="n">
        <v>0</v>
      </c>
      <c r="Y64" s="108">
        <f>IF(Z64&gt;0,(Z64-X64)/2,"")</f>
        <v/>
      </c>
      <c r="Z64" s="108" t="n">
        <v>4234</v>
      </c>
      <c r="AA64" s="108">
        <f>IF(AB64&gt;0,(AB64-Z64)/2,"")</f>
        <v/>
      </c>
      <c r="AB64" s="108" t="n">
        <v>4234</v>
      </c>
      <c r="AC64" s="108">
        <f>IF(AD64&gt;0,(AD64-AB64)/2,"")</f>
        <v/>
      </c>
      <c r="AD64" s="108" t="n">
        <v>4234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1243</v>
      </c>
      <c r="R65" s="114" t="n">
        <v>156</v>
      </c>
      <c r="S65" s="114">
        <f>IF(T65&gt;0,(T65-R65)/2,"")</f>
        <v/>
      </c>
      <c r="T65" s="114" t="n">
        <v>156</v>
      </c>
      <c r="U65" s="114">
        <f>IF(V65&gt;0,(V65-T65)/2,"")</f>
        <v/>
      </c>
      <c r="V65" s="114" t="n">
        <v>156</v>
      </c>
      <c r="W65" s="114">
        <f>IF(X65&gt;0,(X65-V65)/2,"")</f>
        <v/>
      </c>
      <c r="X65" s="114" t="n">
        <v>0</v>
      </c>
      <c r="Y65" s="114">
        <f>IF(Z65&gt;0,(Z65-X65)/2,"")</f>
        <v/>
      </c>
      <c r="Z65" s="114" t="n">
        <v>932</v>
      </c>
      <c r="AA65" s="114">
        <f>IF(AB65&gt;0,(AB65-Z65)/2,"")</f>
        <v/>
      </c>
      <c r="AB65" s="114" t="n">
        <v>932</v>
      </c>
      <c r="AC65" s="114">
        <f>IF(AD65&gt;0,(AD65-AB65)/2,"")</f>
        <v/>
      </c>
      <c r="AD65" s="114" t="n">
        <v>932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15">
    <tabColor theme="1"/>
    <outlinePr summaryBelow="1" summaryRight="1"/>
    <pageSetUpPr fitToPage="1"/>
  </sheetPr>
  <dimension ref="B2:AQ65"/>
  <sheetViews>
    <sheetView topLeftCell="H1" zoomScale="85" zoomScaleNormal="85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21035</v>
      </c>
      <c r="G6" s="117" t="n">
        <v>18719.76525</v>
      </c>
      <c r="H6" s="117" t="n">
        <v>13945.00190572</v>
      </c>
      <c r="I6" s="19">
        <f>G6+H6</f>
        <v/>
      </c>
      <c r="J6" s="119" t="n">
        <v>17761</v>
      </c>
      <c r="K6" s="117" t="n">
        <v>15544.437125</v>
      </c>
      <c r="L6" s="117" t="n">
        <v>8549.589938119998</v>
      </c>
      <c r="M6" s="19">
        <f>K6+L6</f>
        <v/>
      </c>
      <c r="N6" s="85" t="n">
        <v>63</v>
      </c>
      <c r="O6" s="85" t="n">
        <v>45</v>
      </c>
      <c r="P6" s="92" t="n"/>
      <c r="Q6" s="20">
        <f>J6-P6</f>
        <v/>
      </c>
      <c r="R6" s="21" t="n">
        <v>3684</v>
      </c>
      <c r="S6" s="20">
        <f>IF(R6&gt;0,(R6-R7-$Q6),"")</f>
        <v/>
      </c>
      <c r="T6" s="21" t="n">
        <v>3684</v>
      </c>
      <c r="U6" s="20">
        <f>IF(T6&gt;0,(T6-T7-$Q6),"")</f>
        <v/>
      </c>
      <c r="V6" s="21" t="n">
        <v>5436</v>
      </c>
      <c r="W6" s="20">
        <f>IF(V6&gt;0,(V6-V7-$Q6),"")</f>
        <v/>
      </c>
      <c r="X6" s="21" t="n">
        <v>13120</v>
      </c>
      <c r="Y6" s="20">
        <f>IF(X6&gt;0,(X6-X7-$Q6),"")</f>
        <v/>
      </c>
      <c r="Z6" s="21" t="n">
        <v>14574</v>
      </c>
      <c r="AA6" s="20">
        <f>IF(Z6&gt;0,(Z6-Z7-$Q6),"")</f>
        <v/>
      </c>
      <c r="AB6" s="21" t="n">
        <v>14574</v>
      </c>
      <c r="AC6" s="22">
        <f>IF(AB6&gt;0,(AB6-AB7-$Q6),"")</f>
        <v/>
      </c>
      <c r="AD6" s="21" t="n">
        <v>14574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280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31</v>
      </c>
      <c r="S7" s="24" t="n"/>
      <c r="T7" s="25" t="n">
        <v>31</v>
      </c>
      <c r="U7" s="24" t="n"/>
      <c r="V7" s="25" t="n">
        <v>26</v>
      </c>
      <c r="W7" s="24" t="n"/>
      <c r="X7" s="25" t="n">
        <v>464</v>
      </c>
      <c r="Y7" s="24" t="n"/>
      <c r="Z7" s="25" t="n">
        <v>675</v>
      </c>
      <c r="AA7" s="24" t="n"/>
      <c r="AB7" s="25" t="n">
        <v>675</v>
      </c>
      <c r="AC7" s="26" t="n"/>
      <c r="AD7" s="25" t="n">
        <v>675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3035</v>
      </c>
      <c r="E8" s="29" t="inlineStr">
        <is>
          <t>Room 2</t>
        </is>
      </c>
      <c r="F8" s="119" t="n">
        <v>13152</v>
      </c>
      <c r="G8" s="117" t="n">
        <v>5650.4775</v>
      </c>
      <c r="H8" s="117" t="n">
        <v>1272.5149813</v>
      </c>
      <c r="I8" s="19">
        <f>G8+H8</f>
        <v/>
      </c>
      <c r="J8" s="119" t="n">
        <v>12784</v>
      </c>
      <c r="K8" s="117" t="n">
        <v>5476.212</v>
      </c>
      <c r="L8" s="117" t="n">
        <v>1212.6041471</v>
      </c>
      <c r="M8" s="19">
        <f>K8+L8</f>
        <v/>
      </c>
      <c r="N8" s="87" t="n">
        <v>32</v>
      </c>
      <c r="O8" s="87" t="n">
        <v>23</v>
      </c>
      <c r="P8" s="92" t="n"/>
      <c r="Q8" s="20">
        <f>J8-P8</f>
        <v/>
      </c>
      <c r="R8" s="21" t="n">
        <v>2630</v>
      </c>
      <c r="S8" s="20">
        <f>IF(R8&gt;0,(R8-R9-$Q8),"")</f>
        <v/>
      </c>
      <c r="T8" s="21" t="n">
        <v>3268</v>
      </c>
      <c r="U8" s="20">
        <f>IF(T8&gt;0,(T8-T9-$Q8),"")</f>
        <v/>
      </c>
      <c r="V8" s="21" t="n">
        <v>12207</v>
      </c>
      <c r="W8" s="20">
        <f>IF(V8&gt;0,(V8-V9-$Q8),"")</f>
        <v/>
      </c>
      <c r="X8" s="21" t="n">
        <v>12477</v>
      </c>
      <c r="Y8" s="20">
        <f>IF(X8&gt;0,(X8-X9-$Q8),"")</f>
        <v/>
      </c>
      <c r="Z8" s="21" t="n">
        <v>12477</v>
      </c>
      <c r="AA8" s="20">
        <f>IF(Z8&gt;0,(Z8-Z9-$Q8),"")</f>
        <v/>
      </c>
      <c r="AB8" s="21" t="n">
        <v>12477</v>
      </c>
      <c r="AC8" s="22">
        <f>IF(AB8&gt;0,(AB8-AB9-$Q8),"")</f>
        <v/>
      </c>
      <c r="AD8" s="21" t="n">
        <v>12477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1768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59</v>
      </c>
      <c r="S9" s="24" t="n"/>
      <c r="T9" s="30" t="n">
        <v>59</v>
      </c>
      <c r="U9" s="24" t="n"/>
      <c r="V9" s="30" t="n">
        <v>59</v>
      </c>
      <c r="W9" s="24" t="n"/>
      <c r="X9" s="30" t="n">
        <v>59</v>
      </c>
      <c r="Y9" s="24" t="n"/>
      <c r="Z9" s="30" t="n">
        <v>59</v>
      </c>
      <c r="AA9" s="24" t="n"/>
      <c r="AB9" s="30" t="n">
        <v>59</v>
      </c>
      <c r="AC9" s="26" t="n"/>
      <c r="AD9" s="30" t="n">
        <v>59</v>
      </c>
      <c r="AE9" s="26" t="n"/>
    </row>
    <row r="10">
      <c r="B10" s="16" t="inlineStr">
        <is>
          <t>WM DC</t>
        </is>
      </c>
      <c r="C10" s="17" t="n">
        <v>4551</v>
      </c>
      <c r="E10" s="18" t="inlineStr">
        <is>
          <t>Room 3</t>
        </is>
      </c>
      <c r="F10" s="119" t="n">
        <v>8993</v>
      </c>
      <c r="G10" s="117" t="n">
        <v>7106.56475</v>
      </c>
      <c r="H10" s="117" t="n">
        <v>1790.36875</v>
      </c>
      <c r="I10" s="19">
        <f>G10+H10</f>
        <v/>
      </c>
      <c r="J10" s="119" t="n">
        <v>8975</v>
      </c>
      <c r="K10" s="117" t="n">
        <v>7031.77575</v>
      </c>
      <c r="L10" s="117" t="n">
        <v>1473.983175</v>
      </c>
      <c r="M10" s="19">
        <f>K10+L10</f>
        <v/>
      </c>
      <c r="N10" s="88" t="n">
        <v>43</v>
      </c>
      <c r="O10" s="88" t="n">
        <v>35</v>
      </c>
      <c r="P10" s="92" t="n"/>
      <c r="Q10" s="20">
        <f>J10-P10</f>
        <v/>
      </c>
      <c r="R10" s="21" t="n">
        <v>2450</v>
      </c>
      <c r="S10" s="20">
        <f>IF(R10&gt;0,(R10-R11-$Q10),"")</f>
        <v/>
      </c>
      <c r="T10" s="21" t="n">
        <v>2796</v>
      </c>
      <c r="U10" s="20">
        <f>IF(T10&gt;0,(T10-T11-$Q10),"")</f>
        <v/>
      </c>
      <c r="V10" s="21" t="n">
        <v>5856</v>
      </c>
      <c r="W10" s="20">
        <f>IF(V10&gt;0,(V10-V11-$Q10),"")</f>
        <v/>
      </c>
      <c r="X10" s="21" t="n">
        <v>8024</v>
      </c>
      <c r="Y10" s="20">
        <f>IF(X10&gt;0,(X10-X11-$Q10),"")</f>
        <v/>
      </c>
      <c r="Z10" s="21" t="n">
        <v>8024</v>
      </c>
      <c r="AA10" s="20">
        <f>IF(Z10&gt;0,(Z10-Z11-$Q10),"")</f>
        <v/>
      </c>
      <c r="AB10" s="21" t="n">
        <v>8024</v>
      </c>
      <c r="AC10" s="22">
        <f>IF(AB10&gt;0,(AB10-AB11-$Q10),"")</f>
        <v/>
      </c>
      <c r="AD10" s="21" t="n">
        <v>8024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2173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1866</v>
      </c>
      <c r="S11" s="24" t="n"/>
      <c r="T11" s="30" t="n">
        <v>1866</v>
      </c>
      <c r="U11" s="24" t="n"/>
      <c r="V11" s="30" t="n">
        <v>2095</v>
      </c>
      <c r="W11" s="24" t="n"/>
      <c r="X11" s="30" t="n">
        <v>2827</v>
      </c>
      <c r="Y11" s="24" t="n"/>
      <c r="Z11" s="30" t="n">
        <v>2827</v>
      </c>
      <c r="AA11" s="24" t="n"/>
      <c r="AB11" s="30" t="n">
        <v>2827</v>
      </c>
      <c r="AC11" s="26" t="n"/>
      <c r="AD11" s="30" t="n">
        <v>2827</v>
      </c>
      <c r="AE11" s="26" t="n"/>
    </row>
    <row r="12">
      <c r="B12" s="16" t="inlineStr">
        <is>
          <t>WM TUC</t>
        </is>
      </c>
      <c r="C12" s="17" t="n">
        <v>1733</v>
      </c>
      <c r="E12" s="29" t="inlineStr">
        <is>
          <t>Room 4</t>
        </is>
      </c>
      <c r="F12" s="119" t="n">
        <v>13218</v>
      </c>
      <c r="G12" s="117" t="n">
        <v>13600.43575</v>
      </c>
      <c r="H12" s="117" t="n">
        <v>12704.57196712</v>
      </c>
      <c r="I12" s="19">
        <f>G12+H12</f>
        <v/>
      </c>
      <c r="J12" s="119" t="n">
        <v>13426</v>
      </c>
      <c r="K12" s="117" t="n">
        <v>13981.15775</v>
      </c>
      <c r="L12" s="117" t="n">
        <v>12548.91406688</v>
      </c>
      <c r="M12" s="19">
        <f>K12+L12</f>
        <v/>
      </c>
      <c r="N12" s="88" t="n">
        <v>41</v>
      </c>
      <c r="O12" s="88" t="n">
        <v>27</v>
      </c>
      <c r="P12" s="92" t="n"/>
      <c r="Q12" s="20">
        <f>J12-P12</f>
        <v/>
      </c>
      <c r="R12" s="21" t="n">
        <v>3663</v>
      </c>
      <c r="S12" s="20">
        <f>IF(R12&gt;0,(R12-R13-$Q12),"")</f>
        <v/>
      </c>
      <c r="T12" s="21" t="n">
        <v>3830</v>
      </c>
      <c r="U12" s="20">
        <f>IF(T12&gt;0,(T12-T13-$Q12),"")</f>
        <v/>
      </c>
      <c r="V12" s="21" t="n">
        <v>7151</v>
      </c>
      <c r="W12" s="20">
        <f>IF(V12&gt;0,(V12-V13-$Q12),"")</f>
        <v/>
      </c>
      <c r="X12" s="21" t="n">
        <v>9785</v>
      </c>
      <c r="Y12" s="20">
        <f>IF(X12&gt;0,(X12-X13-$Q12),"")</f>
        <v/>
      </c>
      <c r="Z12" s="21" t="n">
        <v>13477</v>
      </c>
      <c r="AA12" s="20">
        <f>IF(Z12&gt;0,(Z12-Z13-$Q12),"")</f>
        <v/>
      </c>
      <c r="AB12" s="21" t="n">
        <v>13477</v>
      </c>
      <c r="AC12" s="22">
        <f>IF(AB12&gt;0,(AB12-AB13-$Q12),"")</f>
        <v/>
      </c>
      <c r="AD12" s="21" t="n">
        <v>13093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5080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986</v>
      </c>
      <c r="S13" s="24" t="n"/>
      <c r="T13" s="30" t="n">
        <v>1153</v>
      </c>
      <c r="U13" s="24" t="n"/>
      <c r="V13" s="30" t="n">
        <v>1560</v>
      </c>
      <c r="W13" s="24" t="n"/>
      <c r="X13" s="30" t="n">
        <v>1560</v>
      </c>
      <c r="Y13" s="24" t="n"/>
      <c r="Z13" s="30" t="n">
        <v>2730</v>
      </c>
      <c r="AA13" s="24" t="n"/>
      <c r="AB13" s="30" t="n">
        <v>2730</v>
      </c>
      <c r="AC13" s="26" t="n"/>
      <c r="AD13" s="30" t="n">
        <v>2730</v>
      </c>
      <c r="AE13" s="26" t="n"/>
    </row>
    <row r="14">
      <c r="B14" s="16" t="inlineStr">
        <is>
          <t>ALBSFWY PHX</t>
        </is>
      </c>
      <c r="C14" s="17" t="n">
        <v>8044</v>
      </c>
      <c r="E14" s="18" t="inlineStr">
        <is>
          <t>Room 5</t>
        </is>
      </c>
      <c r="F14" s="119" t="n">
        <v>21576</v>
      </c>
      <c r="G14" s="117" t="n">
        <v>20456.40625</v>
      </c>
      <c r="H14" s="117" t="n">
        <v>26521.84987994</v>
      </c>
      <c r="I14" s="19">
        <f>G14+H14</f>
        <v/>
      </c>
      <c r="J14" s="119" t="n">
        <v>21759</v>
      </c>
      <c r="K14" s="117" t="n">
        <v>20673.28125</v>
      </c>
      <c r="L14" s="117" t="n">
        <v>25490.77285057999</v>
      </c>
      <c r="M14" s="19">
        <f>K14+L14</f>
        <v/>
      </c>
      <c r="N14" s="88" t="n">
        <v>65</v>
      </c>
      <c r="O14" s="88" t="n">
        <v>41</v>
      </c>
      <c r="P14" s="92" t="n"/>
      <c r="Q14" s="20">
        <f>J14-P14</f>
        <v/>
      </c>
      <c r="R14" s="21" t="n">
        <v>1958</v>
      </c>
      <c r="S14" s="20">
        <f>IF(R14&gt;0,(R14-R15-$Q14),"")</f>
        <v/>
      </c>
      <c r="T14" s="21" t="n">
        <v>1958</v>
      </c>
      <c r="U14" s="20">
        <f>IF(T14&gt;0,(T14-T15-$Q14),"")</f>
        <v/>
      </c>
      <c r="V14" s="21" t="n">
        <v>3222</v>
      </c>
      <c r="W14" s="20">
        <f>IF(V14&gt;0,(V14-V15-$Q14),"")</f>
        <v/>
      </c>
      <c r="X14" s="21" t="n">
        <v>4985</v>
      </c>
      <c r="Y14" s="20">
        <f>IF(X14&gt;0,(X14-X15-$Q14),"")</f>
        <v/>
      </c>
      <c r="Z14" s="21" t="n">
        <v>5972</v>
      </c>
      <c r="AA14" s="20">
        <f>IF(Z14&gt;0,(Z14-Z15-$Q14),"")</f>
        <v/>
      </c>
      <c r="AB14" s="21" t="n">
        <v>7587</v>
      </c>
      <c r="AC14" s="22">
        <f>IF(AB14&gt;0,(AB14-AB15-$Q14),"")</f>
        <v/>
      </c>
      <c r="AD14" s="21" t="n">
        <v>8892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1066</v>
      </c>
      <c r="S15" s="24" t="n"/>
      <c r="T15" s="25" t="n">
        <v>1066</v>
      </c>
      <c r="U15" s="24" t="n"/>
      <c r="V15" s="25" t="n">
        <v>2077</v>
      </c>
      <c r="W15" s="24" t="n"/>
      <c r="X15" s="25" t="n">
        <v>3548</v>
      </c>
      <c r="Y15" s="24" t="n"/>
      <c r="Z15" s="25" t="n">
        <v>3548</v>
      </c>
      <c r="AA15" s="24" t="n"/>
      <c r="AB15" s="25" t="n">
        <v>3565</v>
      </c>
      <c r="AC15" s="26" t="n"/>
      <c r="AD15" s="25" t="n">
        <v>4633</v>
      </c>
      <c r="AE15" s="26" t="n"/>
    </row>
    <row r="16" ht="15" customHeight="1" thickBot="1">
      <c r="B16" s="28" t="inlineStr">
        <is>
          <t>FRY'S</t>
        </is>
      </c>
      <c r="C16" s="17" t="n">
        <v>28180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14187</v>
      </c>
      <c r="S20" s="36" t="n"/>
      <c r="T20" s="35" t="n">
        <v>21263</v>
      </c>
      <c r="U20" s="36" t="n"/>
      <c r="V20" s="35" t="n">
        <v>31200</v>
      </c>
      <c r="W20" s="36" t="n"/>
      <c r="X20" s="35" t="n">
        <v>44497</v>
      </c>
      <c r="Y20" s="36" t="n"/>
      <c r="Z20" s="35" t="n">
        <v>60614</v>
      </c>
      <c r="AA20" s="36" t="n"/>
      <c r="AB20" s="35" t="n">
        <v>61980</v>
      </c>
      <c r="AC20" s="37" t="n"/>
      <c r="AD20" s="35" t="n">
        <v>61980</v>
      </c>
      <c r="AE20" s="37" t="n"/>
    </row>
    <row r="21" ht="15" customHeight="1" thickBot="1">
      <c r="B21" s="16" t="inlineStr">
        <is>
          <t>SBUX PHX</t>
        </is>
      </c>
      <c r="C21" s="17" t="n">
        <v>7254</v>
      </c>
      <c r="L21" s="4" t="n"/>
      <c r="M21" s="4" t="n"/>
      <c r="Q21" s="52" t="n"/>
      <c r="R21" s="40" t="n">
        <v>3531</v>
      </c>
      <c r="S21" s="41" t="n"/>
      <c r="T21" s="40" t="n">
        <v>2421</v>
      </c>
      <c r="U21" s="41" t="n"/>
      <c r="V21" s="40" t="n">
        <v>4477</v>
      </c>
      <c r="W21" s="41" t="n"/>
      <c r="X21" s="40" t="n">
        <v>4033</v>
      </c>
      <c r="Y21" s="41" t="n"/>
      <c r="Z21" s="40" t="n">
        <v>17261</v>
      </c>
      <c r="AA21" s="41" t="n"/>
      <c r="AB21" s="40" t="n">
        <v>17261</v>
      </c>
      <c r="AC21" s="42" t="n"/>
      <c r="AD21" s="40" t="n">
        <v>17261</v>
      </c>
      <c r="AE21" s="42" t="n"/>
    </row>
    <row r="22" ht="15" customHeight="1" thickBot="1">
      <c r="B22" s="16" t="inlineStr">
        <is>
          <t>SBUX LV B</t>
        </is>
      </c>
      <c r="C22" s="17" t="n">
        <v>1086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4078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11393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28180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13537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12769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4803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2227</v>
      </c>
      <c r="R36" s="104" t="n">
        <v>200</v>
      </c>
      <c r="S36" s="104">
        <f>IF(T36&gt;0,(T36-R36)/2,"")</f>
        <v/>
      </c>
      <c r="T36" s="104" t="n">
        <v>200</v>
      </c>
      <c r="U36" s="104">
        <f>IF(V36&gt;0,(V36-T36)/2,"")</f>
        <v/>
      </c>
      <c r="V36" s="104" t="n">
        <v>200</v>
      </c>
      <c r="W36" s="104">
        <f>IF(X36&gt;0,(X36-V36)/2,"")</f>
        <v/>
      </c>
      <c r="X36" s="104" t="n">
        <v>1324</v>
      </c>
      <c r="Y36" s="104">
        <f>IF(Z36&gt;0,(Z36-X36)/2,"")</f>
        <v/>
      </c>
      <c r="Z36" s="104" t="n">
        <v>1351</v>
      </c>
      <c r="AA36" s="104">
        <f>IF(AB36&gt;0,(AB36-Z36)/2,"")</f>
        <v/>
      </c>
      <c r="AB36" s="104" t="n">
        <v>1351</v>
      </c>
      <c r="AC36" s="104">
        <f>IF(AD36&gt;0,(AD36-AB36)/2,"")</f>
        <v/>
      </c>
      <c r="AD36" s="104" t="n">
        <v>1351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1525</v>
      </c>
      <c r="R37" s="106" t="n">
        <v>12</v>
      </c>
      <c r="S37" s="106">
        <f>IF(T37&gt;0,(T37-R37)/2,"")</f>
        <v/>
      </c>
      <c r="T37" s="106" t="n">
        <v>12</v>
      </c>
      <c r="U37" s="106">
        <f>IF(V37&gt;0,(V37-T37)/2,"")</f>
        <v/>
      </c>
      <c r="V37" s="106" t="n">
        <v>232</v>
      </c>
      <c r="W37" s="106">
        <f>IF(X37&gt;0,(X37-V37)/2,"")</f>
        <v/>
      </c>
      <c r="X37" s="106" t="n">
        <v>1371</v>
      </c>
      <c r="Y37" s="106">
        <f>IF(Z37&gt;0,(Z37-X37)/2,"")</f>
        <v/>
      </c>
      <c r="Z37" s="106" t="n">
        <v>1525</v>
      </c>
      <c r="AA37" s="106">
        <f>IF(AB37&gt;0,(AB37-Z37)/2,"")</f>
        <v/>
      </c>
      <c r="AB37" s="106" t="n">
        <v>1525</v>
      </c>
      <c r="AC37" s="106">
        <f>IF(AD37&gt;0,(AD37-AB37)/2,"")</f>
        <v/>
      </c>
      <c r="AD37" s="106" t="n">
        <v>1525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2705</v>
      </c>
      <c r="R38" s="108" t="n">
        <v>265</v>
      </c>
      <c r="S38" s="108">
        <f>IF(T38&gt;0,(T38-R38)/2,"")</f>
        <v/>
      </c>
      <c r="T38" s="108" t="n">
        <v>265</v>
      </c>
      <c r="U38" s="108">
        <f>IF(V38&gt;0,(V38-T38)/2,"")</f>
        <v/>
      </c>
      <c r="V38" s="108" t="n">
        <v>547</v>
      </c>
      <c r="W38" s="108">
        <f>IF(X38&gt;0,(X38-V38)/2,"")</f>
        <v/>
      </c>
      <c r="X38" s="108" t="n">
        <v>854</v>
      </c>
      <c r="Y38" s="108">
        <f>IF(Z38&gt;0,(Z38-X38)/2,"")</f>
        <v/>
      </c>
      <c r="Z38" s="108" t="n">
        <v>854</v>
      </c>
      <c r="AA38" s="108">
        <f>IF(AB38&gt;0,(AB38-Z38)/2,"")</f>
        <v/>
      </c>
      <c r="AB38" s="108" t="n">
        <v>854</v>
      </c>
      <c r="AC38" s="108">
        <f>IF(AD38&gt;0,(AD38-AB38)/2,"")</f>
        <v/>
      </c>
      <c r="AD38" s="108" t="n">
        <v>854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3018</v>
      </c>
      <c r="R39" s="106" t="n">
        <v>339</v>
      </c>
      <c r="S39" s="106">
        <f>IF(T39&gt;0,(T39-R39)/2,"")</f>
        <v/>
      </c>
      <c r="T39" s="106" t="n">
        <v>339</v>
      </c>
      <c r="U39" s="106">
        <f>IF(V39&gt;0,(V39-T39)/2,"")</f>
        <v/>
      </c>
      <c r="V39" s="106" t="n">
        <v>653</v>
      </c>
      <c r="W39" s="106">
        <f>IF(X39&gt;0,(X39-V39)/2,"")</f>
        <v/>
      </c>
      <c r="X39" s="106" t="n">
        <v>2603</v>
      </c>
      <c r="Y39" s="106">
        <f>IF(Z39&gt;0,(Z39-X39)/2,"")</f>
        <v/>
      </c>
      <c r="Z39" s="106" t="n">
        <v>2603</v>
      </c>
      <c r="AA39" s="106">
        <f>IF(AB39&gt;0,(AB39-Z39)/2,"")</f>
        <v/>
      </c>
      <c r="AB39" s="106" t="n">
        <v>2603</v>
      </c>
      <c r="AC39" s="106">
        <f>IF(AD39&gt;0,(AD39-AB39)/2,"")</f>
        <v/>
      </c>
      <c r="AD39" s="106" t="n">
        <v>2603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3100</v>
      </c>
      <c r="R40" s="108" t="n">
        <v>887</v>
      </c>
      <c r="S40" s="108">
        <f>IF(T40&gt;0,(T40-R40)/2,"")</f>
        <v/>
      </c>
      <c r="T40" s="108" t="n">
        <v>887</v>
      </c>
      <c r="U40" s="108">
        <f>IF(V40&gt;0,(V40-T40)/2,"")</f>
        <v/>
      </c>
      <c r="V40" s="108" t="n">
        <v>887</v>
      </c>
      <c r="W40" s="108">
        <f>IF(X40&gt;0,(X40-V40)/2,"")</f>
        <v/>
      </c>
      <c r="X40" s="108" t="n">
        <v>2777</v>
      </c>
      <c r="Y40" s="108">
        <f>IF(Z40&gt;0,(Z40-X40)/2,"")</f>
        <v/>
      </c>
      <c r="Z40" s="108" t="n">
        <v>3473</v>
      </c>
      <c r="AA40" s="108">
        <f>IF(AB40&gt;0,(AB40-Z40)/2,"")</f>
        <v/>
      </c>
      <c r="AB40" s="108" t="n">
        <v>3473</v>
      </c>
      <c r="AC40" s="108">
        <f>IF(AD40&gt;0,(AD40-AB40)/2,"")</f>
        <v/>
      </c>
      <c r="AD40" s="108" t="n">
        <v>3473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710</v>
      </c>
      <c r="R41" s="106" t="n">
        <v>224</v>
      </c>
      <c r="S41" s="106">
        <f>IF(T41&gt;0,(T41-R41)/2,"")</f>
        <v/>
      </c>
      <c r="T41" s="106" t="n">
        <v>224</v>
      </c>
      <c r="U41" s="106">
        <f>IF(V41&gt;0,(V41-T41)/2,"")</f>
        <v/>
      </c>
      <c r="V41" s="106" t="n">
        <v>351</v>
      </c>
      <c r="W41" s="106">
        <f>IF(X41&gt;0,(X41-V41)/2,"")</f>
        <v/>
      </c>
      <c r="X41" s="106" t="n">
        <v>351</v>
      </c>
      <c r="Y41" s="106">
        <f>IF(Z41&gt;0,(Z41-X41)/2,"")</f>
        <v/>
      </c>
      <c r="Z41" s="106" t="n">
        <v>928</v>
      </c>
      <c r="AA41" s="106">
        <f>IF(AB41&gt;0,(AB41-Z41)/2,"")</f>
        <v/>
      </c>
      <c r="AB41" s="106" t="n">
        <v>928</v>
      </c>
      <c r="AC41" s="106">
        <f>IF(AD41&gt;0,(AD41-AB41)/2,"")</f>
        <v/>
      </c>
      <c r="AD41" s="106" t="n">
        <v>928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1242</v>
      </c>
      <c r="R42" s="108" t="n">
        <v>266</v>
      </c>
      <c r="S42" s="108">
        <f>IF(T42&gt;0,(T42-R42)/2,"")</f>
        <v/>
      </c>
      <c r="T42" s="108" t="n">
        <v>266</v>
      </c>
      <c r="U42" s="108">
        <f>IF(V42&gt;0,(V42-T42)/2,"")</f>
        <v/>
      </c>
      <c r="V42" s="108" t="n">
        <v>729</v>
      </c>
      <c r="W42" s="108">
        <f>IF(X42&gt;0,(X42-V42)/2,"")</f>
        <v/>
      </c>
      <c r="X42" s="108" t="n">
        <v>729</v>
      </c>
      <c r="Y42" s="108">
        <f>IF(Z42&gt;0,(Z42-X42)/2,"")</f>
        <v/>
      </c>
      <c r="Z42" s="108" t="n">
        <v>729</v>
      </c>
      <c r="AA42" s="108">
        <f>IF(AB42&gt;0,(AB42-Z42)/2,"")</f>
        <v/>
      </c>
      <c r="AB42" s="108" t="n">
        <v>729</v>
      </c>
      <c r="AC42" s="108">
        <f>IF(AD42&gt;0,(AD42-AB42)/2,"")</f>
        <v/>
      </c>
      <c r="AD42" s="108" t="n">
        <v>729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1660</v>
      </c>
      <c r="R43" s="106" t="n">
        <v>513</v>
      </c>
      <c r="S43" s="106">
        <f>IF(T43&gt;0,(T43-R43)/2,"")</f>
        <v/>
      </c>
      <c r="T43" s="106" t="n">
        <v>513</v>
      </c>
      <c r="U43" s="106">
        <f>IF(V43&gt;0,(V43-T43)/2,"")</f>
        <v/>
      </c>
      <c r="V43" s="106" t="n">
        <v>828</v>
      </c>
      <c r="W43" s="106">
        <f>IF(X43&gt;0,(X43-V43)/2,"")</f>
        <v/>
      </c>
      <c r="X43" s="106" t="n">
        <v>1611</v>
      </c>
      <c r="Y43" s="106">
        <f>IF(Z43&gt;0,(Z43-X43)/2,"")</f>
        <v/>
      </c>
      <c r="Z43" s="106" t="n">
        <v>1611</v>
      </c>
      <c r="AA43" s="106">
        <f>IF(AB43&gt;0,(AB43-Z43)/2,"")</f>
        <v/>
      </c>
      <c r="AB43" s="106" t="n">
        <v>1611</v>
      </c>
      <c r="AC43" s="106">
        <f>IF(AD43&gt;0,(AD43-AB43)/2,"")</f>
        <v/>
      </c>
      <c r="AD43" s="106" t="n">
        <v>1611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1574</v>
      </c>
      <c r="R44" s="110" t="n">
        <v>978</v>
      </c>
      <c r="S44" s="110">
        <f>IF(T44&gt;0,(T44-R44)/2,"")</f>
        <v/>
      </c>
      <c r="T44" s="110" t="n">
        <v>978</v>
      </c>
      <c r="U44" s="110">
        <f>IF(V44&gt;0,(V44-T44)/2,"")</f>
        <v/>
      </c>
      <c r="V44" s="110" t="n">
        <v>1009</v>
      </c>
      <c r="W44" s="110">
        <f>IF(X44&gt;0,(X44-V44)/2,"")</f>
        <v/>
      </c>
      <c r="X44" s="110" t="n">
        <v>1500</v>
      </c>
      <c r="Y44" s="110">
        <f>IF(Z44&gt;0,(Z44-X44)/2,"")</f>
        <v/>
      </c>
      <c r="Z44" s="110" t="n">
        <v>1500</v>
      </c>
      <c r="AA44" s="110">
        <f>IF(AB44&gt;0,(AB44-Z44)/2,"")</f>
        <v/>
      </c>
      <c r="AB44" s="110" t="n">
        <v>1500</v>
      </c>
      <c r="AC44" s="110">
        <f>IF(AD44&gt;0,(AD44-AB44)/2,"")</f>
        <v/>
      </c>
      <c r="AD44" s="110" t="n">
        <v>1500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4172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4172</v>
      </c>
      <c r="W45" s="112">
        <f>IF(X45&gt;0,(X45-V45)/2,"")</f>
        <v/>
      </c>
      <c r="X45" s="112" t="n">
        <v>4172</v>
      </c>
      <c r="Y45" s="112">
        <f>IF(Z45&gt;0,(Z45-X45)/2,"")</f>
        <v/>
      </c>
      <c r="Z45" s="112" t="n">
        <v>4172</v>
      </c>
      <c r="AA45" s="112">
        <f>IF(AB45&gt;0,(AB45-Z45)/2,"")</f>
        <v/>
      </c>
      <c r="AB45" s="112" t="n">
        <v>4172</v>
      </c>
      <c r="AC45" s="112">
        <f>IF(AD45&gt;0,(AD45-AB45)/2,"")</f>
        <v/>
      </c>
      <c r="AD45" s="112" t="n">
        <v>4172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3116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3116</v>
      </c>
      <c r="W46" s="108">
        <f>IF(X46&gt;0,(X46-V46)/2,"")</f>
        <v/>
      </c>
      <c r="X46" s="108" t="n">
        <v>3116</v>
      </c>
      <c r="Y46" s="108">
        <f>IF(Z46&gt;0,(Z46-X46)/2,"")</f>
        <v/>
      </c>
      <c r="Z46" s="108" t="n">
        <v>3116</v>
      </c>
      <c r="AA46" s="108">
        <f>IF(AB46&gt;0,(AB46-Z46)/2,"")</f>
        <v/>
      </c>
      <c r="AB46" s="108" t="n">
        <v>3116</v>
      </c>
      <c r="AC46" s="108">
        <f>IF(AD46&gt;0,(AD46-AB46)/2,"")</f>
        <v/>
      </c>
      <c r="AD46" s="108" t="n">
        <v>3116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1926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1290</v>
      </c>
      <c r="W47" s="106">
        <f>IF(X47&gt;0,(X47-V47)/2,"")</f>
        <v/>
      </c>
      <c r="X47" s="106" t="n">
        <v>1560</v>
      </c>
      <c r="Y47" s="106">
        <f>IF(Z47&gt;0,(Z47-X47)/2,"")</f>
        <v/>
      </c>
      <c r="Z47" s="106" t="n">
        <v>1560</v>
      </c>
      <c r="AA47" s="106">
        <f>IF(AB47&gt;0,(AB47-Z47)/2,"")</f>
        <v/>
      </c>
      <c r="AB47" s="106" t="n">
        <v>1560</v>
      </c>
      <c r="AC47" s="106">
        <f>IF(AD47&gt;0,(AD47-AB47)/2,"")</f>
        <v/>
      </c>
      <c r="AD47" s="106" t="n">
        <v>1560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3570</v>
      </c>
      <c r="R48" s="110" t="n">
        <v>1630</v>
      </c>
      <c r="S48" s="110">
        <f>IF(T48&gt;0,(T48-R48)/2,"")</f>
        <v/>
      </c>
      <c r="T48" s="110" t="n">
        <v>2268</v>
      </c>
      <c r="U48" s="110">
        <f>IF(V48&gt;0,(V48-T48)/2,"")</f>
        <v/>
      </c>
      <c r="V48" s="110" t="n">
        <v>3629</v>
      </c>
      <c r="W48" s="110">
        <f>IF(X48&gt;0,(X48-V48)/2,"")</f>
        <v/>
      </c>
      <c r="X48" s="110" t="n">
        <v>3629</v>
      </c>
      <c r="Y48" s="110">
        <f>IF(Z48&gt;0,(Z48-X48)/2,"")</f>
        <v/>
      </c>
      <c r="Z48" s="110" t="n">
        <v>3629</v>
      </c>
      <c r="AA48" s="110">
        <f>IF(AB48&gt;0,(AB48-Z48)/2,"")</f>
        <v/>
      </c>
      <c r="AB48" s="110" t="n">
        <v>3629</v>
      </c>
      <c r="AC48" s="110">
        <f>IF(AD48&gt;0,(AD48-AB48)/2,"")</f>
        <v/>
      </c>
      <c r="AD48" s="110" t="n">
        <v>3629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379</v>
      </c>
      <c r="R49" s="112" t="n">
        <v>184</v>
      </c>
      <c r="S49" s="112">
        <f>IF(T49&gt;0,(T49-R49)/2,"")</f>
        <v/>
      </c>
      <c r="T49" s="112" t="n">
        <v>184</v>
      </c>
      <c r="U49" s="112">
        <f>IF(V49&gt;0,(V49-T49)/2,"")</f>
        <v/>
      </c>
      <c r="V49" s="112" t="n">
        <v>220</v>
      </c>
      <c r="W49" s="112">
        <f>IF(X49&gt;0,(X49-V49)/2,"")</f>
        <v/>
      </c>
      <c r="X49" s="112" t="n">
        <v>220</v>
      </c>
      <c r="Y49" s="112">
        <f>IF(Z49&gt;0,(Z49-X49)/2,"")</f>
        <v/>
      </c>
      <c r="Z49" s="112" t="n">
        <v>220</v>
      </c>
      <c r="AA49" s="112">
        <f>IF(AB49&gt;0,(AB49-Z49)/2,"")</f>
        <v/>
      </c>
      <c r="AB49" s="112" t="n">
        <v>220</v>
      </c>
      <c r="AC49" s="112">
        <f>IF(AD49&gt;0,(AD49-AB49)/2,"")</f>
        <v/>
      </c>
      <c r="AD49" s="112" t="n">
        <v>220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354</v>
      </c>
      <c r="R50" s="108" t="n">
        <v>0</v>
      </c>
      <c r="S50" s="108">
        <f>IF(T50&gt;0,(T50-R50)/2,"")</f>
        <v/>
      </c>
      <c r="T50" s="108" t="n">
        <v>346</v>
      </c>
      <c r="U50" s="108">
        <f>IF(V50&gt;0,(V50-T50)/2,"")</f>
        <v/>
      </c>
      <c r="V50" s="108" t="n">
        <v>354</v>
      </c>
      <c r="W50" s="108">
        <f>IF(X50&gt;0,(X50-V50)/2,"")</f>
        <v/>
      </c>
      <c r="X50" s="108" t="n">
        <v>354</v>
      </c>
      <c r="Y50" s="108">
        <f>IF(Z50&gt;0,(Z50-X50)/2,"")</f>
        <v/>
      </c>
      <c r="Z50" s="108" t="n">
        <v>354</v>
      </c>
      <c r="AA50" s="108">
        <f>IF(AB50&gt;0,(AB50-Z50)/2,"")</f>
        <v/>
      </c>
      <c r="AB50" s="108" t="n">
        <v>354</v>
      </c>
      <c r="AC50" s="108">
        <f>IF(AD50&gt;0,(AD50-AB50)/2,"")</f>
        <v/>
      </c>
      <c r="AD50" s="108" t="n">
        <v>354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1531</v>
      </c>
      <c r="R51" s="106" t="n">
        <v>1020</v>
      </c>
      <c r="S51" s="106">
        <f>IF(T51&gt;0,(T51-R51)/2,"")</f>
        <v/>
      </c>
      <c r="T51" s="106" t="n">
        <v>1020</v>
      </c>
      <c r="U51" s="106">
        <f>IF(V51&gt;0,(V51-T51)/2,"")</f>
        <v/>
      </c>
      <c r="V51" s="106" t="n">
        <v>1305</v>
      </c>
      <c r="W51" s="106">
        <f>IF(X51&gt;0,(X51-V51)/2,"")</f>
        <v/>
      </c>
      <c r="X51" s="106" t="n">
        <v>1470</v>
      </c>
      <c r="Y51" s="106">
        <f>IF(Z51&gt;0,(Z51-X51)/2,"")</f>
        <v/>
      </c>
      <c r="Z51" s="106" t="n">
        <v>1470</v>
      </c>
      <c r="AA51" s="106">
        <f>IF(AB51&gt;0,(AB51-Z51)/2,"")</f>
        <v/>
      </c>
      <c r="AB51" s="106" t="n">
        <v>1470</v>
      </c>
      <c r="AC51" s="106">
        <f>IF(AD51&gt;0,(AD51-AB51)/2,"")</f>
        <v/>
      </c>
      <c r="AD51" s="106" t="n">
        <v>1470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832</v>
      </c>
      <c r="R52" s="108" t="n">
        <v>135</v>
      </c>
      <c r="S52" s="108">
        <f>IF(T52&gt;0,(T52-R52)/2,"")</f>
        <v/>
      </c>
      <c r="T52" s="108" t="n">
        <v>135</v>
      </c>
      <c r="U52" s="108">
        <f>IF(V52&gt;0,(V52-T52)/2,"")</f>
        <v/>
      </c>
      <c r="V52" s="108" t="n">
        <v>438</v>
      </c>
      <c r="W52" s="108">
        <f>IF(X52&gt;0,(X52-V52)/2,"")</f>
        <v/>
      </c>
      <c r="X52" s="108" t="n">
        <v>604</v>
      </c>
      <c r="Y52" s="108">
        <f>IF(Z52&gt;0,(Z52-X52)/2,"")</f>
        <v/>
      </c>
      <c r="Z52" s="108" t="n">
        <v>604</v>
      </c>
      <c r="AA52" s="108">
        <f>IF(AB52&gt;0,(AB52-Z52)/2,"")</f>
        <v/>
      </c>
      <c r="AB52" s="108" t="n">
        <v>604</v>
      </c>
      <c r="AC52" s="108">
        <f>IF(AD52&gt;0,(AD52-AB52)/2,"")</f>
        <v/>
      </c>
      <c r="AD52" s="108" t="n">
        <v>604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2948</v>
      </c>
      <c r="R53" s="106" t="n">
        <v>1111</v>
      </c>
      <c r="S53" s="106">
        <f>IF(T53&gt;0,(T53-R53)/2,"")</f>
        <v/>
      </c>
      <c r="T53" s="106" t="n">
        <v>1111</v>
      </c>
      <c r="U53" s="106">
        <f>IF(V53&gt;0,(V53-T53)/2,"")</f>
        <v/>
      </c>
      <c r="V53" s="106" t="n">
        <v>1720</v>
      </c>
      <c r="W53" s="106">
        <f>IF(X53&gt;0,(X53-V53)/2,"")</f>
        <v/>
      </c>
      <c r="X53" s="106" t="n">
        <v>2308</v>
      </c>
      <c r="Y53" s="106">
        <f>IF(Z53&gt;0,(Z53-X53)/2,"")</f>
        <v/>
      </c>
      <c r="Z53" s="106" t="n">
        <v>2308</v>
      </c>
      <c r="AA53" s="106">
        <f>IF(AB53&gt;0,(AB53-Z53)/2,"")</f>
        <v/>
      </c>
      <c r="AB53" s="106" t="n">
        <v>2308</v>
      </c>
      <c r="AC53" s="106">
        <f>IF(AD53&gt;0,(AD53-AB53)/2,"")</f>
        <v/>
      </c>
      <c r="AD53" s="106" t="n">
        <v>2308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1606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640</v>
      </c>
      <c r="W54" s="108">
        <f>IF(X54&gt;0,(X54-V54)/2,"")</f>
        <v/>
      </c>
      <c r="X54" s="108" t="n">
        <v>1606</v>
      </c>
      <c r="Y54" s="108">
        <f>IF(Z54&gt;0,(Z54-X54)/2,"")</f>
        <v/>
      </c>
      <c r="Z54" s="108" t="n">
        <v>1606</v>
      </c>
      <c r="AA54" s="108">
        <f>IF(AB54&gt;0,(AB54-Z54)/2,"")</f>
        <v/>
      </c>
      <c r="AB54" s="108" t="n">
        <v>1606</v>
      </c>
      <c r="AC54" s="108">
        <f>IF(AD54&gt;0,(AD54-AB54)/2,"")</f>
        <v/>
      </c>
      <c r="AD54" s="108" t="n">
        <v>1606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916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633</v>
      </c>
      <c r="W55" s="106">
        <f>IF(X55&gt;0,(X55-V55)/2,"")</f>
        <v/>
      </c>
      <c r="X55" s="106" t="n">
        <v>916</v>
      </c>
      <c r="Y55" s="106">
        <f>IF(Z55&gt;0,(Z55-X55)/2,"")</f>
        <v/>
      </c>
      <c r="Z55" s="106" t="n">
        <v>916</v>
      </c>
      <c r="AA55" s="106">
        <f>IF(AB55&gt;0,(AB55-Z55)/2,"")</f>
        <v/>
      </c>
      <c r="AB55" s="106" t="n">
        <v>916</v>
      </c>
      <c r="AC55" s="106">
        <f>IF(AD55&gt;0,(AD55-AB55)/2,"")</f>
        <v/>
      </c>
      <c r="AD55" s="106" t="n">
        <v>916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409</v>
      </c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546</v>
      </c>
      <c r="W56" s="108">
        <f>IF(X56&gt;0,(X56-V56)/2,"")</f>
        <v/>
      </c>
      <c r="X56" s="108" t="n">
        <v>546</v>
      </c>
      <c r="Y56" s="108">
        <f>IF(Z56&gt;0,(Z56-X56)/2,"")</f>
        <v/>
      </c>
      <c r="Z56" s="108" t="n">
        <v>546</v>
      </c>
      <c r="AA56" s="108">
        <f>IF(AB56&gt;0,(AB56-Z56)/2,"")</f>
        <v/>
      </c>
      <c r="AB56" s="108" t="n">
        <v>546</v>
      </c>
      <c r="AC56" s="108">
        <f>IF(AD56&gt;0,(AD56-AB56)/2,"")</f>
        <v/>
      </c>
      <c r="AD56" s="108" t="n">
        <v>546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5114</v>
      </c>
      <c r="R58" s="104" t="n">
        <v>658</v>
      </c>
      <c r="S58" s="104">
        <f>IF(T58&gt;0,(T58-R58)/2,"")</f>
        <v/>
      </c>
      <c r="T58" s="104" t="n">
        <v>658</v>
      </c>
      <c r="U58" s="104">
        <f>IF(V58&gt;0,(V58-T58)/2,"")</f>
        <v/>
      </c>
      <c r="V58" s="104" t="n">
        <v>2661</v>
      </c>
      <c r="W58" s="104">
        <f>IF(X58&gt;0,(X58-V58)/2,"")</f>
        <v/>
      </c>
      <c r="X58" s="104" t="n">
        <v>4226</v>
      </c>
      <c r="Y58" s="104">
        <f>IF(Z58&gt;0,(Z58-X58)/2,"")</f>
        <v/>
      </c>
      <c r="Z58" s="104" t="n">
        <v>4760</v>
      </c>
      <c r="AA58" s="104">
        <f>IF(AB58&gt;0,(AB58-Z58)/2,"")</f>
        <v/>
      </c>
      <c r="AB58" s="104" t="n">
        <v>4760</v>
      </c>
      <c r="AC58" s="104">
        <f>IF(AD58&gt;0,(AD58-AB58)/2,"")</f>
        <v/>
      </c>
      <c r="AD58" s="104" t="n">
        <v>4760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4489</v>
      </c>
      <c r="R59" s="106" t="n">
        <v>2231</v>
      </c>
      <c r="S59" s="106">
        <f>IF(T59&gt;0,(T59-R59)/2,"")</f>
        <v/>
      </c>
      <c r="T59" s="106" t="n">
        <v>2231</v>
      </c>
      <c r="U59" s="106">
        <f>IF(V59&gt;0,(V59-T59)/2,"")</f>
        <v/>
      </c>
      <c r="V59" s="106" t="n">
        <v>3068</v>
      </c>
      <c r="W59" s="106">
        <f>IF(X59&gt;0,(X59-V59)/2,"")</f>
        <v/>
      </c>
      <c r="X59" s="106" t="n">
        <v>4137</v>
      </c>
      <c r="Y59" s="106">
        <f>IF(Z59&gt;0,(Z59-X59)/2,"")</f>
        <v/>
      </c>
      <c r="Z59" s="106" t="n">
        <v>4955</v>
      </c>
      <c r="AA59" s="106">
        <f>IF(AB59&gt;0,(AB59-Z59)/2,"")</f>
        <v/>
      </c>
      <c r="AB59" s="106" t="n">
        <v>4955</v>
      </c>
      <c r="AC59" s="106">
        <f>IF(AD59&gt;0,(AD59-AB59)/2,"")</f>
        <v/>
      </c>
      <c r="AD59" s="106" t="n">
        <v>4955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3823</v>
      </c>
      <c r="R60" s="108" t="n">
        <v>774</v>
      </c>
      <c r="S60" s="108">
        <f>IF(T60&gt;0,(T60-R60)/2,"")</f>
        <v/>
      </c>
      <c r="T60" s="108" t="n">
        <v>941</v>
      </c>
      <c r="U60" s="108">
        <f>IF(V60&gt;0,(V60-T60)/2,"")</f>
        <v/>
      </c>
      <c r="V60" s="108" t="n">
        <v>1422</v>
      </c>
      <c r="W60" s="108">
        <f>IF(X60&gt;0,(X60-V60)/2,"")</f>
        <v/>
      </c>
      <c r="X60" s="108" t="n">
        <v>1422</v>
      </c>
      <c r="Y60" s="108">
        <f>IF(Z60&gt;0,(Z60-X60)/2,"")</f>
        <v/>
      </c>
      <c r="Z60" s="108" t="n">
        <v>3762</v>
      </c>
      <c r="AA60" s="108">
        <f>IF(AB60&gt;0,(AB60-Z60)/2,"")</f>
        <v/>
      </c>
      <c r="AB60" s="108" t="n">
        <v>3762</v>
      </c>
      <c r="AC60" s="108">
        <f>IF(AD60&gt;0,(AD60-AB60)/2,"")</f>
        <v/>
      </c>
      <c r="AD60" s="108" t="n">
        <v>3762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5831</v>
      </c>
      <c r="R62" s="104" t="n">
        <v>1108</v>
      </c>
      <c r="S62" s="104">
        <f>IF(T62&gt;0,(T62-R62)/2,"")</f>
        <v/>
      </c>
      <c r="T62" s="104" t="n">
        <v>1108</v>
      </c>
      <c r="U62" s="104">
        <f>IF(V62&gt;0,(V62-T62)/2,"")</f>
        <v/>
      </c>
      <c r="V62" s="104" t="n">
        <v>1108</v>
      </c>
      <c r="W62" s="104">
        <f>IF(X62&gt;0,(X62-V62)/2,"")</f>
        <v/>
      </c>
      <c r="X62" s="104" t="n">
        <v>1180</v>
      </c>
      <c r="Y62" s="104">
        <f>IF(Z62&gt;0,(Z62-X62)/2,"")</f>
        <v/>
      </c>
      <c r="Z62" s="104" t="n">
        <v>1609</v>
      </c>
      <c r="AA62" s="104">
        <f>IF(AB62&gt;0,(AB62-Z62)/2,"")</f>
        <v/>
      </c>
      <c r="AB62" s="104" t="n">
        <v>2199</v>
      </c>
      <c r="AC62" s="104">
        <f>IF(AD62&gt;0,(AD62-AB62)/2,"")</f>
        <v/>
      </c>
      <c r="AD62" s="104" t="n">
        <v>2199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7890</v>
      </c>
      <c r="R63" s="106" t="n">
        <v>540</v>
      </c>
      <c r="S63" s="106">
        <f>IF(T63&gt;0,(T63-R63)/2,"")</f>
        <v/>
      </c>
      <c r="T63" s="106" t="n">
        <v>540</v>
      </c>
      <c r="U63" s="106">
        <f>IF(V63&gt;0,(V63-T63)/2,"")</f>
        <v/>
      </c>
      <c r="V63" s="106" t="n">
        <v>1363</v>
      </c>
      <c r="W63" s="106">
        <f>IF(X63&gt;0,(X63-V63)/2,"")</f>
        <v/>
      </c>
      <c r="X63" s="106" t="n">
        <v>2199</v>
      </c>
      <c r="Y63" s="106">
        <f>IF(Z63&gt;0,(Z63-X63)/2,"")</f>
        <v/>
      </c>
      <c r="Z63" s="106" t="n">
        <v>2658</v>
      </c>
      <c r="AA63" s="106">
        <f>IF(AB63&gt;0,(AB63-Z63)/2,"")</f>
        <v/>
      </c>
      <c r="AB63" s="106" t="n">
        <v>3265</v>
      </c>
      <c r="AC63" s="106">
        <f>IF(AD63&gt;0,(AD63-AB63)/2,"")</f>
        <v/>
      </c>
      <c r="AD63" s="106" t="n">
        <v>3400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6238</v>
      </c>
      <c r="R64" s="108" t="n">
        <v>0</v>
      </c>
      <c r="S64" s="108">
        <f>IF(T64&gt;0,(T64-R64)/2,"")</f>
        <v/>
      </c>
      <c r="T64" s="108" t="n">
        <v>0</v>
      </c>
      <c r="U64" s="108">
        <f>IF(V64&gt;0,(V64-T64)/2,"")</f>
        <v/>
      </c>
      <c r="V64" s="108" t="n">
        <v>441</v>
      </c>
      <c r="W64" s="108">
        <f>IF(X64&gt;0,(X64-V64)/2,"")</f>
        <v/>
      </c>
      <c r="X64" s="108" t="n">
        <v>1296</v>
      </c>
      <c r="Y64" s="108">
        <f>IF(Z64&gt;0,(Z64-X64)/2,"")</f>
        <v/>
      </c>
      <c r="Z64" s="108" t="n">
        <v>1395</v>
      </c>
      <c r="AA64" s="108">
        <f>IF(AB64&gt;0,(AB64-Z64)/2,"")</f>
        <v/>
      </c>
      <c r="AB64" s="108" t="n">
        <v>1813</v>
      </c>
      <c r="AC64" s="108">
        <f>IF(AD64&gt;0,(AD64-AB64)/2,"")</f>
        <v/>
      </c>
      <c r="AD64" s="108" t="n">
        <v>2983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1549</v>
      </c>
      <c r="R65" s="114" t="n">
        <v>180</v>
      </c>
      <c r="S65" s="114">
        <f>IF(T65&gt;0,(T65-R65)/2,"")</f>
        <v/>
      </c>
      <c r="T65" s="114" t="n">
        <v>180</v>
      </c>
      <c r="U65" s="114">
        <f>IF(V65&gt;0,(V65-T65)/2,"")</f>
        <v/>
      </c>
      <c r="V65" s="114" t="n">
        <v>180</v>
      </c>
      <c r="W65" s="114">
        <f>IF(X65&gt;0,(X65-V65)/2,"")</f>
        <v/>
      </c>
      <c r="X65" s="114" t="n">
        <v>180</v>
      </c>
      <c r="Y65" s="114">
        <f>IF(Z65&gt;0,(Z65-X65)/2,"")</f>
        <v/>
      </c>
      <c r="Z65" s="114" t="n">
        <v>180</v>
      </c>
      <c r="AA65" s="114">
        <f>IF(AB65&gt;0,(AB65-Z65)/2,"")</f>
        <v/>
      </c>
      <c r="AB65" s="114" t="n">
        <v>180</v>
      </c>
      <c r="AC65" s="114">
        <f>IF(AD65&gt;0,(AD65-AB65)/2,"")</f>
        <v/>
      </c>
      <c r="AD65" s="114" t="n">
        <v>180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16.xml><?xml version="1.0" encoding="utf-8"?>
<worksheet xmlns:r="http://schemas.openxmlformats.org/officeDocument/2006/relationships" xmlns="http://schemas.openxmlformats.org/spreadsheetml/2006/main">
  <sheetPr codeName="Sheet16">
    <tabColor theme="1"/>
    <outlinePr summaryBelow="1" summaryRight="1"/>
    <pageSetUpPr fitToPage="1"/>
  </sheetPr>
  <dimension ref="B2:AQ65"/>
  <sheetViews>
    <sheetView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19874</v>
      </c>
      <c r="G6" s="117" t="n">
        <v>17538.033375</v>
      </c>
      <c r="H6" s="117" t="n">
        <v>13493.36954257999</v>
      </c>
      <c r="I6" s="19">
        <f>G6+H6</f>
        <v/>
      </c>
      <c r="J6" s="119" t="n">
        <v>16647</v>
      </c>
      <c r="K6" s="117" t="n">
        <v>14628.129375</v>
      </c>
      <c r="L6" s="117" t="n">
        <v>8581.760498939999</v>
      </c>
      <c r="M6" s="19">
        <f>K6+L6</f>
        <v/>
      </c>
      <c r="N6" s="85" t="n">
        <v>79</v>
      </c>
      <c r="O6" s="85" t="n">
        <v>59</v>
      </c>
      <c r="P6" s="92" t="n"/>
      <c r="Q6" s="20">
        <f>J6-P6</f>
        <v/>
      </c>
      <c r="R6" s="21" t="n">
        <v>901</v>
      </c>
      <c r="S6" s="20">
        <f>IF(R6&gt;0,(R6-R7-$Q6),"")</f>
        <v/>
      </c>
      <c r="T6" s="21" t="n">
        <v>4645</v>
      </c>
      <c r="U6" s="20">
        <f>IF(T6&gt;0,(T6-T7-$Q6),"")</f>
        <v/>
      </c>
      <c r="V6" s="21" t="n">
        <v>10415</v>
      </c>
      <c r="W6" s="20">
        <f>IF(V6&gt;0,(V6-V7-$Q6),"")</f>
        <v/>
      </c>
      <c r="X6" s="21" t="n">
        <v>14537</v>
      </c>
      <c r="Y6" s="20">
        <f>IF(X6&gt;0,(X6-X7-$Q6),"")</f>
        <v/>
      </c>
      <c r="Z6" s="21" t="n">
        <v>16315</v>
      </c>
      <c r="AA6" s="20">
        <f>IF(Z6&gt;0,(Z6-Z7-$Q6),"")</f>
        <v/>
      </c>
      <c r="AB6" s="21" t="n">
        <v>16315</v>
      </c>
      <c r="AC6" s="22">
        <f>IF(AB6&gt;0,(AB6-AB7-$Q6),"")</f>
        <v/>
      </c>
      <c r="AD6" s="21" t="n">
        <v>16315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2193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540</v>
      </c>
      <c r="U7" s="24" t="n"/>
      <c r="V7" s="25" t="n">
        <v>540</v>
      </c>
      <c r="W7" s="24" t="n"/>
      <c r="X7" s="25" t="n">
        <v>583</v>
      </c>
      <c r="Y7" s="24" t="n"/>
      <c r="Z7" s="25" t="n">
        <v>594</v>
      </c>
      <c r="AA7" s="24" t="n"/>
      <c r="AB7" s="25" t="n">
        <v>594</v>
      </c>
      <c r="AC7" s="26" t="n"/>
      <c r="AD7" s="25" t="n">
        <v>594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3939</v>
      </c>
      <c r="E8" s="29" t="inlineStr">
        <is>
          <t>Room 2</t>
        </is>
      </c>
      <c r="F8" s="119" t="n">
        <v>15228</v>
      </c>
      <c r="G8" s="117" t="n">
        <v>6517.638999999999</v>
      </c>
      <c r="H8" s="117" t="n">
        <v>1454.261634</v>
      </c>
      <c r="I8" s="19">
        <f>G8+H8</f>
        <v/>
      </c>
      <c r="J8" s="119" t="n">
        <v>16573</v>
      </c>
      <c r="K8" s="117" t="n">
        <v>7112.3665</v>
      </c>
      <c r="L8" s="117" t="n">
        <v>1644.1175171</v>
      </c>
      <c r="M8" s="19">
        <f>K8+L8</f>
        <v/>
      </c>
      <c r="N8" s="87" t="n">
        <v>42</v>
      </c>
      <c r="O8" s="87" t="n">
        <v>25</v>
      </c>
      <c r="P8" s="92" t="n"/>
      <c r="Q8" s="20">
        <f>J8-P8</f>
        <v/>
      </c>
      <c r="R8" s="21" t="n">
        <v>2750</v>
      </c>
      <c r="S8" s="20">
        <f>IF(R8&gt;0,(R8-R9-$Q8),"")</f>
        <v/>
      </c>
      <c r="T8" s="21" t="n">
        <v>2750</v>
      </c>
      <c r="U8" s="20">
        <f>IF(T8&gt;0,(T8-T9-$Q8),"")</f>
        <v/>
      </c>
      <c r="V8" s="21" t="n">
        <v>4745</v>
      </c>
      <c r="W8" s="20">
        <f>IF(V8&gt;0,(V8-V9-$Q8),"")</f>
        <v/>
      </c>
      <c r="X8" s="21" t="n">
        <v>15629</v>
      </c>
      <c r="Y8" s="20">
        <f>IF(X8&gt;0,(X8-X9-$Q8),"")</f>
        <v/>
      </c>
      <c r="Z8" s="21" t="n">
        <v>15981</v>
      </c>
      <c r="AA8" s="20">
        <f>IF(Z8&gt;0,(Z8-Z9-$Q8),"")</f>
        <v/>
      </c>
      <c r="AB8" s="21" t="n">
        <v>15981</v>
      </c>
      <c r="AC8" s="22">
        <f>IF(AB8&gt;0,(AB8-AB9-$Q8),"")</f>
        <v/>
      </c>
      <c r="AD8" s="21" t="n">
        <v>15981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1473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4576</v>
      </c>
      <c r="E10" s="18" t="inlineStr">
        <is>
          <t>Room 3</t>
        </is>
      </c>
      <c r="F10" s="119" t="n">
        <v>17686</v>
      </c>
      <c r="G10" s="117" t="n">
        <v>14073.00425</v>
      </c>
      <c r="H10" s="117" t="n">
        <v>1654.42537</v>
      </c>
      <c r="I10" s="19">
        <f>G10+H10</f>
        <v/>
      </c>
      <c r="J10" s="119" t="n">
        <v>17917</v>
      </c>
      <c r="K10" s="117" t="n">
        <v>14227.55025</v>
      </c>
      <c r="L10" s="117" t="n">
        <v>1341.06611</v>
      </c>
      <c r="M10" s="19">
        <f>K10+L10</f>
        <v/>
      </c>
      <c r="N10" s="88" t="n">
        <v>48</v>
      </c>
      <c r="O10" s="88" t="n">
        <v>33</v>
      </c>
      <c r="P10" s="92" t="n"/>
      <c r="Q10" s="20">
        <f>J10-P10</f>
        <v/>
      </c>
      <c r="R10" s="21" t="n">
        <v>3060</v>
      </c>
      <c r="S10" s="20">
        <f>IF(R10&gt;0,(R10-R11-$Q10),"")</f>
        <v/>
      </c>
      <c r="T10" s="21" t="n">
        <v>4651</v>
      </c>
      <c r="U10" s="20">
        <f>IF(T10&gt;0,(T10-T11-$Q10),"")</f>
        <v/>
      </c>
      <c r="V10" s="21" t="n">
        <v>7062</v>
      </c>
      <c r="W10" s="20">
        <f>IF(V10&gt;0,(V10-V11-$Q10),"")</f>
        <v/>
      </c>
      <c r="X10" s="21" t="n">
        <v>12013</v>
      </c>
      <c r="Y10" s="20">
        <f>IF(X10&gt;0,(X10-X11-$Q10),"")</f>
        <v/>
      </c>
      <c r="Z10" s="21" t="n">
        <v>13936</v>
      </c>
      <c r="AA10" s="20">
        <f>IF(Z10&gt;0,(Z10-Z11-$Q10),"")</f>
        <v/>
      </c>
      <c r="AB10" s="21" t="n">
        <v>15552</v>
      </c>
      <c r="AC10" s="22">
        <f>IF(AB10&gt;0,(AB10-AB11-$Q10),"")</f>
        <v/>
      </c>
      <c r="AD10" s="21" t="n">
        <v>15552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307</v>
      </c>
      <c r="U11" s="24" t="n"/>
      <c r="V11" s="30" t="n">
        <v>768</v>
      </c>
      <c r="W11" s="24" t="n"/>
      <c r="X11" s="30" t="n">
        <v>1988</v>
      </c>
      <c r="Y11" s="24" t="n"/>
      <c r="Z11" s="30" t="n">
        <v>1988</v>
      </c>
      <c r="AA11" s="24" t="n"/>
      <c r="AB11" s="30" t="n">
        <v>2754</v>
      </c>
      <c r="AC11" s="26" t="n"/>
      <c r="AD11" s="30" t="n">
        <v>2754</v>
      </c>
      <c r="AE11" s="26" t="n"/>
    </row>
    <row r="12">
      <c r="B12" s="16" t="inlineStr">
        <is>
          <t>WM TUC</t>
        </is>
      </c>
      <c r="C12" s="17" t="n">
        <v>1721</v>
      </c>
      <c r="E12" s="29" t="inlineStr">
        <is>
          <t>Room 4</t>
        </is>
      </c>
      <c r="F12" s="119" t="n">
        <v>11608</v>
      </c>
      <c r="G12" s="117" t="n">
        <v>11244.7565</v>
      </c>
      <c r="H12" s="117" t="n">
        <v>12901.77006664001</v>
      </c>
      <c r="I12" s="19">
        <f>G12+H12</f>
        <v/>
      </c>
      <c r="J12" s="119" t="n">
        <v>11982</v>
      </c>
      <c r="K12" s="117" t="n">
        <v>11700.62525</v>
      </c>
      <c r="L12" s="117" t="n">
        <v>12993.262524</v>
      </c>
      <c r="M12" s="19">
        <f>K12+L12</f>
        <v/>
      </c>
      <c r="N12" s="88" t="n">
        <v>43</v>
      </c>
      <c r="O12" s="88" t="n">
        <v>30</v>
      </c>
      <c r="P12" s="92" t="n"/>
      <c r="Q12" s="20">
        <f>J12-P12</f>
        <v/>
      </c>
      <c r="R12" s="21" t="n">
        <v>2780</v>
      </c>
      <c r="S12" s="20">
        <f>IF(R12&gt;0,(R12-R13-$Q12),"")</f>
        <v/>
      </c>
      <c r="T12" s="21" t="n">
        <v>3860</v>
      </c>
      <c r="U12" s="20">
        <f>IF(T12&gt;0,(T12-T13-$Q12),"")</f>
        <v/>
      </c>
      <c r="V12" s="21" t="n">
        <v>7063</v>
      </c>
      <c r="W12" s="20">
        <f>IF(V12&gt;0,(V12-V13-$Q12),"")</f>
        <v/>
      </c>
      <c r="X12" s="21" t="n">
        <v>10360</v>
      </c>
      <c r="Y12" s="20">
        <f>IF(X12&gt;0,(X12-X13-$Q12),"")</f>
        <v/>
      </c>
      <c r="Z12" s="21" t="n">
        <v>10360</v>
      </c>
      <c r="AA12" s="20">
        <f>IF(Z12&gt;0,(Z12-Z13-$Q12),"")</f>
        <v/>
      </c>
      <c r="AB12" s="21" t="n">
        <v>10360</v>
      </c>
      <c r="AC12" s="22">
        <f>IF(AB12&gt;0,(AB12-AB13-$Q12),"")</f>
        <v/>
      </c>
      <c r="AD12" s="21" t="n">
        <v>10360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5002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922</v>
      </c>
      <c r="S13" s="24" t="n"/>
      <c r="T13" s="30" t="n">
        <v>1043</v>
      </c>
      <c r="U13" s="24" t="n"/>
      <c r="V13" s="30" t="n">
        <v>1277</v>
      </c>
      <c r="W13" s="24" t="n"/>
      <c r="X13" s="30" t="n">
        <v>1767</v>
      </c>
      <c r="Y13" s="24" t="n"/>
      <c r="Z13" s="30" t="n">
        <v>1767</v>
      </c>
      <c r="AA13" s="24" t="n"/>
      <c r="AB13" s="30" t="n">
        <v>1767</v>
      </c>
      <c r="AC13" s="26" t="n"/>
      <c r="AD13" s="30" t="n">
        <v>1767</v>
      </c>
      <c r="AE13" s="26" t="n"/>
    </row>
    <row r="14">
      <c r="B14" s="16" t="inlineStr">
        <is>
          <t>ALBSFWY PHX</t>
        </is>
      </c>
      <c r="C14" s="17" t="n">
        <v>5674</v>
      </c>
      <c r="E14" s="18" t="inlineStr">
        <is>
          <t>Room 5</t>
        </is>
      </c>
      <c r="F14" s="119" t="n">
        <v>21153</v>
      </c>
      <c r="G14" s="117" t="n">
        <v>20165.59375</v>
      </c>
      <c r="H14" s="117" t="n">
        <v>27198.03761950001</v>
      </c>
      <c r="I14" s="19">
        <f>G14+H14</f>
        <v/>
      </c>
      <c r="J14" s="119" t="n">
        <v>21153</v>
      </c>
      <c r="K14" s="117" t="n">
        <v>20165.59375</v>
      </c>
      <c r="L14" s="117" t="n">
        <v>25969.32911544</v>
      </c>
      <c r="M14" s="19">
        <f>K14+L14</f>
        <v/>
      </c>
      <c r="N14" s="88" t="n">
        <v>77</v>
      </c>
      <c r="O14" s="88" t="n">
        <v>49</v>
      </c>
      <c r="P14" s="92" t="n"/>
      <c r="Q14" s="20">
        <f>J14-P14</f>
        <v/>
      </c>
      <c r="R14" s="21" t="n">
        <v>4868</v>
      </c>
      <c r="S14" s="20">
        <f>IF(R14&gt;0,(R14-R15-$Q14),"")</f>
        <v/>
      </c>
      <c r="T14" s="21" t="n">
        <v>7711</v>
      </c>
      <c r="U14" s="20">
        <f>IF(T14&gt;0,(T14-T15-$Q14),"")</f>
        <v/>
      </c>
      <c r="V14" s="21" t="n">
        <v>7711</v>
      </c>
      <c r="W14" s="20">
        <f>IF(V14&gt;0,(V14-V15-$Q14),"")</f>
        <v/>
      </c>
      <c r="X14" s="21" t="n">
        <v>8287</v>
      </c>
      <c r="Y14" s="20">
        <f>IF(X14&gt;0,(X14-X15-$Q14),"")</f>
        <v/>
      </c>
      <c r="Z14" s="21" t="n">
        <v>8422</v>
      </c>
      <c r="AA14" s="20">
        <f>IF(Z14&gt;0,(Z14-Z15-$Q14),"")</f>
        <v/>
      </c>
      <c r="AB14" s="21" t="n">
        <v>8422</v>
      </c>
      <c r="AC14" s="22">
        <f>IF(AB14&gt;0,(AB14-AB15-$Q14),"")</f>
        <v/>
      </c>
      <c r="AD14" s="21" t="n">
        <v>8422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2705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4868</v>
      </c>
      <c r="S15" s="24" t="n"/>
      <c r="T15" s="25" t="n">
        <v>7711</v>
      </c>
      <c r="U15" s="24" t="n"/>
      <c r="V15" s="25" t="n">
        <v>7711</v>
      </c>
      <c r="W15" s="24" t="n"/>
      <c r="X15" s="25" t="n">
        <v>7717</v>
      </c>
      <c r="Y15" s="24" t="n"/>
      <c r="Z15" s="25" t="n">
        <v>7717</v>
      </c>
      <c r="AA15" s="24" t="n"/>
      <c r="AB15" s="25" t="n">
        <v>7717</v>
      </c>
      <c r="AC15" s="26" t="n"/>
      <c r="AD15" s="25" t="n">
        <v>7717</v>
      </c>
      <c r="AE15" s="26" t="n"/>
    </row>
    <row r="16" ht="15" customHeight="1" thickBot="1">
      <c r="B16" s="28" t="inlineStr">
        <is>
          <t>FRY'S</t>
        </is>
      </c>
      <c r="C16" s="17" t="n">
        <v>12363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380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670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2229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559</v>
      </c>
      <c r="L20" s="4" t="n"/>
      <c r="M20" s="4" t="n"/>
      <c r="Q20" s="51" t="inlineStr">
        <is>
          <t>Day Prior</t>
        </is>
      </c>
      <c r="R20" s="35" t="n">
        <v>10377</v>
      </c>
      <c r="S20" s="36" t="n"/>
      <c r="T20" s="35" t="n">
        <v>11361</v>
      </c>
      <c r="U20" s="36" t="n"/>
      <c r="V20" s="35" t="n">
        <v>28055</v>
      </c>
      <c r="W20" s="36" t="n"/>
      <c r="X20" s="35" t="n">
        <v>39933</v>
      </c>
      <c r="Y20" s="36" t="n"/>
      <c r="Z20" s="35" t="n">
        <v>44685</v>
      </c>
      <c r="AA20" s="36" t="n"/>
      <c r="AB20" s="35" t="n">
        <v>46283</v>
      </c>
      <c r="AC20" s="37" t="n"/>
      <c r="AD20" s="35" t="n">
        <v>46136</v>
      </c>
      <c r="AE20" s="37" t="n">
        <v>-28569</v>
      </c>
    </row>
    <row r="21" ht="15" customHeight="1" thickBot="1">
      <c r="B21" s="16" t="inlineStr">
        <is>
          <t>SBUX PHX</t>
        </is>
      </c>
      <c r="C21" s="17" t="n">
        <v>9011</v>
      </c>
      <c r="L21" s="4" t="n"/>
      <c r="M21" s="4" t="n"/>
      <c r="Q21" s="52" t="n"/>
      <c r="R21" s="40" t="n">
        <v>4008</v>
      </c>
      <c r="S21" s="41" t="n"/>
      <c r="T21" s="40" t="n">
        <v>4175</v>
      </c>
      <c r="U21" s="41" t="n"/>
      <c r="V21" s="40" t="n">
        <v>5817</v>
      </c>
      <c r="W21" s="41" t="n"/>
      <c r="X21" s="40" t="n">
        <v>8458</v>
      </c>
      <c r="Y21" s="41" t="n"/>
      <c r="Z21" s="40" t="n">
        <v>9839</v>
      </c>
      <c r="AA21" s="41" t="n"/>
      <c r="AB21" s="40" t="n">
        <v>9856</v>
      </c>
      <c r="AC21" s="42" t="n"/>
      <c r="AD21" s="40" t="n">
        <v>10924</v>
      </c>
      <c r="AE21" s="42" t="n"/>
    </row>
    <row r="22" ht="15" customHeight="1" thickBot="1">
      <c r="B22" s="16" t="inlineStr">
        <is>
          <t>SBUX LV B</t>
        </is>
      </c>
      <c r="C22" s="17" t="n">
        <v>2782</v>
      </c>
      <c r="L22" s="4" t="n"/>
      <c r="M22" s="4" t="n"/>
      <c r="Q22" s="54" t="n"/>
      <c r="R22" s="55" t="n">
        <v>5188.5</v>
      </c>
      <c r="S22" s="55" t="n"/>
      <c r="T22" s="55" t="n">
        <v>492</v>
      </c>
      <c r="U22" s="55" t="n"/>
      <c r="V22" s="55" t="n">
        <v>8347</v>
      </c>
      <c r="W22" s="55" t="n"/>
      <c r="X22" s="55" t="n">
        <v>5939</v>
      </c>
      <c r="Y22" s="55" t="n"/>
      <c r="Z22" s="55" t="n">
        <v>2376</v>
      </c>
      <c r="AA22" s="55" t="n"/>
      <c r="AB22" s="55" t="n">
        <v>799</v>
      </c>
      <c r="AC22" s="56" t="n"/>
      <c r="AD22" s="55" t="n">
        <v>-73.5</v>
      </c>
      <c r="AE22" s="56" t="n"/>
    </row>
    <row r="23" ht="15" customHeight="1" thickBot="1">
      <c r="B23" s="57" t="inlineStr">
        <is>
          <t>SBUX LV</t>
        </is>
      </c>
      <c r="C23" s="58" t="n">
        <v>4249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9020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35100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13390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525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14748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5412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2144</v>
      </c>
      <c r="R36" s="104" t="n">
        <v>0</v>
      </c>
      <c r="S36" s="104">
        <f>IF(T36&gt;0,(T36-R36)/2,"")</f>
        <v/>
      </c>
      <c r="T36" s="104" t="n">
        <v>1423</v>
      </c>
      <c r="U36" s="104">
        <f>IF(V36&gt;0,(V36-T36)/2,"")</f>
        <v/>
      </c>
      <c r="V36" s="104" t="n">
        <v>1973</v>
      </c>
      <c r="W36" s="104">
        <f>IF(X36&gt;0,(X36-V36)/2,"")</f>
        <v/>
      </c>
      <c r="X36" s="104" t="n">
        <v>2137</v>
      </c>
      <c r="Y36" s="104">
        <f>IF(Z36&gt;0,(Z36-X36)/2,"")</f>
        <v/>
      </c>
      <c r="Z36" s="104" t="n">
        <v>2171</v>
      </c>
      <c r="AA36" s="104">
        <f>IF(AB36&gt;0,(AB36-Z36)/2,"")</f>
        <v/>
      </c>
      <c r="AB36" s="104" t="n">
        <v>2171</v>
      </c>
      <c r="AC36" s="104">
        <f>IF(AD36&gt;0,(AD36-AB36)/2,"")</f>
        <v/>
      </c>
      <c r="AD36" s="104" t="n">
        <v>2171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1549</v>
      </c>
      <c r="R37" s="106" t="n">
        <v>0</v>
      </c>
      <c r="S37" s="106">
        <f>IF(T37&gt;0,(T37-R37)/2,"")</f>
        <v/>
      </c>
      <c r="T37" s="106" t="n">
        <v>525</v>
      </c>
      <c r="U37" s="106">
        <f>IF(V37&gt;0,(V37-T37)/2,"")</f>
        <v/>
      </c>
      <c r="V37" s="106" t="n">
        <v>525</v>
      </c>
      <c r="W37" s="106">
        <f>IF(X37&gt;0,(X37-V37)/2,"")</f>
        <v/>
      </c>
      <c r="X37" s="106" t="n">
        <v>1066</v>
      </c>
      <c r="Y37" s="106">
        <f>IF(Z37&gt;0,(Z37-X37)/2,"")</f>
        <v/>
      </c>
      <c r="Z37" s="106" t="n">
        <v>1120</v>
      </c>
      <c r="AA37" s="106">
        <f>IF(AB37&gt;0,(AB37-Z37)/2,"")</f>
        <v/>
      </c>
      <c r="AB37" s="106" t="n">
        <v>1120</v>
      </c>
      <c r="AC37" s="106">
        <f>IF(AD37&gt;0,(AD37-AB37)/2,"")</f>
        <v/>
      </c>
      <c r="AD37" s="106" t="n">
        <v>1120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2616</v>
      </c>
      <c r="R38" s="108" t="n">
        <v>0</v>
      </c>
      <c r="S38" s="108">
        <f>IF(T38&gt;0,(T38-R38)/2,"")</f>
        <v/>
      </c>
      <c r="T38" s="108" t="n">
        <v>0</v>
      </c>
      <c r="U38" s="108">
        <f>IF(V38&gt;0,(V38-T38)/2,"")</f>
        <v/>
      </c>
      <c r="V38" s="108" t="n">
        <v>1663</v>
      </c>
      <c r="W38" s="108">
        <f>IF(X38&gt;0,(X38-V38)/2,"")</f>
        <v/>
      </c>
      <c r="X38" s="108" t="n">
        <v>2659</v>
      </c>
      <c r="Y38" s="108">
        <f>IF(Z38&gt;0,(Z38-X38)/2,"")</f>
        <v/>
      </c>
      <c r="Z38" s="108" t="n">
        <v>2659</v>
      </c>
      <c r="AA38" s="108">
        <f>IF(AB38&gt;0,(AB38-Z38)/2,"")</f>
        <v/>
      </c>
      <c r="AB38" s="108" t="n">
        <v>2659</v>
      </c>
      <c r="AC38" s="108">
        <f>IF(AD38&gt;0,(AD38-AB38)/2,"")</f>
        <v/>
      </c>
      <c r="AD38" s="108" t="n">
        <v>2659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3049</v>
      </c>
      <c r="R39" s="106" t="n">
        <v>0</v>
      </c>
      <c r="S39" s="106">
        <f>IF(T39&gt;0,(T39-R39)/2,"")</f>
        <v/>
      </c>
      <c r="T39" s="106" t="n">
        <v>317</v>
      </c>
      <c r="U39" s="106">
        <f>IF(V39&gt;0,(V39-T39)/2,"")</f>
        <v/>
      </c>
      <c r="V39" s="106" t="n">
        <v>660</v>
      </c>
      <c r="W39" s="106">
        <f>IF(X39&gt;0,(X39-V39)/2,"")</f>
        <v/>
      </c>
      <c r="X39" s="106" t="n">
        <v>2087</v>
      </c>
      <c r="Y39" s="106">
        <f>IF(Z39&gt;0,(Z39-X39)/2,"")</f>
        <v/>
      </c>
      <c r="Z39" s="106" t="n">
        <v>3060</v>
      </c>
      <c r="AA39" s="106">
        <f>IF(AB39&gt;0,(AB39-Z39)/2,"")</f>
        <v/>
      </c>
      <c r="AB39" s="106" t="n">
        <v>3060</v>
      </c>
      <c r="AC39" s="106">
        <f>IF(AD39&gt;0,(AD39-AB39)/2,"")</f>
        <v/>
      </c>
      <c r="AD39" s="106" t="n">
        <v>3060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2611</v>
      </c>
      <c r="R40" s="108" t="n">
        <v>0</v>
      </c>
      <c r="S40" s="108">
        <f>IF(T40&gt;0,(T40-R40)/2,"")</f>
        <v/>
      </c>
      <c r="T40" s="108" t="n">
        <v>0</v>
      </c>
      <c r="U40" s="108">
        <f>IF(V40&gt;0,(V40-T40)/2,"")</f>
        <v/>
      </c>
      <c r="V40" s="108" t="n">
        <v>2401</v>
      </c>
      <c r="W40" s="108">
        <f>IF(X40&gt;0,(X40-V40)/2,"")</f>
        <v/>
      </c>
      <c r="X40" s="108" t="n">
        <v>2401</v>
      </c>
      <c r="Y40" s="108">
        <f>IF(Z40&gt;0,(Z40-X40)/2,"")</f>
        <v/>
      </c>
      <c r="Z40" s="108" t="n">
        <v>2611</v>
      </c>
      <c r="AA40" s="108">
        <f>IF(AB40&gt;0,(AB40-Z40)/2,"")</f>
        <v/>
      </c>
      <c r="AB40" s="108" t="n">
        <v>2611</v>
      </c>
      <c r="AC40" s="108">
        <f>IF(AD40&gt;0,(AD40-AB40)/2,"")</f>
        <v/>
      </c>
      <c r="AD40" s="108" t="n">
        <v>2611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508</v>
      </c>
      <c r="R41" s="106" t="n">
        <v>0</v>
      </c>
      <c r="S41" s="106">
        <f>IF(T41&gt;0,(T41-R41)/2,"")</f>
        <v/>
      </c>
      <c r="T41" s="106" t="n">
        <v>262</v>
      </c>
      <c r="U41" s="106">
        <f>IF(V41&gt;0,(V41-T41)/2,"")</f>
        <v/>
      </c>
      <c r="V41" s="106" t="n">
        <v>374</v>
      </c>
      <c r="W41" s="106">
        <f>IF(X41&gt;0,(X41-V41)/2,"")</f>
        <v/>
      </c>
      <c r="X41" s="106" t="n">
        <v>511</v>
      </c>
      <c r="Y41" s="106">
        <f>IF(Z41&gt;0,(Z41-X41)/2,"")</f>
        <v/>
      </c>
      <c r="Z41" s="106" t="n">
        <v>511</v>
      </c>
      <c r="AA41" s="106">
        <f>IF(AB41&gt;0,(AB41-Z41)/2,"")</f>
        <v/>
      </c>
      <c r="AB41" s="106" t="n">
        <v>511</v>
      </c>
      <c r="AC41" s="106">
        <f>IF(AD41&gt;0,(AD41-AB41)/2,"")</f>
        <v/>
      </c>
      <c r="AD41" s="106" t="n">
        <v>511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1204</v>
      </c>
      <c r="R42" s="108" t="n">
        <v>0</v>
      </c>
      <c r="S42" s="108">
        <f>IF(T42&gt;0,(T42-R42)/2,"")</f>
        <v/>
      </c>
      <c r="T42" s="108" t="n">
        <v>709</v>
      </c>
      <c r="U42" s="108">
        <f>IF(V42&gt;0,(V42-T42)/2,"")</f>
        <v/>
      </c>
      <c r="V42" s="108" t="n">
        <v>709</v>
      </c>
      <c r="W42" s="108">
        <f>IF(X42&gt;0,(X42-V42)/2,"")</f>
        <v/>
      </c>
      <c r="X42" s="108" t="n">
        <v>709</v>
      </c>
      <c r="Y42" s="108">
        <f>IF(Z42&gt;0,(Z42-X42)/2,"")</f>
        <v/>
      </c>
      <c r="Z42" s="108" t="n">
        <v>709</v>
      </c>
      <c r="AA42" s="108">
        <f>IF(AB42&gt;0,(AB42-Z42)/2,"")</f>
        <v/>
      </c>
      <c r="AB42" s="108" t="n">
        <v>709</v>
      </c>
      <c r="AC42" s="108">
        <f>IF(AD42&gt;0,(AD42-AB42)/2,"")</f>
        <v/>
      </c>
      <c r="AD42" s="108" t="n">
        <v>709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1622</v>
      </c>
      <c r="R43" s="106" t="n">
        <v>350</v>
      </c>
      <c r="S43" s="106">
        <f>IF(T43&gt;0,(T43-R43)/2,"")</f>
        <v/>
      </c>
      <c r="T43" s="106" t="n">
        <v>858</v>
      </c>
      <c r="U43" s="106">
        <f>IF(V43&gt;0,(V43-T43)/2,"")</f>
        <v/>
      </c>
      <c r="V43" s="106" t="n">
        <v>858</v>
      </c>
      <c r="W43" s="106">
        <f>IF(X43&gt;0,(X43-V43)/2,"")</f>
        <v/>
      </c>
      <c r="X43" s="106" t="n">
        <v>1623</v>
      </c>
      <c r="Y43" s="106">
        <f>IF(Z43&gt;0,(Z43-X43)/2,"")</f>
        <v/>
      </c>
      <c r="Z43" s="106" t="n">
        <v>2130</v>
      </c>
      <c r="AA43" s="106">
        <f>IF(AB43&gt;0,(AB43-Z43)/2,"")</f>
        <v/>
      </c>
      <c r="AB43" s="106" t="n">
        <v>2130</v>
      </c>
      <c r="AC43" s="106">
        <f>IF(AD43&gt;0,(AD43-AB43)/2,"")</f>
        <v/>
      </c>
      <c r="AD43" s="106" t="n">
        <v>2130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1344</v>
      </c>
      <c r="R44" s="110" t="n">
        <v>551</v>
      </c>
      <c r="S44" s="110">
        <f>IF(T44&gt;0,(T44-R44)/2,"")</f>
        <v/>
      </c>
      <c r="T44" s="110" t="n">
        <v>551</v>
      </c>
      <c r="U44" s="110">
        <f>IF(V44&gt;0,(V44-T44)/2,"")</f>
        <v/>
      </c>
      <c r="V44" s="110" t="n">
        <v>1252</v>
      </c>
      <c r="W44" s="110">
        <f>IF(X44&gt;0,(X44-V44)/2,"")</f>
        <v/>
      </c>
      <c r="X44" s="110" t="n">
        <v>1344</v>
      </c>
      <c r="Y44" s="110">
        <f>IF(Z44&gt;0,(Z44-X44)/2,"")</f>
        <v/>
      </c>
      <c r="Z44" s="110" t="n">
        <v>1344</v>
      </c>
      <c r="AA44" s="110">
        <f>IF(AB44&gt;0,(AB44-Z44)/2,"")</f>
        <v/>
      </c>
      <c r="AB44" s="110" t="n">
        <v>1344</v>
      </c>
      <c r="AC44" s="110">
        <f>IF(AD44&gt;0,(AD44-AB44)/2,"")</f>
        <v/>
      </c>
      <c r="AD44" s="110" t="n">
        <v>1344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5138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2080</v>
      </c>
      <c r="W45" s="112">
        <f>IF(X45&gt;0,(X45-V45)/2,"")</f>
        <v/>
      </c>
      <c r="X45" s="112" t="n">
        <v>5138</v>
      </c>
      <c r="Y45" s="112">
        <f>IF(Z45&gt;0,(Z45-X45)/2,"")</f>
        <v/>
      </c>
      <c r="Z45" s="112" t="n">
        <v>5138</v>
      </c>
      <c r="AA45" s="112">
        <f>IF(AB45&gt;0,(AB45-Z45)/2,"")</f>
        <v/>
      </c>
      <c r="AB45" s="112" t="n">
        <v>5138</v>
      </c>
      <c r="AC45" s="112">
        <f>IF(AD45&gt;0,(AD45-AB45)/2,"")</f>
        <v/>
      </c>
      <c r="AD45" s="112" t="n">
        <v>5138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4034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4034</v>
      </c>
      <c r="Y46" s="108">
        <f>IF(Z46&gt;0,(Z46-X46)/2,"")</f>
        <v/>
      </c>
      <c r="Z46" s="108" t="n">
        <v>4034</v>
      </c>
      <c r="AA46" s="108">
        <f>IF(AB46&gt;0,(AB46-Z46)/2,"")</f>
        <v/>
      </c>
      <c r="AB46" s="108" t="n">
        <v>4034</v>
      </c>
      <c r="AC46" s="108">
        <f>IF(AD46&gt;0,(AD46-AB46)/2,"")</f>
        <v/>
      </c>
      <c r="AD46" s="108" t="n">
        <v>4034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2787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1904</v>
      </c>
      <c r="Y47" s="106">
        <f>IF(Z47&gt;0,(Z47-X47)/2,"")</f>
        <v/>
      </c>
      <c r="Z47" s="106" t="n">
        <v>2256</v>
      </c>
      <c r="AA47" s="106">
        <f>IF(AB47&gt;0,(AB47-Z47)/2,"")</f>
        <v/>
      </c>
      <c r="AB47" s="106" t="n">
        <v>2256</v>
      </c>
      <c r="AC47" s="106">
        <f>IF(AD47&gt;0,(AD47-AB47)/2,"")</f>
        <v/>
      </c>
      <c r="AD47" s="106" t="n">
        <v>2256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4614</v>
      </c>
      <c r="R48" s="110" t="n">
        <v>1750</v>
      </c>
      <c r="S48" s="110">
        <f>IF(T48&gt;0,(T48-R48)/2,"")</f>
        <v/>
      </c>
      <c r="T48" s="110" t="n">
        <v>1750</v>
      </c>
      <c r="U48" s="110">
        <f>IF(V48&gt;0,(V48-T48)/2,"")</f>
        <v/>
      </c>
      <c r="V48" s="110" t="n">
        <v>2665</v>
      </c>
      <c r="W48" s="110">
        <f>IF(X48&gt;0,(X48-V48)/2,"")</f>
        <v/>
      </c>
      <c r="X48" s="110" t="n">
        <v>4553</v>
      </c>
      <c r="Y48" s="110">
        <f>IF(Z48&gt;0,(Z48-X48)/2,"")</f>
        <v/>
      </c>
      <c r="Z48" s="110" t="n">
        <v>4553</v>
      </c>
      <c r="AA48" s="110">
        <f>IF(AB48&gt;0,(AB48-Z48)/2,"")</f>
        <v/>
      </c>
      <c r="AB48" s="110" t="n">
        <v>4553</v>
      </c>
      <c r="AC48" s="110">
        <f>IF(AD48&gt;0,(AD48-AB48)/2,"")</f>
        <v/>
      </c>
      <c r="AD48" s="110" t="n">
        <v>4553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2204</v>
      </c>
      <c r="R49" s="112" t="n">
        <v>960</v>
      </c>
      <c r="S49" s="112">
        <f>IF(T49&gt;0,(T49-R49)/2,"")</f>
        <v/>
      </c>
      <c r="T49" s="112" t="n">
        <v>1593</v>
      </c>
      <c r="U49" s="112">
        <f>IF(V49&gt;0,(V49-T49)/2,"")</f>
        <v/>
      </c>
      <c r="V49" s="112" t="n">
        <v>1593</v>
      </c>
      <c r="W49" s="112">
        <f>IF(X49&gt;0,(X49-V49)/2,"")</f>
        <v/>
      </c>
      <c r="X49" s="112" t="n">
        <v>1669</v>
      </c>
      <c r="Y49" s="112">
        <f>IF(Z49&gt;0,(Z49-X49)/2,"")</f>
        <v/>
      </c>
      <c r="Z49" s="112" t="n">
        <v>1669</v>
      </c>
      <c r="AA49" s="112">
        <f>IF(AB49&gt;0,(AB49-Z49)/2,"")</f>
        <v/>
      </c>
      <c r="AB49" s="112" t="n">
        <v>1819</v>
      </c>
      <c r="AC49" s="112">
        <f>IF(AD49&gt;0,(AD49-AB49)/2,"")</f>
        <v/>
      </c>
      <c r="AD49" s="112" t="n">
        <v>1819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4031</v>
      </c>
      <c r="R50" s="108" t="n">
        <v>900</v>
      </c>
      <c r="S50" s="108">
        <f>IF(T50&gt;0,(T50-R50)/2,"")</f>
        <v/>
      </c>
      <c r="T50" s="108" t="n">
        <v>1551</v>
      </c>
      <c r="U50" s="108">
        <f>IF(V50&gt;0,(V50-T50)/2,"")</f>
        <v/>
      </c>
      <c r="V50" s="108" t="n">
        <v>2301</v>
      </c>
      <c r="W50" s="108">
        <f>IF(X50&gt;0,(X50-V50)/2,"")</f>
        <v/>
      </c>
      <c r="X50" s="108" t="n">
        <v>3212</v>
      </c>
      <c r="Y50" s="108">
        <f>IF(Z50&gt;0,(Z50-X50)/2,"")</f>
        <v/>
      </c>
      <c r="Z50" s="108" t="n">
        <v>3475</v>
      </c>
      <c r="AA50" s="108">
        <f>IF(AB50&gt;0,(AB50-Z50)/2,"")</f>
        <v/>
      </c>
      <c r="AB50" s="108" t="n">
        <v>3475</v>
      </c>
      <c r="AC50" s="108">
        <f>IF(AD50&gt;0,(AD50-AB50)/2,"")</f>
        <v/>
      </c>
      <c r="AD50" s="108" t="n">
        <v>3475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1648</v>
      </c>
      <c r="R51" s="106" t="n">
        <v>0</v>
      </c>
      <c r="S51" s="106">
        <f>IF(T51&gt;0,(T51-R51)/2,"")</f>
        <v/>
      </c>
      <c r="T51" s="106" t="n">
        <v>187</v>
      </c>
      <c r="U51" s="106">
        <f>IF(V51&gt;0,(V51-T51)/2,"")</f>
        <v/>
      </c>
      <c r="V51" s="106" t="n">
        <v>648</v>
      </c>
      <c r="W51" s="106">
        <f>IF(X51&gt;0,(X51-V51)/2,"")</f>
        <v/>
      </c>
      <c r="X51" s="106" t="n">
        <v>1240</v>
      </c>
      <c r="Y51" s="106">
        <f>IF(Z51&gt;0,(Z51-X51)/2,"")</f>
        <v/>
      </c>
      <c r="Z51" s="106" t="n">
        <v>1399</v>
      </c>
      <c r="AA51" s="106">
        <f>IF(AB51&gt;0,(AB51-Z51)/2,"")</f>
        <v/>
      </c>
      <c r="AB51" s="106" t="n">
        <v>1524</v>
      </c>
      <c r="AC51" s="106">
        <f>IF(AD51&gt;0,(AD51-AB51)/2,"")</f>
        <v/>
      </c>
      <c r="AD51" s="106" t="n">
        <v>1524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738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0</v>
      </c>
      <c r="W52" s="108">
        <f>IF(X52&gt;0,(X52-V52)/2,"")</f>
        <v/>
      </c>
      <c r="X52" s="108" t="n">
        <v>291</v>
      </c>
      <c r="Y52" s="108">
        <f>IF(Z52&gt;0,(Z52-X52)/2,"")</f>
        <v/>
      </c>
      <c r="Z52" s="108" t="n">
        <v>535</v>
      </c>
      <c r="AA52" s="108">
        <f>IF(AB52&gt;0,(AB52-Z52)/2,"")</f>
        <v/>
      </c>
      <c r="AB52" s="108" t="n">
        <v>535</v>
      </c>
      <c r="AC52" s="108">
        <f>IF(AD52&gt;0,(AD52-AB52)/2,"")</f>
        <v/>
      </c>
      <c r="AD52" s="108" t="n">
        <v>535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3032</v>
      </c>
      <c r="R53" s="106" t="n">
        <v>0</v>
      </c>
      <c r="S53" s="106">
        <f>IF(T53&gt;0,(T53-R53)/2,"")</f>
        <v/>
      </c>
      <c r="T53" s="106" t="n">
        <v>120</v>
      </c>
      <c r="U53" s="106">
        <f>IF(V53&gt;0,(V53-T53)/2,"")</f>
        <v/>
      </c>
      <c r="V53" s="106" t="n">
        <v>120</v>
      </c>
      <c r="W53" s="106">
        <f>IF(X53&gt;0,(X53-V53)/2,"")</f>
        <v/>
      </c>
      <c r="X53" s="106" t="n">
        <v>1321</v>
      </c>
      <c r="Y53" s="106">
        <f>IF(Z53&gt;0,(Z53-X53)/2,"")</f>
        <v/>
      </c>
      <c r="Z53" s="106" t="n">
        <v>1524</v>
      </c>
      <c r="AA53" s="106">
        <f>IF(AB53&gt;0,(AB53-Z53)/2,"")</f>
        <v/>
      </c>
      <c r="AB53" s="106" t="n">
        <v>2015</v>
      </c>
      <c r="AC53" s="106">
        <f>IF(AD53&gt;0,(AD53-AB53)/2,"")</f>
        <v/>
      </c>
      <c r="AD53" s="106" t="n">
        <v>2015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1181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331</v>
      </c>
      <c r="AA54" s="108">
        <f>IF(AB54&gt;0,(AB54-Z54)/2,"")</f>
        <v/>
      </c>
      <c r="AB54" s="108" t="n">
        <v>1181</v>
      </c>
      <c r="AC54" s="108">
        <f>IF(AD54&gt;0,(AD54-AB54)/2,"")</f>
        <v/>
      </c>
      <c r="AD54" s="108" t="n">
        <v>1181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1868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0</v>
      </c>
      <c r="W55" s="106">
        <f>IF(X55&gt;0,(X55-V55)/2,"")</f>
        <v/>
      </c>
      <c r="X55" s="106" t="n">
        <v>1331</v>
      </c>
      <c r="Y55" s="106">
        <f>IF(Z55&gt;0,(Z55-X55)/2,"")</f>
        <v/>
      </c>
      <c r="Z55" s="106" t="n">
        <v>1868</v>
      </c>
      <c r="AA55" s="106">
        <f>IF(AB55&gt;0,(AB55-Z55)/2,"")</f>
        <v/>
      </c>
      <c r="AB55" s="106" t="n">
        <v>1868</v>
      </c>
      <c r="AC55" s="106">
        <f>IF(AD55&gt;0,(AD55-AB55)/2,"")</f>
        <v/>
      </c>
      <c r="AD55" s="106" t="n">
        <v>1868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3135</v>
      </c>
      <c r="R56" s="108" t="n">
        <v>1200</v>
      </c>
      <c r="S56" s="108">
        <f>IF(T56&gt;0,(T56-R56)/2,"")</f>
        <v/>
      </c>
      <c r="T56" s="108" t="n">
        <v>1200</v>
      </c>
      <c r="U56" s="108">
        <f>IF(V56&gt;0,(V56-T56)/2,"")</f>
        <v/>
      </c>
      <c r="V56" s="108" t="n">
        <v>2400</v>
      </c>
      <c r="W56" s="108">
        <f>IF(X56&gt;0,(X56-V56)/2,"")</f>
        <v/>
      </c>
      <c r="X56" s="108" t="n">
        <v>2949</v>
      </c>
      <c r="Y56" s="108">
        <f>IF(Z56&gt;0,(Z56-X56)/2,"")</f>
        <v/>
      </c>
      <c r="Z56" s="108" t="n">
        <v>3135</v>
      </c>
      <c r="AA56" s="108">
        <f>IF(AB56&gt;0,(AB56-Z56)/2,"")</f>
        <v/>
      </c>
      <c r="AB56" s="108" t="n">
        <v>3135</v>
      </c>
      <c r="AC56" s="108">
        <f>IF(AD56&gt;0,(AD56-AB56)/2,"")</f>
        <v/>
      </c>
      <c r="AD56" s="108" t="n">
        <v>3135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80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4080</v>
      </c>
      <c r="R58" s="104" t="n">
        <v>1428</v>
      </c>
      <c r="S58" s="104">
        <f>IF(T58&gt;0,(T58-R58)/2,"")</f>
        <v/>
      </c>
      <c r="T58" s="104" t="n">
        <v>2157</v>
      </c>
      <c r="U58" s="104">
        <f>IF(V58&gt;0,(V58-T58)/2,"")</f>
        <v/>
      </c>
      <c r="V58" s="104" t="n">
        <v>2872</v>
      </c>
      <c r="W58" s="104">
        <f>IF(X58&gt;0,(X58-V58)/2,"")</f>
        <v/>
      </c>
      <c r="X58" s="104" t="n">
        <v>3419</v>
      </c>
      <c r="Y58" s="104">
        <f>IF(Z58&gt;0,(Z58-X58)/2,"")</f>
        <v/>
      </c>
      <c r="Z58" s="104" t="n">
        <v>3419</v>
      </c>
      <c r="AA58" s="104">
        <f>IF(AB58&gt;0,(AB58-Z58)/2,"")</f>
        <v/>
      </c>
      <c r="AB58" s="104" t="n">
        <v>3419</v>
      </c>
      <c r="AC58" s="104">
        <f>IF(AD58&gt;0,(AD58-AB58)/2,"")</f>
        <v/>
      </c>
      <c r="AD58" s="104" t="n">
        <v>3419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4064</v>
      </c>
      <c r="R59" s="106" t="n">
        <v>590</v>
      </c>
      <c r="S59" s="106">
        <f>IF(T59&gt;0,(T59-R59)/2,"")</f>
        <v/>
      </c>
      <c r="T59" s="106" t="n">
        <v>590</v>
      </c>
      <c r="U59" s="106">
        <f>IF(V59&gt;0,(V59-T59)/2,"")</f>
        <v/>
      </c>
      <c r="V59" s="106" t="n">
        <v>2838</v>
      </c>
      <c r="W59" s="106">
        <f>IF(X59&gt;0,(X59-V59)/2,"")</f>
        <v/>
      </c>
      <c r="X59" s="106" t="n">
        <v>4799</v>
      </c>
      <c r="Y59" s="106">
        <f>IF(Z59&gt;0,(Z59-X59)/2,"")</f>
        <v/>
      </c>
      <c r="Z59" s="106" t="n">
        <v>4799</v>
      </c>
      <c r="AA59" s="106">
        <f>IF(AB59&gt;0,(AB59-Z59)/2,"")</f>
        <v/>
      </c>
      <c r="AB59" s="106" t="n">
        <v>4799</v>
      </c>
      <c r="AC59" s="106">
        <f>IF(AD59&gt;0,(AD59-AB59)/2,"")</f>
        <v/>
      </c>
      <c r="AD59" s="106" t="n">
        <v>4799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3838</v>
      </c>
      <c r="R60" s="108" t="n">
        <v>762</v>
      </c>
      <c r="S60" s="108">
        <f>IF(T60&gt;0,(T60-R60)/2,"")</f>
        <v/>
      </c>
      <c r="T60" s="108" t="n">
        <v>1113</v>
      </c>
      <c r="U60" s="108">
        <f>IF(V60&gt;0,(V60-T60)/2,"")</f>
        <v/>
      </c>
      <c r="V60" s="108" t="n">
        <v>1353</v>
      </c>
      <c r="W60" s="108">
        <f>IF(X60&gt;0,(X60-V60)/2,"")</f>
        <v/>
      </c>
      <c r="X60" s="108" t="n">
        <v>2142</v>
      </c>
      <c r="Y60" s="108">
        <f>IF(Z60&gt;0,(Z60-X60)/2,"")</f>
        <v/>
      </c>
      <c r="Z60" s="108" t="n">
        <v>2142</v>
      </c>
      <c r="AA60" s="108">
        <f>IF(AB60&gt;0,(AB60-Z60)/2,"")</f>
        <v/>
      </c>
      <c r="AB60" s="108" t="n">
        <v>2142</v>
      </c>
      <c r="AC60" s="108">
        <f>IF(AD60&gt;0,(AD60-AB60)/2,"")</f>
        <v/>
      </c>
      <c r="AD60" s="108" t="n">
        <v>2142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5996</v>
      </c>
      <c r="R62" s="104" t="n">
        <v>1674</v>
      </c>
      <c r="S62" s="104">
        <f>IF(T62&gt;0,(T62-R62)/2,"")</f>
        <v/>
      </c>
      <c r="T62" s="104" t="n">
        <v>1674</v>
      </c>
      <c r="U62" s="104">
        <f>IF(V62&gt;0,(V62-T62)/2,"")</f>
        <v/>
      </c>
      <c r="V62" s="104" t="n">
        <v>1674</v>
      </c>
      <c r="W62" s="104">
        <f>IF(X62&gt;0,(X62-V62)/2,"")</f>
        <v/>
      </c>
      <c r="X62" s="104" t="n">
        <v>1890</v>
      </c>
      <c r="Y62" s="104">
        <f>IF(Z62&gt;0,(Z62-X62)/2,"")</f>
        <v/>
      </c>
      <c r="Z62" s="104" t="n">
        <v>2025</v>
      </c>
      <c r="AA62" s="104">
        <f>IF(AB62&gt;0,(AB62-Z62)/2,"")</f>
        <v/>
      </c>
      <c r="AB62" s="104" t="n">
        <v>2025</v>
      </c>
      <c r="AC62" s="104">
        <f>IF(AD62&gt;0,(AD62-AB62)/2,"")</f>
        <v/>
      </c>
      <c r="AD62" s="104" t="n">
        <v>2025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7701</v>
      </c>
      <c r="R63" s="106" t="n">
        <v>2219</v>
      </c>
      <c r="S63" s="106">
        <f>IF(T63&gt;0,(T63-R63)/2,"")</f>
        <v/>
      </c>
      <c r="T63" s="106" t="n">
        <v>3299</v>
      </c>
      <c r="U63" s="106">
        <f>IF(V63&gt;0,(V63-T63)/2,"")</f>
        <v/>
      </c>
      <c r="V63" s="106" t="n">
        <v>3299</v>
      </c>
      <c r="W63" s="106">
        <f>IF(X63&gt;0,(X63-V63)/2,"")</f>
        <v/>
      </c>
      <c r="X63" s="106" t="n">
        <v>3575</v>
      </c>
      <c r="Y63" s="106">
        <f>IF(Z63&gt;0,(Z63-X63)/2,"")</f>
        <v/>
      </c>
      <c r="Z63" s="106" t="n">
        <v>3575</v>
      </c>
      <c r="AA63" s="106">
        <f>IF(AB63&gt;0,(AB63-Z63)/2,"")</f>
        <v/>
      </c>
      <c r="AB63" s="106" t="n">
        <v>3575</v>
      </c>
      <c r="AC63" s="106">
        <f>IF(AD63&gt;0,(AD63-AB63)/2,"")</f>
        <v/>
      </c>
      <c r="AD63" s="106" t="n">
        <v>3575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5645</v>
      </c>
      <c r="R64" s="108" t="n">
        <v>897</v>
      </c>
      <c r="S64" s="108">
        <f>IF(T64&gt;0,(T64-R64)/2,"")</f>
        <v/>
      </c>
      <c r="T64" s="108" t="n">
        <v>1770</v>
      </c>
      <c r="U64" s="108">
        <f>IF(V64&gt;0,(V64-T64)/2,"")</f>
        <v/>
      </c>
      <c r="V64" s="108" t="n">
        <v>1770</v>
      </c>
      <c r="W64" s="108">
        <f>IF(X64&gt;0,(X64-V64)/2,"")</f>
        <v/>
      </c>
      <c r="X64" s="108" t="n">
        <v>1770</v>
      </c>
      <c r="Y64" s="108">
        <f>IF(Z64&gt;0,(Z64-X64)/2,"")</f>
        <v/>
      </c>
      <c r="Z64" s="108" t="n">
        <v>1770</v>
      </c>
      <c r="AA64" s="108">
        <f>IF(AB64&gt;0,(AB64-Z64)/2,"")</f>
        <v/>
      </c>
      <c r="AB64" s="108" t="n">
        <v>1770</v>
      </c>
      <c r="AC64" s="108">
        <f>IF(AD64&gt;0,(AD64-AB64)/2,"")</f>
        <v/>
      </c>
      <c r="AD64" s="108" t="n">
        <v>1770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1526</v>
      </c>
      <c r="R65" s="114" t="n">
        <v>78</v>
      </c>
      <c r="S65" s="114">
        <f>IF(T65&gt;0,(T65-R65)/2,"")</f>
        <v/>
      </c>
      <c r="T65" s="114" t="n">
        <v>821</v>
      </c>
      <c r="U65" s="114">
        <f>IF(V65&gt;0,(V65-T65)/2,"")</f>
        <v/>
      </c>
      <c r="V65" s="114" t="n">
        <v>821</v>
      </c>
      <c r="W65" s="114">
        <f>IF(X65&gt;0,(X65-V65)/2,"")</f>
        <v/>
      </c>
      <c r="X65" s="114" t="n">
        <v>905</v>
      </c>
      <c r="Y65" s="114">
        <f>IF(Z65&gt;0,(Z65-X65)/2,"")</f>
        <v/>
      </c>
      <c r="Z65" s="114" t="n">
        <v>905</v>
      </c>
      <c r="AA65" s="114">
        <f>IF(AB65&gt;0,(AB65-Z65)/2,"")</f>
        <v/>
      </c>
      <c r="AB65" s="114" t="n">
        <v>905</v>
      </c>
      <c r="AC65" s="114">
        <f>IF(AD65&gt;0,(AD65-AB65)/2,"")</f>
        <v/>
      </c>
      <c r="AD65" s="114" t="n">
        <v>905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17.xml><?xml version="1.0" encoding="utf-8"?>
<worksheet xmlns:r="http://schemas.openxmlformats.org/officeDocument/2006/relationships" xmlns="http://schemas.openxmlformats.org/spreadsheetml/2006/main">
  <sheetPr codeName="Sheet17">
    <tabColor theme="1"/>
    <outlinePr summaryBelow="1" summaryRight="1"/>
    <pageSetUpPr fitToPage="1"/>
  </sheetPr>
  <dimension ref="B2:AQ65"/>
  <sheetViews>
    <sheetView topLeftCell="G19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3234</v>
      </c>
      <c r="E6" s="18" t="inlineStr">
        <is>
          <t xml:space="preserve">Room 1 </t>
        </is>
      </c>
      <c r="F6" s="119" t="n">
        <v>17838</v>
      </c>
      <c r="G6" s="117" t="n">
        <v>15683.09875</v>
      </c>
      <c r="H6" s="117" t="n">
        <v>9782.487520659997</v>
      </c>
      <c r="I6" s="19">
        <f>G6+H6</f>
        <v/>
      </c>
      <c r="J6" s="119" t="n">
        <v>17441</v>
      </c>
      <c r="K6" s="117" t="n">
        <v>14630.2655</v>
      </c>
      <c r="L6" s="117" t="n">
        <v>8755.620065619998</v>
      </c>
      <c r="M6" s="19">
        <f>K6+L6</f>
        <v/>
      </c>
      <c r="N6" s="85" t="n">
        <v>68</v>
      </c>
      <c r="O6" s="85" t="n">
        <v>54</v>
      </c>
      <c r="P6" s="92" t="n"/>
      <c r="Q6" s="20">
        <f>J6-P6</f>
        <v/>
      </c>
      <c r="R6" s="21" t="n">
        <v>2144</v>
      </c>
      <c r="S6" s="20">
        <f>IF(R6&gt;0,(R6-R7-$Q6),"")</f>
        <v/>
      </c>
      <c r="T6" s="21" t="n">
        <v>4928</v>
      </c>
      <c r="U6" s="20">
        <f>IF(T6&gt;0,(T6-T7-$Q6),"")</f>
        <v/>
      </c>
      <c r="V6" s="21" t="n">
        <v>7736</v>
      </c>
      <c r="W6" s="20">
        <f>IF(V6&gt;0,(V6-V7-$Q6),"")</f>
        <v/>
      </c>
      <c r="X6" s="21" t="n">
        <v>15311</v>
      </c>
      <c r="Y6" s="20">
        <f>IF(X6&gt;0,(X6-X7-$Q6),"")</f>
        <v/>
      </c>
      <c r="Z6" s="21" t="n">
        <v>17026</v>
      </c>
      <c r="AA6" s="20">
        <f>IF(Z6&gt;0,(Z6-Z7-$Q6),"")</f>
        <v/>
      </c>
      <c r="AB6" s="21" t="n">
        <v>17026</v>
      </c>
      <c r="AC6" s="22">
        <f>IF(AB6&gt;0,(AB6-AB7-$Q6),"")</f>
        <v/>
      </c>
      <c r="AD6" s="21" t="n">
        <v>17026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248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21</v>
      </c>
      <c r="S7" s="24" t="n"/>
      <c r="T7" s="25" t="n">
        <v>28</v>
      </c>
      <c r="U7" s="24" t="n"/>
      <c r="V7" s="25" t="n">
        <v>815</v>
      </c>
      <c r="W7" s="24" t="n"/>
      <c r="X7" s="25" t="n">
        <v>830</v>
      </c>
      <c r="Y7" s="24" t="n"/>
      <c r="Z7" s="25" t="n">
        <v>860</v>
      </c>
      <c r="AA7" s="24" t="n"/>
      <c r="AB7" s="25" t="n">
        <v>860</v>
      </c>
      <c r="AC7" s="26" t="n"/>
      <c r="AD7" s="25" t="n">
        <v>860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2381</v>
      </c>
      <c r="E8" s="29" t="inlineStr">
        <is>
          <t>Room 2</t>
        </is>
      </c>
      <c r="F8" s="119" t="n">
        <v>14750</v>
      </c>
      <c r="G8" s="117" t="n">
        <v>6350.477499999999</v>
      </c>
      <c r="H8" s="117" t="n">
        <v>1413.7602175</v>
      </c>
      <c r="I8" s="19">
        <f>G8+H8</f>
        <v/>
      </c>
      <c r="J8" s="119" t="n">
        <v>13747</v>
      </c>
      <c r="K8" s="117" t="n">
        <v>6077.9675</v>
      </c>
      <c r="L8" s="117" t="n">
        <v>1391.0840557</v>
      </c>
      <c r="M8" s="19">
        <f>K8+L8</f>
        <v/>
      </c>
      <c r="N8" s="87" t="n">
        <v>37</v>
      </c>
      <c r="O8" s="87" t="n">
        <v>20</v>
      </c>
      <c r="P8" s="92" t="n"/>
      <c r="Q8" s="20">
        <f>J8-P8</f>
        <v/>
      </c>
      <c r="R8" s="21" t="n">
        <v>1940</v>
      </c>
      <c r="S8" s="20">
        <f>IF(R8&gt;0,(R8-R9-$Q8),"")</f>
        <v/>
      </c>
      <c r="T8" s="21" t="n">
        <v>12165</v>
      </c>
      <c r="U8" s="20">
        <f>IF(T8&gt;0,(T8-T9-$Q8),"")</f>
        <v/>
      </c>
      <c r="V8" s="21" t="n">
        <v>13501</v>
      </c>
      <c r="W8" s="20">
        <f>IF(V8&gt;0,(V8-V9-$Q8),"")</f>
        <v/>
      </c>
      <c r="X8" s="21" t="n">
        <v>14089</v>
      </c>
      <c r="Y8" s="20">
        <f>IF(X8&gt;0,(X8-X9-$Q8),"")</f>
        <v/>
      </c>
      <c r="Z8" s="21" t="n">
        <v>14089</v>
      </c>
      <c r="AA8" s="20">
        <f>IF(Z8&gt;0,(Z8-Z9-$Q8),"")</f>
        <v/>
      </c>
      <c r="AB8" s="21" t="n">
        <v>14089</v>
      </c>
      <c r="AC8" s="22">
        <f>IF(AB8&gt;0,(AB8-AB9-$Q8),"")</f>
        <v/>
      </c>
      <c r="AD8" s="21" t="n">
        <v>14089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1444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48</v>
      </c>
      <c r="S9" s="24" t="n"/>
      <c r="T9" s="30" t="n">
        <v>48</v>
      </c>
      <c r="U9" s="24" t="n"/>
      <c r="V9" s="30" t="n">
        <v>48</v>
      </c>
      <c r="W9" s="24" t="n"/>
      <c r="X9" s="30" t="n">
        <v>342</v>
      </c>
      <c r="Y9" s="24" t="n"/>
      <c r="Z9" s="30" t="n">
        <v>342</v>
      </c>
      <c r="AA9" s="24" t="n"/>
      <c r="AB9" s="30" t="n">
        <v>342</v>
      </c>
      <c r="AC9" s="26" t="n"/>
      <c r="AD9" s="30" t="n">
        <v>342</v>
      </c>
      <c r="AE9" s="26" t="n"/>
    </row>
    <row r="10">
      <c r="B10" s="16" t="inlineStr">
        <is>
          <t>WM DC</t>
        </is>
      </c>
      <c r="C10" s="17" t="n">
        <v>4388</v>
      </c>
      <c r="E10" s="18" t="inlineStr">
        <is>
          <t>Room 3</t>
        </is>
      </c>
      <c r="F10" s="119" t="n">
        <v>9867</v>
      </c>
      <c r="G10" s="117" t="n">
        <v>7719.107750000002</v>
      </c>
      <c r="H10" s="117" t="n">
        <v>1574.3615625</v>
      </c>
      <c r="I10" s="19">
        <f>G10+H10</f>
        <v/>
      </c>
      <c r="J10" s="119" t="n">
        <v>9453</v>
      </c>
      <c r="K10" s="117" t="n">
        <v>7196.81375</v>
      </c>
      <c r="L10" s="117" t="n">
        <v>1532.1259275</v>
      </c>
      <c r="M10" s="19">
        <f>K10+L10</f>
        <v/>
      </c>
      <c r="N10" s="88" t="n">
        <v>32</v>
      </c>
      <c r="O10" s="88" t="n">
        <v>19</v>
      </c>
      <c r="P10" s="92" t="n"/>
      <c r="Q10" s="20">
        <f>J10-P10</f>
        <v/>
      </c>
      <c r="R10" s="21" t="n">
        <v>1481</v>
      </c>
      <c r="S10" s="20">
        <f>IF(R10&gt;0,(R10-R11-$Q10),"")</f>
        <v/>
      </c>
      <c r="T10" s="21" t="n">
        <v>1481</v>
      </c>
      <c r="U10" s="20">
        <f>IF(T10&gt;0,(T10-T11-$Q10),"")</f>
        <v/>
      </c>
      <c r="V10" s="21" t="n">
        <v>1718</v>
      </c>
      <c r="W10" s="20">
        <f>IF(V10&gt;0,(V10-V11-$Q10),"")</f>
        <v/>
      </c>
      <c r="X10" s="21" t="n">
        <v>4766</v>
      </c>
      <c r="Y10" s="20">
        <f>IF(X10&gt;0,(X10-X11-$Q10),"")</f>
        <v/>
      </c>
      <c r="Z10" s="21" t="n">
        <v>7520</v>
      </c>
      <c r="AA10" s="20">
        <f>IF(Z10&gt;0,(Z10-Z11-$Q10),"")</f>
        <v/>
      </c>
      <c r="AB10" s="21" t="n">
        <v>7520</v>
      </c>
      <c r="AC10" s="22">
        <f>IF(AB10&gt;0,(AB10-AB11-$Q10),"")</f>
        <v/>
      </c>
      <c r="AD10" s="21" t="n">
        <v>7520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980</v>
      </c>
      <c r="S11" s="24" t="n"/>
      <c r="T11" s="30" t="n">
        <v>980</v>
      </c>
      <c r="U11" s="24" t="n"/>
      <c r="V11" s="30" t="n">
        <v>980</v>
      </c>
      <c r="W11" s="24" t="n"/>
      <c r="X11" s="30" t="n">
        <v>2286</v>
      </c>
      <c r="Y11" s="24" t="n"/>
      <c r="Z11" s="30" t="n">
        <v>2731</v>
      </c>
      <c r="AA11" s="24" t="n"/>
      <c r="AB11" s="30" t="n">
        <v>2731</v>
      </c>
      <c r="AC11" s="26" t="n"/>
      <c r="AD11" s="30" t="n">
        <v>2731</v>
      </c>
      <c r="AE11" s="26" t="n"/>
    </row>
    <row r="12">
      <c r="B12" s="16" t="inlineStr">
        <is>
          <t>WM TUC</t>
        </is>
      </c>
      <c r="C12" s="17" t="n">
        <v>1614</v>
      </c>
      <c r="E12" s="29" t="inlineStr">
        <is>
          <t>Room 4</t>
        </is>
      </c>
      <c r="F12" s="119" t="n">
        <v>11241</v>
      </c>
      <c r="G12" s="117" t="n">
        <v>11346.8905</v>
      </c>
      <c r="H12" s="117" t="n">
        <v>10786.27713054</v>
      </c>
      <c r="I12" s="19">
        <f>G12+H12</f>
        <v/>
      </c>
      <c r="J12" s="119" t="n">
        <v>11325</v>
      </c>
      <c r="K12" s="117" t="n">
        <v>11566.844</v>
      </c>
      <c r="L12" s="117" t="n">
        <v>10675.5655093</v>
      </c>
      <c r="M12" s="19">
        <f>K12+L12</f>
        <v/>
      </c>
      <c r="N12" s="88" t="n">
        <v>40</v>
      </c>
      <c r="O12" s="88" t="n">
        <v>31</v>
      </c>
      <c r="P12" s="92" t="n"/>
      <c r="Q12" s="20">
        <f>J12-P12</f>
        <v/>
      </c>
      <c r="R12" s="21" t="n">
        <v>4554</v>
      </c>
      <c r="S12" s="20">
        <f>IF(R12&gt;0,(R12-R13-$Q12),"")</f>
        <v/>
      </c>
      <c r="T12" s="21" t="n">
        <v>5367</v>
      </c>
      <c r="U12" s="20">
        <f>IF(T12&gt;0,(T12-T13-$Q12),"")</f>
        <v/>
      </c>
      <c r="V12" s="21" t="n">
        <v>7718</v>
      </c>
      <c r="W12" s="20">
        <f>IF(V12&gt;0,(V12-V13-$Q12),"")</f>
        <v/>
      </c>
      <c r="X12" s="21" t="n">
        <v>10136</v>
      </c>
      <c r="Y12" s="20">
        <f>IF(X12&gt;0,(X12-X13-$Q12),"")</f>
        <v/>
      </c>
      <c r="Z12" s="21" t="n">
        <v>10136</v>
      </c>
      <c r="AA12" s="20">
        <f>IF(Z12&gt;0,(Z12-Z13-$Q12),"")</f>
        <v/>
      </c>
      <c r="AB12" s="21" t="n">
        <v>10136</v>
      </c>
      <c r="AC12" s="22">
        <f>IF(AB12&gt;0,(AB12-AB13-$Q12),"")</f>
        <v/>
      </c>
      <c r="AD12" s="21" t="n">
        <v>10136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4967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2110</v>
      </c>
      <c r="S13" s="24" t="n"/>
      <c r="T13" s="30" t="n">
        <v>2110</v>
      </c>
      <c r="U13" s="24" t="n"/>
      <c r="V13" s="30" t="n">
        <v>2110</v>
      </c>
      <c r="W13" s="24" t="n"/>
      <c r="X13" s="30" t="n">
        <v>2110</v>
      </c>
      <c r="Y13" s="24" t="n"/>
      <c r="Z13" s="30" t="n">
        <v>2110</v>
      </c>
      <c r="AA13" s="24" t="n"/>
      <c r="AB13" s="30" t="n">
        <v>2110</v>
      </c>
      <c r="AC13" s="26" t="n"/>
      <c r="AD13" s="30" t="n">
        <v>2110</v>
      </c>
      <c r="AE13" s="26" t="n"/>
    </row>
    <row r="14">
      <c r="B14" s="16" t="inlineStr">
        <is>
          <t>ALBSFWY PHX</t>
        </is>
      </c>
      <c r="C14" s="17" t="n">
        <v>8648</v>
      </c>
      <c r="E14" s="18" t="inlineStr">
        <is>
          <t>Room 5</t>
        </is>
      </c>
      <c r="F14" s="119" t="n">
        <v>20819</v>
      </c>
      <c r="G14" s="117" t="n">
        <v>17912</v>
      </c>
      <c r="H14" s="117" t="n">
        <v>23668.29629692</v>
      </c>
      <c r="I14" s="19">
        <f>G14+H14</f>
        <v/>
      </c>
      <c r="J14" s="119" t="n">
        <v>20926</v>
      </c>
      <c r="K14" s="117" t="n">
        <v>18096.625</v>
      </c>
      <c r="L14" s="117" t="n">
        <v>22852.87385362</v>
      </c>
      <c r="M14" s="19">
        <f>K14+L14</f>
        <v/>
      </c>
      <c r="N14" s="88" t="n">
        <v>71</v>
      </c>
      <c r="O14" s="88" t="n">
        <v>46</v>
      </c>
      <c r="P14" s="92" t="n"/>
      <c r="Q14" s="20">
        <f>J14-P14</f>
        <v/>
      </c>
      <c r="R14" s="21" t="n">
        <v>2829</v>
      </c>
      <c r="S14" s="20">
        <f>IF(R14&gt;0,(R14-R15-$Q14),"")</f>
        <v/>
      </c>
      <c r="T14" s="21" t="n">
        <v>2985</v>
      </c>
      <c r="U14" s="20">
        <f>IF(T14&gt;0,(T14-T15-$Q14),"")</f>
        <v/>
      </c>
      <c r="V14" s="21" t="n">
        <v>3075</v>
      </c>
      <c r="W14" s="20">
        <f>IF(V14&gt;0,(V14-V15-$Q14),"")</f>
        <v/>
      </c>
      <c r="X14" s="21" t="n">
        <v>3478</v>
      </c>
      <c r="Y14" s="20">
        <f>IF(X14&gt;0,(X14-X15-$Q14),"")</f>
        <v/>
      </c>
      <c r="Z14" s="21" t="n">
        <v>5447</v>
      </c>
      <c r="AA14" s="20">
        <f>IF(Z14&gt;0,(Z14-Z15-$Q14),"")</f>
        <v/>
      </c>
      <c r="AB14" s="21" t="n">
        <v>14174</v>
      </c>
      <c r="AC14" s="22">
        <f>IF(AB14&gt;0,(AB14-AB15-$Q14),"")</f>
        <v/>
      </c>
      <c r="AD14" s="21" t="n">
        <v>14174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2329</v>
      </c>
      <c r="S15" s="24" t="n"/>
      <c r="T15" s="25" t="n">
        <v>2329</v>
      </c>
      <c r="U15" s="24" t="n"/>
      <c r="V15" s="25" t="n">
        <v>2329</v>
      </c>
      <c r="W15" s="24" t="n"/>
      <c r="X15" s="25" t="n">
        <v>2329</v>
      </c>
      <c r="Y15" s="24" t="n"/>
      <c r="Z15" s="25" t="n">
        <v>2329</v>
      </c>
      <c r="AA15" s="24" t="n"/>
      <c r="AB15" s="25" t="n">
        <v>9913</v>
      </c>
      <c r="AC15" s="26" t="n"/>
      <c r="AD15" s="25" t="n">
        <v>9913</v>
      </c>
      <c r="AE15" s="26" t="n"/>
    </row>
    <row r="16" ht="15" customHeight="1" thickBot="1">
      <c r="B16" s="28" t="inlineStr">
        <is>
          <t>FRY'S</t>
        </is>
      </c>
      <c r="C16" s="17" t="n">
        <v>9250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8569</v>
      </c>
      <c r="S20" s="36" t="n"/>
      <c r="T20" s="35" t="n">
        <v>14016</v>
      </c>
      <c r="U20" s="36" t="n"/>
      <c r="V20" s="35" t="n">
        <v>26700</v>
      </c>
      <c r="W20" s="36" t="n"/>
      <c r="X20" s="35" t="n">
        <v>48771</v>
      </c>
      <c r="Y20" s="36" t="n"/>
      <c r="Z20" s="35" t="n">
        <v>52948</v>
      </c>
      <c r="AA20" s="36" t="n"/>
      <c r="AB20" s="35" t="n">
        <v>53798</v>
      </c>
      <c r="AC20" s="37" t="n"/>
      <c r="AD20" s="35" t="n">
        <v>53798</v>
      </c>
      <c r="AE20" s="37" t="n"/>
    </row>
    <row r="21" ht="15" customHeight="1" thickBot="1">
      <c r="B21" s="16" t="inlineStr">
        <is>
          <t>SBUX PHX</t>
        </is>
      </c>
      <c r="C21" s="17" t="n">
        <v>8389</v>
      </c>
      <c r="L21" s="4" t="n"/>
      <c r="M21" s="4" t="n"/>
      <c r="Q21" s="52" t="n"/>
      <c r="R21" s="40" t="n">
        <v>5790</v>
      </c>
      <c r="S21" s="41" t="n"/>
      <c r="T21" s="40" t="n">
        <v>9601</v>
      </c>
      <c r="U21" s="41" t="n"/>
      <c r="V21" s="40" t="n">
        <v>10296</v>
      </c>
      <c r="W21" s="41" t="n"/>
      <c r="X21" s="40" t="n">
        <v>12055</v>
      </c>
      <c r="Y21" s="41" t="n"/>
      <c r="Z21" s="40" t="n">
        <v>12066</v>
      </c>
      <c r="AA21" s="41" t="n"/>
      <c r="AB21" s="40" t="n">
        <v>12832</v>
      </c>
      <c r="AC21" s="42" t="n"/>
      <c r="AD21" s="40" t="n">
        <v>12832</v>
      </c>
      <c r="AE21" s="42" t="n"/>
    </row>
    <row r="22" ht="15" customHeight="1" thickBot="1">
      <c r="B22" s="16" t="inlineStr">
        <is>
          <t>SBUX LV B</t>
        </is>
      </c>
      <c r="C22" s="17" t="n">
        <v>1008</v>
      </c>
      <c r="L22" s="4" t="n"/>
      <c r="M22" s="4" t="n"/>
      <c r="Q22" s="54" t="n"/>
      <c r="R22" s="55" t="n">
        <v>5188.5</v>
      </c>
      <c r="S22" s="55" t="n"/>
      <c r="T22" s="55" t="n">
        <v>492</v>
      </c>
      <c r="U22" s="55" t="n"/>
      <c r="V22" s="55" t="n">
        <v>8347</v>
      </c>
      <c r="W22" s="55" t="n"/>
      <c r="X22" s="55" t="n">
        <v>5939</v>
      </c>
      <c r="Y22" s="55" t="n"/>
      <c r="Z22" s="55" t="n">
        <v>2376</v>
      </c>
      <c r="AA22" s="55" t="n"/>
      <c r="AB22" s="55" t="n">
        <v>799</v>
      </c>
      <c r="AC22" s="56" t="n"/>
      <c r="AD22" s="55" t="n">
        <v>-73.5</v>
      </c>
      <c r="AE22" s="56" t="n"/>
    </row>
    <row r="23" ht="15" customHeight="1" thickBot="1">
      <c r="B23" s="57" t="inlineStr">
        <is>
          <t>SBUX LV</t>
        </is>
      </c>
      <c r="C23" s="58" t="n">
        <v>4350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9617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23498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3234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13061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14335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3825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2652</v>
      </c>
      <c r="R36" s="104" t="n">
        <v>0</v>
      </c>
      <c r="S36" s="104">
        <f>IF(T36&gt;0,(T36-R36)/2,"")</f>
        <v/>
      </c>
      <c r="T36" s="104" t="n">
        <v>0</v>
      </c>
      <c r="U36" s="104">
        <f>IF(V36&gt;0,(V36-T36)/2,"")</f>
        <v/>
      </c>
      <c r="V36" s="104" t="n">
        <v>855</v>
      </c>
      <c r="W36" s="104">
        <f>IF(X36&gt;0,(X36-V36)/2,"")</f>
        <v/>
      </c>
      <c r="X36" s="104" t="n">
        <v>2176</v>
      </c>
      <c r="Y36" s="104">
        <f>IF(Z36&gt;0,(Z36-X36)/2,"")</f>
        <v/>
      </c>
      <c r="Z36" s="104" t="n">
        <v>2187</v>
      </c>
      <c r="AA36" s="104">
        <f>IF(AB36&gt;0,(AB36-Z36)/2,"")</f>
        <v/>
      </c>
      <c r="AB36" s="104" t="n">
        <v>2187</v>
      </c>
      <c r="AC36" s="104">
        <f>IF(AD36&gt;0,(AD36-AB36)/2,"")</f>
        <v/>
      </c>
      <c r="AD36" s="104" t="n">
        <v>2187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1383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0</v>
      </c>
      <c r="W37" s="106">
        <f>IF(X37&gt;0,(X37-V37)/2,"")</f>
        <v/>
      </c>
      <c r="X37" s="106" t="n">
        <v>1006</v>
      </c>
      <c r="Y37" s="106">
        <f>IF(Z37&gt;0,(Z37-X37)/2,"")</f>
        <v/>
      </c>
      <c r="Z37" s="106" t="n">
        <v>1045</v>
      </c>
      <c r="AA37" s="106">
        <f>IF(AB37&gt;0,(AB37-Z37)/2,"")</f>
        <v/>
      </c>
      <c r="AB37" s="106" t="n">
        <v>1045</v>
      </c>
      <c r="AC37" s="106">
        <f>IF(AD37&gt;0,(AD37-AB37)/2,"")</f>
        <v/>
      </c>
      <c r="AD37" s="106" t="n">
        <v>1045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2443</v>
      </c>
      <c r="R38" s="108" t="n">
        <v>745</v>
      </c>
      <c r="S38" s="108">
        <f>IF(T38&gt;0,(T38-R38)/2,"")</f>
        <v/>
      </c>
      <c r="T38" s="108" t="n">
        <v>1200</v>
      </c>
      <c r="U38" s="108">
        <f>IF(V38&gt;0,(V38-T38)/2,"")</f>
        <v/>
      </c>
      <c r="V38" s="108" t="n">
        <v>1425</v>
      </c>
      <c r="W38" s="108">
        <f>IF(X38&gt;0,(X38-V38)/2,"")</f>
        <v/>
      </c>
      <c r="X38" s="108" t="n">
        <v>2265</v>
      </c>
      <c r="Y38" s="108">
        <f>IF(Z38&gt;0,(Z38-X38)/2,"")</f>
        <v/>
      </c>
      <c r="Z38" s="108" t="n">
        <v>2446</v>
      </c>
      <c r="AA38" s="108">
        <f>IF(AB38&gt;0,(AB38-Z38)/2,"")</f>
        <v/>
      </c>
      <c r="AB38" s="108" t="n">
        <v>2446</v>
      </c>
      <c r="AC38" s="108">
        <f>IF(AD38&gt;0,(AD38-AB38)/2,"")</f>
        <v/>
      </c>
      <c r="AD38" s="108" t="n">
        <v>2446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2836</v>
      </c>
      <c r="R39" s="106" t="n">
        <v>717</v>
      </c>
      <c r="S39" s="106">
        <f>IF(T39&gt;0,(T39-R39)/2,"")</f>
        <v/>
      </c>
      <c r="T39" s="106" t="n">
        <v>717</v>
      </c>
      <c r="U39" s="106">
        <f>IF(V39&gt;0,(V39-T39)/2,"")</f>
        <v/>
      </c>
      <c r="V39" s="106" t="n">
        <v>717</v>
      </c>
      <c r="W39" s="106">
        <f>IF(X39&gt;0,(X39-V39)/2,"")</f>
        <v/>
      </c>
      <c r="X39" s="106" t="n">
        <v>2842</v>
      </c>
      <c r="Y39" s="106">
        <f>IF(Z39&gt;0,(Z39-X39)/2,"")</f>
        <v/>
      </c>
      <c r="Z39" s="106" t="n">
        <v>2842</v>
      </c>
      <c r="AA39" s="106">
        <f>IF(AB39&gt;0,(AB39-Z39)/2,"")</f>
        <v/>
      </c>
      <c r="AB39" s="106" t="n">
        <v>2842</v>
      </c>
      <c r="AC39" s="106">
        <f>IF(AD39&gt;0,(AD39-AB39)/2,"")</f>
        <v/>
      </c>
      <c r="AD39" s="106" t="n">
        <v>2842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2903</v>
      </c>
      <c r="R40" s="108" t="n">
        <v>0</v>
      </c>
      <c r="S40" s="108">
        <f>IF(T40&gt;0,(T40-R40)/2,"")</f>
        <v/>
      </c>
      <c r="T40" s="108" t="n">
        <v>1562</v>
      </c>
      <c r="U40" s="108">
        <f>IF(V40&gt;0,(V40-T40)/2,"")</f>
        <v/>
      </c>
      <c r="V40" s="108" t="n">
        <v>2164</v>
      </c>
      <c r="W40" s="108">
        <f>IF(X40&gt;0,(X40-V40)/2,"")</f>
        <v/>
      </c>
      <c r="X40" s="108" t="n">
        <v>2918</v>
      </c>
      <c r="Y40" s="108">
        <f>IF(Z40&gt;0,(Z40-X40)/2,"")</f>
        <v/>
      </c>
      <c r="Z40" s="108" t="n">
        <v>3517</v>
      </c>
      <c r="AA40" s="108">
        <f>IF(AB40&gt;0,(AB40-Z40)/2,"")</f>
        <v/>
      </c>
      <c r="AB40" s="108" t="n">
        <v>3517</v>
      </c>
      <c r="AC40" s="108">
        <f>IF(AD40&gt;0,(AD40-AB40)/2,"")</f>
        <v/>
      </c>
      <c r="AD40" s="108" t="n">
        <v>3517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826</v>
      </c>
      <c r="R41" s="106" t="n">
        <v>150</v>
      </c>
      <c r="S41" s="106">
        <f>IF(T41&gt;0,(T41-R41)/2,"")</f>
        <v/>
      </c>
      <c r="T41" s="106" t="n">
        <v>410</v>
      </c>
      <c r="U41" s="106">
        <f>IF(V41&gt;0,(V41-T41)/2,"")</f>
        <v/>
      </c>
      <c r="V41" s="106" t="n">
        <v>1026</v>
      </c>
      <c r="W41" s="106">
        <f>IF(X41&gt;0,(X41-V41)/2,"")</f>
        <v/>
      </c>
      <c r="X41" s="106" t="n">
        <v>1026</v>
      </c>
      <c r="Y41" s="106">
        <f>IF(Z41&gt;0,(Z41-X41)/2,"")</f>
        <v/>
      </c>
      <c r="Z41" s="106" t="n">
        <v>1026</v>
      </c>
      <c r="AA41" s="106">
        <f>IF(AB41&gt;0,(AB41-Z41)/2,"")</f>
        <v/>
      </c>
      <c r="AB41" s="106" t="n">
        <v>1026</v>
      </c>
      <c r="AC41" s="106">
        <f>IF(AD41&gt;0,(AD41-AB41)/2,"")</f>
        <v/>
      </c>
      <c r="AD41" s="106" t="n">
        <v>1026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1159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0</v>
      </c>
      <c r="W42" s="108">
        <f>IF(X42&gt;0,(X42-V42)/2,"")</f>
        <v/>
      </c>
      <c r="X42" s="108" t="n">
        <v>691</v>
      </c>
      <c r="Y42" s="108">
        <f>IF(Z42&gt;0,(Z42-X42)/2,"")</f>
        <v/>
      </c>
      <c r="Z42" s="108" t="n">
        <v>691</v>
      </c>
      <c r="AA42" s="108">
        <f>IF(AB42&gt;0,(AB42-Z42)/2,"")</f>
        <v/>
      </c>
      <c r="AB42" s="108" t="n">
        <v>691</v>
      </c>
      <c r="AC42" s="108">
        <f>IF(AD42&gt;0,(AD42-AB42)/2,"")</f>
        <v/>
      </c>
      <c r="AD42" s="108" t="n">
        <v>691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1629</v>
      </c>
      <c r="R43" s="106" t="n">
        <v>0</v>
      </c>
      <c r="S43" s="106">
        <f>IF(T43&gt;0,(T43-R43)/2,"")</f>
        <v/>
      </c>
      <c r="T43" s="106" t="n">
        <v>507</v>
      </c>
      <c r="U43" s="106">
        <f>IF(V43&gt;0,(V43-T43)/2,"")</f>
        <v/>
      </c>
      <c r="V43" s="106" t="n">
        <v>507</v>
      </c>
      <c r="W43" s="106">
        <f>IF(X43&gt;0,(X43-V43)/2,"")</f>
        <v/>
      </c>
      <c r="X43" s="106" t="n">
        <v>873</v>
      </c>
      <c r="Y43" s="106">
        <f>IF(Z43&gt;0,(Z43-X43)/2,"")</f>
        <v/>
      </c>
      <c r="Z43" s="106" t="n">
        <v>1629</v>
      </c>
      <c r="AA43" s="106">
        <f>IF(AB43&gt;0,(AB43-Z43)/2,"")</f>
        <v/>
      </c>
      <c r="AB43" s="106" t="n">
        <v>1629</v>
      </c>
      <c r="AC43" s="106">
        <f>IF(AD43&gt;0,(AD43-AB43)/2,"")</f>
        <v/>
      </c>
      <c r="AD43" s="106" t="n">
        <v>1629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1610</v>
      </c>
      <c r="R44" s="110" t="n">
        <v>532</v>
      </c>
      <c r="S44" s="110">
        <f>IF(T44&gt;0,(T44-R44)/2,"")</f>
        <v/>
      </c>
      <c r="T44" s="110" t="n">
        <v>532</v>
      </c>
      <c r="U44" s="110">
        <f>IF(V44&gt;0,(V44-T44)/2,"")</f>
        <v/>
      </c>
      <c r="V44" s="110" t="n">
        <v>1042</v>
      </c>
      <c r="W44" s="110">
        <f>IF(X44&gt;0,(X44-V44)/2,"")</f>
        <v/>
      </c>
      <c r="X44" s="110" t="n">
        <v>1514</v>
      </c>
      <c r="Y44" s="110">
        <f>IF(Z44&gt;0,(Z44-X44)/2,"")</f>
        <v/>
      </c>
      <c r="Z44" s="110" t="n">
        <v>1643</v>
      </c>
      <c r="AA44" s="110">
        <f>IF(AB44&gt;0,(AB44-Z44)/2,"")</f>
        <v/>
      </c>
      <c r="AB44" s="110" t="n">
        <v>1643</v>
      </c>
      <c r="AC44" s="110">
        <f>IF(AD44&gt;0,(AD44-AB44)/2,"")</f>
        <v/>
      </c>
      <c r="AD44" s="110" t="n">
        <v>1643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4577</v>
      </c>
      <c r="R45" s="112" t="n">
        <v>1000</v>
      </c>
      <c r="S45" s="112">
        <f>IF(T45&gt;0,(T45-R45)/2,"")</f>
        <v/>
      </c>
      <c r="T45" s="112" t="n">
        <v>3630</v>
      </c>
      <c r="U45" s="112">
        <f>IF(V45&gt;0,(V45-T45)/2,"")</f>
        <v/>
      </c>
      <c r="V45" s="112" t="n">
        <v>4577</v>
      </c>
      <c r="W45" s="112">
        <f>IF(X45&gt;0,(X45-V45)/2,"")</f>
        <v/>
      </c>
      <c r="X45" s="112" t="n">
        <v>4577</v>
      </c>
      <c r="Y45" s="112">
        <f>IF(Z45&gt;0,(Z45-X45)/2,"")</f>
        <v/>
      </c>
      <c r="Z45" s="112" t="n">
        <v>4577</v>
      </c>
      <c r="AA45" s="112">
        <f>IF(AB45&gt;0,(AB45-Z45)/2,"")</f>
        <v/>
      </c>
      <c r="AB45" s="112" t="n">
        <v>4577</v>
      </c>
      <c r="AC45" s="112">
        <f>IF(AD45&gt;0,(AD45-AB45)/2,"")</f>
        <v/>
      </c>
      <c r="AD45" s="112" t="n">
        <v>4577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3393</v>
      </c>
      <c r="R46" s="108" t="n">
        <v>0</v>
      </c>
      <c r="S46" s="108">
        <f>IF(T46&gt;0,(T46-R46)/2,"")</f>
        <v/>
      </c>
      <c r="T46" s="108" t="n">
        <v>3393</v>
      </c>
      <c r="U46" s="108">
        <f>IF(V46&gt;0,(V46-T46)/2,"")</f>
        <v/>
      </c>
      <c r="V46" s="108" t="n">
        <v>3393</v>
      </c>
      <c r="W46" s="108">
        <f>IF(X46&gt;0,(X46-V46)/2,"")</f>
        <v/>
      </c>
      <c r="X46" s="108" t="n">
        <v>3393</v>
      </c>
      <c r="Y46" s="108">
        <f>IF(Z46&gt;0,(Z46-X46)/2,"")</f>
        <v/>
      </c>
      <c r="Z46" s="108" t="n">
        <v>3393</v>
      </c>
      <c r="AA46" s="108">
        <f>IF(AB46&gt;0,(AB46-Z46)/2,"")</f>
        <v/>
      </c>
      <c r="AB46" s="108" t="n">
        <v>3393</v>
      </c>
      <c r="AC46" s="108">
        <f>IF(AD46&gt;0,(AD46-AB46)/2,"")</f>
        <v/>
      </c>
      <c r="AD46" s="108" t="n">
        <v>3393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2117</v>
      </c>
      <c r="R47" s="106" t="n">
        <v>0</v>
      </c>
      <c r="S47" s="106">
        <f>IF(T47&gt;0,(T47-R47)/2,"")</f>
        <v/>
      </c>
      <c r="T47" s="106" t="n">
        <v>1045</v>
      </c>
      <c r="U47" s="106">
        <f>IF(V47&gt;0,(V47-T47)/2,"")</f>
        <v/>
      </c>
      <c r="V47" s="106" t="n">
        <v>1434</v>
      </c>
      <c r="W47" s="106">
        <f>IF(X47&gt;0,(X47-V47)/2,"")</f>
        <v/>
      </c>
      <c r="X47" s="106" t="n">
        <v>2022</v>
      </c>
      <c r="Y47" s="106">
        <f>IF(Z47&gt;0,(Z47-X47)/2,"")</f>
        <v/>
      </c>
      <c r="Z47" s="106" t="n">
        <v>2022</v>
      </c>
      <c r="AA47" s="106">
        <f>IF(AB47&gt;0,(AB47-Z47)/2,"")</f>
        <v/>
      </c>
      <c r="AB47" s="106" t="n">
        <v>2022</v>
      </c>
      <c r="AC47" s="106">
        <f>IF(AD47&gt;0,(AD47-AB47)/2,"")</f>
        <v/>
      </c>
      <c r="AD47" s="106" t="n">
        <v>2022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4049</v>
      </c>
      <c r="R48" s="110" t="n">
        <v>940</v>
      </c>
      <c r="S48" s="110">
        <f>IF(T48&gt;0,(T48-R48)/2,"")</f>
        <v/>
      </c>
      <c r="T48" s="110" t="n">
        <v>4097</v>
      </c>
      <c r="U48" s="110">
        <f>IF(V48&gt;0,(V48-T48)/2,"")</f>
        <v/>
      </c>
      <c r="V48" s="110" t="n">
        <v>4097</v>
      </c>
      <c r="W48" s="110">
        <f>IF(X48&gt;0,(X48-V48)/2,"")</f>
        <v/>
      </c>
      <c r="X48" s="110" t="n">
        <v>4097</v>
      </c>
      <c r="Y48" s="110">
        <f>IF(Z48&gt;0,(Z48-X48)/2,"")</f>
        <v/>
      </c>
      <c r="Z48" s="110" t="n">
        <v>4097</v>
      </c>
      <c r="AA48" s="110">
        <f>IF(AB48&gt;0,(AB48-Z48)/2,"")</f>
        <v/>
      </c>
      <c r="AB48" s="110" t="n">
        <v>4097</v>
      </c>
      <c r="AC48" s="110">
        <f>IF(AD48&gt;0,(AD48-AB48)/2,"")</f>
        <v/>
      </c>
      <c r="AD48" s="110" t="n">
        <v>4097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318</v>
      </c>
      <c r="R49" s="112" t="n">
        <v>0</v>
      </c>
      <c r="S49" s="112">
        <f>IF(T49&gt;0,(T49-R49)/2,"")</f>
        <v/>
      </c>
      <c r="T49" s="112" t="n">
        <v>0</v>
      </c>
      <c r="U49" s="112">
        <f>IF(V49&gt;0,(V49-T49)/2,"")</f>
        <v/>
      </c>
      <c r="V49" s="112" t="n">
        <v>0</v>
      </c>
      <c r="W49" s="112">
        <f>IF(X49&gt;0,(X49-V49)/2,"")</f>
        <v/>
      </c>
      <c r="X49" s="112" t="n">
        <v>73</v>
      </c>
      <c r="Y49" s="112">
        <f>IF(Z49&gt;0,(Z49-X49)/2,"")</f>
        <v/>
      </c>
      <c r="Z49" s="112" t="n">
        <v>73</v>
      </c>
      <c r="AA49" s="112">
        <f>IF(AB49&gt;0,(AB49-Z49)/2,"")</f>
        <v/>
      </c>
      <c r="AB49" s="112" t="n">
        <v>73</v>
      </c>
      <c r="AC49" s="112">
        <f>IF(AD49&gt;0,(AD49-AB49)/2,"")</f>
        <v/>
      </c>
      <c r="AD49" s="112" t="n">
        <v>73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376</v>
      </c>
      <c r="R50" s="108" t="n">
        <v>169</v>
      </c>
      <c r="S50" s="108">
        <f>IF(T50&gt;0,(T50-R50)/2,"")</f>
        <v/>
      </c>
      <c r="T50" s="108" t="n">
        <v>169</v>
      </c>
      <c r="U50" s="108">
        <f>IF(V50&gt;0,(V50-T50)/2,"")</f>
        <v/>
      </c>
      <c r="V50" s="108" t="n">
        <v>169</v>
      </c>
      <c r="W50" s="108">
        <f>IF(X50&gt;0,(X50-V50)/2,"")</f>
        <v/>
      </c>
      <c r="X50" s="108" t="n">
        <v>376</v>
      </c>
      <c r="Y50" s="108">
        <f>IF(Z50&gt;0,(Z50-X50)/2,"")</f>
        <v/>
      </c>
      <c r="Z50" s="108" t="n">
        <v>376</v>
      </c>
      <c r="AA50" s="108">
        <f>IF(AB50&gt;0,(AB50-Z50)/2,"")</f>
        <v/>
      </c>
      <c r="AB50" s="108" t="n">
        <v>376</v>
      </c>
      <c r="AC50" s="108">
        <f>IF(AD50&gt;0,(AD50-AB50)/2,"")</f>
        <v/>
      </c>
      <c r="AD50" s="108" t="n">
        <v>376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1493</v>
      </c>
      <c r="R51" s="106" t="n">
        <v>857</v>
      </c>
      <c r="S51" s="106">
        <f>IF(T51&gt;0,(T51-R51)/2,"")</f>
        <v/>
      </c>
      <c r="T51" s="106" t="n">
        <v>857</v>
      </c>
      <c r="U51" s="106">
        <f>IF(V51&gt;0,(V51-T51)/2,"")</f>
        <v/>
      </c>
      <c r="V51" s="106" t="n">
        <v>857</v>
      </c>
      <c r="W51" s="106">
        <f>IF(X51&gt;0,(X51-V51)/2,"")</f>
        <v/>
      </c>
      <c r="X51" s="106" t="n">
        <v>1178</v>
      </c>
      <c r="Y51" s="106">
        <f>IF(Z51&gt;0,(Z51-X51)/2,"")</f>
        <v/>
      </c>
      <c r="Z51" s="106" t="n">
        <v>1323</v>
      </c>
      <c r="AA51" s="106">
        <f>IF(AB51&gt;0,(AB51-Z51)/2,"")</f>
        <v/>
      </c>
      <c r="AB51" s="106" t="n">
        <v>1323</v>
      </c>
      <c r="AC51" s="106">
        <f>IF(AD51&gt;0,(AD51-AB51)/2,"")</f>
        <v/>
      </c>
      <c r="AD51" s="106" t="n">
        <v>1323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1785</v>
      </c>
      <c r="R52" s="108" t="n">
        <v>143</v>
      </c>
      <c r="S52" s="108">
        <f>IF(T52&gt;0,(T52-R52)/2,"")</f>
        <v/>
      </c>
      <c r="T52" s="108" t="n">
        <v>143</v>
      </c>
      <c r="U52" s="108">
        <f>IF(V52&gt;0,(V52-T52)/2,"")</f>
        <v/>
      </c>
      <c r="V52" s="108" t="n">
        <v>143</v>
      </c>
      <c r="W52" s="108">
        <f>IF(X52&gt;0,(X52-V52)/2,"")</f>
        <v/>
      </c>
      <c r="X52" s="108" t="n">
        <v>601</v>
      </c>
      <c r="Y52" s="108">
        <f>IF(Z52&gt;0,(Z52-X52)/2,"")</f>
        <v/>
      </c>
      <c r="Z52" s="108" t="n">
        <v>619</v>
      </c>
      <c r="AA52" s="108">
        <f>IF(AB52&gt;0,(AB52-Z52)/2,"")</f>
        <v/>
      </c>
      <c r="AB52" s="108" t="n">
        <v>619</v>
      </c>
      <c r="AC52" s="108">
        <f>IF(AD52&gt;0,(AD52-AB52)/2,"")</f>
        <v/>
      </c>
      <c r="AD52" s="108" t="n">
        <v>619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2530</v>
      </c>
      <c r="R53" s="106" t="n">
        <v>238</v>
      </c>
      <c r="S53" s="106">
        <f>IF(T53&gt;0,(T53-R53)/2,"")</f>
        <v/>
      </c>
      <c r="T53" s="106" t="n">
        <v>238</v>
      </c>
      <c r="U53" s="106">
        <f>IF(V53&gt;0,(V53-T53)/2,"")</f>
        <v/>
      </c>
      <c r="V53" s="106" t="n">
        <v>238</v>
      </c>
      <c r="W53" s="106">
        <f>IF(X53&gt;0,(X53-V53)/2,"")</f>
        <v/>
      </c>
      <c r="X53" s="106" t="n">
        <v>1722</v>
      </c>
      <c r="Y53" s="106">
        <f>IF(Z53&gt;0,(Z53-X53)/2,"")</f>
        <v/>
      </c>
      <c r="Z53" s="106" t="n">
        <v>1878</v>
      </c>
      <c r="AA53" s="106">
        <f>IF(AB53&gt;0,(AB53-Z53)/2,"")</f>
        <v/>
      </c>
      <c r="AB53" s="106" t="n">
        <v>1878</v>
      </c>
      <c r="AC53" s="106">
        <f>IF(AD53&gt;0,(AD53-AB53)/2,"")</f>
        <v/>
      </c>
      <c r="AD53" s="106" t="n">
        <v>1878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1652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1652</v>
      </c>
      <c r="AA54" s="108">
        <f>IF(AB54&gt;0,(AB54-Z54)/2,"")</f>
        <v/>
      </c>
      <c r="AB54" s="108" t="n">
        <v>1652</v>
      </c>
      <c r="AC54" s="108">
        <f>IF(AD54&gt;0,(AD54-AB54)/2,"")</f>
        <v/>
      </c>
      <c r="AD54" s="108" t="n">
        <v>1652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826</v>
      </c>
      <c r="R55" s="106" t="n">
        <v>43</v>
      </c>
      <c r="S55" s="106">
        <f>IF(T55&gt;0,(T55-R55)/2,"")</f>
        <v/>
      </c>
      <c r="T55" s="106" t="n">
        <v>43</v>
      </c>
      <c r="U55" s="106">
        <f>IF(V55&gt;0,(V55-T55)/2,"")</f>
        <v/>
      </c>
      <c r="V55" s="106" t="n">
        <v>43</v>
      </c>
      <c r="W55" s="106">
        <f>IF(X55&gt;0,(X55-V55)/2,"")</f>
        <v/>
      </c>
      <c r="X55" s="106" t="n">
        <v>343</v>
      </c>
      <c r="Y55" s="106">
        <f>IF(Z55&gt;0,(Z55-X55)/2,"")</f>
        <v/>
      </c>
      <c r="Z55" s="106" t="n">
        <v>1126</v>
      </c>
      <c r="AA55" s="106">
        <f>IF(AB55&gt;0,(AB55-Z55)/2,"")</f>
        <v/>
      </c>
      <c r="AB55" s="106" t="n">
        <v>1126</v>
      </c>
      <c r="AC55" s="106">
        <f>IF(AD55&gt;0,(AD55-AB55)/2,"")</f>
        <v/>
      </c>
      <c r="AD55" s="106" t="n">
        <v>1126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473</v>
      </c>
      <c r="R56" s="108" t="n">
        <v>31</v>
      </c>
      <c r="S56" s="108">
        <f>IF(T56&gt;0,(T56-R56)/2,"")</f>
        <v/>
      </c>
      <c r="T56" s="108" t="n">
        <v>31</v>
      </c>
      <c r="U56" s="108">
        <f>IF(V56&gt;0,(V56-T56)/2,"")</f>
        <v/>
      </c>
      <c r="V56" s="108" t="n">
        <v>268</v>
      </c>
      <c r="W56" s="108">
        <f>IF(X56&gt;0,(X56-V56)/2,"")</f>
        <v/>
      </c>
      <c r="X56" s="108" t="n">
        <v>473</v>
      </c>
      <c r="Y56" s="108">
        <f>IF(Z56&gt;0,(Z56-X56)/2,"")</f>
        <v/>
      </c>
      <c r="Z56" s="108" t="n">
        <v>473</v>
      </c>
      <c r="AA56" s="108">
        <f>IF(AB56&gt;0,(AB56-Z56)/2,"")</f>
        <v/>
      </c>
      <c r="AB56" s="108" t="n">
        <v>473</v>
      </c>
      <c r="AC56" s="108">
        <f>IF(AD56&gt;0,(AD56-AB56)/2,"")</f>
        <v/>
      </c>
      <c r="AD56" s="108" t="n">
        <v>473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3807</v>
      </c>
      <c r="R58" s="104" t="n">
        <v>1019</v>
      </c>
      <c r="S58" s="104">
        <f>IF(T58&gt;0,(T58-R58)/2,"")</f>
        <v/>
      </c>
      <c r="T58" s="104" t="n">
        <v>1815</v>
      </c>
      <c r="U58" s="104">
        <f>IF(V58&gt;0,(V58-T58)/2,"")</f>
        <v/>
      </c>
      <c r="V58" s="104" t="n">
        <v>2610</v>
      </c>
      <c r="W58" s="104">
        <f>IF(X58&gt;0,(X58-V58)/2,"")</f>
        <v/>
      </c>
      <c r="X58" s="104" t="n">
        <v>2877</v>
      </c>
      <c r="Y58" s="104">
        <f>IF(Z58&gt;0,(Z58-X58)/2,"")</f>
        <v/>
      </c>
      <c r="Z58" s="104" t="n">
        <v>2877</v>
      </c>
      <c r="AA58" s="104">
        <f>IF(AB58&gt;0,(AB58-Z58)/2,"")</f>
        <v/>
      </c>
      <c r="AB58" s="104" t="n">
        <v>2877</v>
      </c>
      <c r="AC58" s="104">
        <f>IF(AD58&gt;0,(AD58-AB58)/2,"")</f>
        <v/>
      </c>
      <c r="AD58" s="104" t="n">
        <v>2877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4139</v>
      </c>
      <c r="R59" s="106" t="n">
        <v>2825</v>
      </c>
      <c r="S59" s="106">
        <f>IF(T59&gt;0,(T59-R59)/2,"")</f>
        <v/>
      </c>
      <c r="T59" s="106" t="n">
        <v>2825</v>
      </c>
      <c r="U59" s="106">
        <f>IF(V59&gt;0,(V59-T59)/2,"")</f>
        <v/>
      </c>
      <c r="V59" s="106" t="n">
        <v>4204</v>
      </c>
      <c r="W59" s="106">
        <f>IF(X59&gt;0,(X59-V59)/2,"")</f>
        <v/>
      </c>
      <c r="X59" s="106" t="n">
        <v>5313</v>
      </c>
      <c r="Y59" s="106">
        <f>IF(Z59&gt;0,(Z59-X59)/2,"")</f>
        <v/>
      </c>
      <c r="Z59" s="106" t="n">
        <v>5313</v>
      </c>
      <c r="AA59" s="106">
        <f>IF(AB59&gt;0,(AB59-Z59)/2,"")</f>
        <v/>
      </c>
      <c r="AB59" s="106" t="n">
        <v>5313</v>
      </c>
      <c r="AC59" s="106">
        <f>IF(AD59&gt;0,(AD59-AB59)/2,"")</f>
        <v/>
      </c>
      <c r="AD59" s="106" t="n">
        <v>5313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3379</v>
      </c>
      <c r="R60" s="108" t="n">
        <v>710</v>
      </c>
      <c r="S60" s="108">
        <f>IF(T60&gt;0,(T60-R60)/2,"")</f>
        <v/>
      </c>
      <c r="T60" s="108" t="n">
        <v>727</v>
      </c>
      <c r="U60" s="108">
        <f>IF(V60&gt;0,(V60-T60)/2,"")</f>
        <v/>
      </c>
      <c r="V60" s="108" t="n">
        <v>904</v>
      </c>
      <c r="W60" s="108">
        <f>IF(X60&gt;0,(X60-V60)/2,"")</f>
        <v/>
      </c>
      <c r="X60" s="108" t="n">
        <v>1946</v>
      </c>
      <c r="Y60" s="108">
        <f>IF(Z60&gt;0,(Z60-X60)/2,"")</f>
        <v/>
      </c>
      <c r="Z60" s="108" t="n">
        <v>1946</v>
      </c>
      <c r="AA60" s="108">
        <f>IF(AB60&gt;0,(AB60-Z60)/2,"")</f>
        <v/>
      </c>
      <c r="AB60" s="108" t="n">
        <v>1946</v>
      </c>
      <c r="AC60" s="108">
        <f>IF(AD60&gt;0,(AD60-AB60)/2,"")</f>
        <v/>
      </c>
      <c r="AD60" s="108" t="n">
        <v>1946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6239</v>
      </c>
      <c r="R62" s="104" t="n">
        <v>1428</v>
      </c>
      <c r="S62" s="104">
        <f>IF(T62&gt;0,(T62-R62)/2,"")</f>
        <v/>
      </c>
      <c r="T62" s="104" t="n">
        <v>1584</v>
      </c>
      <c r="U62" s="104">
        <f>IF(V62&gt;0,(V62-T62)/2,"")</f>
        <v/>
      </c>
      <c r="V62" s="104" t="n">
        <v>1584</v>
      </c>
      <c r="W62" s="104">
        <f>IF(X62&gt;0,(X62-V62)/2,"")</f>
        <v/>
      </c>
      <c r="X62" s="104" t="n">
        <v>1584</v>
      </c>
      <c r="Y62" s="104">
        <f>IF(Z62&gt;0,(Z62-X62)/2,"")</f>
        <v/>
      </c>
      <c r="Z62" s="104" t="n">
        <v>2521</v>
      </c>
      <c r="AA62" s="104">
        <f>IF(AB62&gt;0,(AB62-Z62)/2,"")</f>
        <v/>
      </c>
      <c r="AB62" s="104" t="n">
        <v>3472</v>
      </c>
      <c r="AC62" s="104">
        <f>IF(AD62&gt;0,(AD62-AB62)/2,"")</f>
        <v/>
      </c>
      <c r="AD62" s="104" t="n">
        <v>3472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7154</v>
      </c>
      <c r="R63" s="106" t="n">
        <v>0</v>
      </c>
      <c r="S63" s="106">
        <f>IF(T63&gt;0,(T63-R63)/2,"")</f>
        <v/>
      </c>
      <c r="T63" s="106" t="n">
        <v>0</v>
      </c>
      <c r="U63" s="106">
        <f>IF(V63&gt;0,(V63-T63)/2,"")</f>
        <v/>
      </c>
      <c r="V63" s="106" t="n">
        <v>0</v>
      </c>
      <c r="W63" s="106">
        <f>IF(X63&gt;0,(X63-V63)/2,"")</f>
        <v/>
      </c>
      <c r="X63" s="106" t="n">
        <v>211</v>
      </c>
      <c r="Y63" s="106">
        <f>IF(Z63&gt;0,(Z63-X63)/2,"")</f>
        <v/>
      </c>
      <c r="Z63" s="106" t="n">
        <v>337</v>
      </c>
      <c r="AA63" s="106">
        <f>IF(AB63&gt;0,(AB63-Z63)/2,"")</f>
        <v/>
      </c>
      <c r="AB63" s="106" t="n">
        <v>5734</v>
      </c>
      <c r="AC63" s="106">
        <f>IF(AD63&gt;0,(AD63-AB63)/2,"")</f>
        <v/>
      </c>
      <c r="AD63" s="106" t="n">
        <v>5734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5077</v>
      </c>
      <c r="R64" s="108" t="n">
        <v>670</v>
      </c>
      <c r="S64" s="108">
        <f>IF(T64&gt;0,(T64-R64)/2,"")</f>
        <v/>
      </c>
      <c r="T64" s="108" t="n">
        <v>670</v>
      </c>
      <c r="U64" s="108">
        <f>IF(V64&gt;0,(V64-T64)/2,"")</f>
        <v/>
      </c>
      <c r="V64" s="108" t="n">
        <v>760</v>
      </c>
      <c r="W64" s="108">
        <f>IF(X64&gt;0,(X64-V64)/2,"")</f>
        <v/>
      </c>
      <c r="X64" s="108" t="n">
        <v>952</v>
      </c>
      <c r="Y64" s="108">
        <f>IF(Z64&gt;0,(Z64-X64)/2,"")</f>
        <v/>
      </c>
      <c r="Z64" s="108" t="n">
        <v>1594</v>
      </c>
      <c r="AA64" s="108">
        <f>IF(AB64&gt;0,(AB64-Z64)/2,"")</f>
        <v/>
      </c>
      <c r="AB64" s="108" t="n">
        <v>3497</v>
      </c>
      <c r="AC64" s="108">
        <f>IF(AD64&gt;0,(AD64-AB64)/2,"")</f>
        <v/>
      </c>
      <c r="AD64" s="108" t="n">
        <v>3497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2259</v>
      </c>
      <c r="R65" s="114" t="n">
        <v>731</v>
      </c>
      <c r="S65" s="114">
        <f>IF(T65&gt;0,(T65-R65)/2,"")</f>
        <v/>
      </c>
      <c r="T65" s="114" t="n">
        <v>731</v>
      </c>
      <c r="U65" s="114">
        <f>IF(V65&gt;0,(V65-T65)/2,"")</f>
        <v/>
      </c>
      <c r="V65" s="114" t="n">
        <v>731</v>
      </c>
      <c r="W65" s="114">
        <f>IF(X65&gt;0,(X65-V65)/2,"")</f>
        <v/>
      </c>
      <c r="X65" s="114" t="n">
        <v>731</v>
      </c>
      <c r="Y65" s="114">
        <f>IF(Z65&gt;0,(Z65-X65)/2,"")</f>
        <v/>
      </c>
      <c r="Z65" s="114" t="n">
        <v>898</v>
      </c>
      <c r="AA65" s="114">
        <f>IF(AB65&gt;0,(AB65-Z65)/2,"")</f>
        <v/>
      </c>
      <c r="AB65" s="114" t="n">
        <v>1184</v>
      </c>
      <c r="AC65" s="114">
        <f>IF(AD65&gt;0,(AD65-AB65)/2,"")</f>
        <v/>
      </c>
      <c r="AD65" s="114" t="n">
        <v>1184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8.xml><?xml version="1.0" encoding="utf-8"?>
<worksheet xmlns:r="http://schemas.openxmlformats.org/officeDocument/2006/relationships" xmlns="http://schemas.openxmlformats.org/spreadsheetml/2006/main">
  <sheetPr codeName="Sheet18">
    <tabColor theme="1"/>
    <outlinePr summaryBelow="1" summaryRight="1"/>
    <pageSetUpPr fitToPage="1"/>
  </sheetPr>
  <dimension ref="B2:AQ65"/>
  <sheetViews>
    <sheetView topLeftCell="G1" zoomScale="70" zoomScaleNormal="8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2896</v>
      </c>
      <c r="E6" s="18" t="inlineStr">
        <is>
          <t xml:space="preserve">Room 1 </t>
        </is>
      </c>
      <c r="F6" s="119" t="n">
        <v>20194</v>
      </c>
      <c r="G6" s="117" t="n">
        <v>17134.1775</v>
      </c>
      <c r="H6" s="117" t="n">
        <v>13898.78665352</v>
      </c>
      <c r="I6" s="19">
        <f>G6+H6</f>
        <v/>
      </c>
      <c r="J6" s="119" t="n">
        <v>19609</v>
      </c>
      <c r="K6" s="117" t="n">
        <v>16522.96075</v>
      </c>
      <c r="L6" s="117" t="n">
        <v>13336.57922826</v>
      </c>
      <c r="M6" s="19">
        <f>K6+L6</f>
        <v/>
      </c>
      <c r="N6" s="85" t="n">
        <v>60</v>
      </c>
      <c r="O6" s="85" t="n">
        <v>42</v>
      </c>
      <c r="P6" s="92" t="n"/>
      <c r="Q6" s="20">
        <f>J6-P6</f>
        <v/>
      </c>
      <c r="R6" s="21" t="n">
        <v>0</v>
      </c>
      <c r="S6" s="20">
        <f>IF(R6&gt;0,(R6-R7-$Q6),"")</f>
        <v/>
      </c>
      <c r="T6" s="21" t="n">
        <v>4458</v>
      </c>
      <c r="U6" s="20">
        <f>IF(T6&gt;0,(T6-T7-$Q6),"")</f>
        <v/>
      </c>
      <c r="V6" s="21" t="n">
        <v>7259</v>
      </c>
      <c r="W6" s="20">
        <f>IF(V6&gt;0,(V6-V7-$Q6),"")</f>
        <v/>
      </c>
      <c r="X6" s="21" t="n">
        <v>11457</v>
      </c>
      <c r="Y6" s="20">
        <f>IF(X6&gt;0,(X6-X7-$Q6),"")</f>
        <v/>
      </c>
      <c r="Z6" s="21" t="n">
        <v>13998</v>
      </c>
      <c r="AA6" s="20">
        <f>IF(Z6&gt;0,(Z6-Z7-$Q6),"")</f>
        <v/>
      </c>
      <c r="AB6" s="21" t="n">
        <v>13998</v>
      </c>
      <c r="AC6" s="22">
        <f>IF(AB6&gt;0,(AB6-AB7-$Q6),"")</f>
        <v/>
      </c>
      <c r="AD6" s="21" t="n">
        <v>13998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286</v>
      </c>
      <c r="U7" s="24" t="n"/>
      <c r="V7" s="25" t="n">
        <v>646</v>
      </c>
      <c r="W7" s="24" t="n"/>
      <c r="X7" s="25" t="n">
        <v>667</v>
      </c>
      <c r="Y7" s="24" t="n"/>
      <c r="Z7" s="25" t="n">
        <v>1239</v>
      </c>
      <c r="AA7" s="24" t="n"/>
      <c r="AB7" s="25" t="n">
        <v>1239</v>
      </c>
      <c r="AC7" s="26" t="n"/>
      <c r="AD7" s="25" t="n">
        <v>1239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3308</v>
      </c>
      <c r="E8" s="29" t="inlineStr">
        <is>
          <t>Room 2</t>
        </is>
      </c>
      <c r="F8" s="119" t="n">
        <v>15528</v>
      </c>
      <c r="G8" s="117" t="n">
        <v>6664.5815</v>
      </c>
      <c r="H8" s="117" t="n">
        <v>1499.597116</v>
      </c>
      <c r="I8" s="19">
        <f>G8+H8</f>
        <v/>
      </c>
      <c r="J8" s="119" t="n">
        <v>15493</v>
      </c>
      <c r="K8" s="117" t="n">
        <v>6628.7255</v>
      </c>
      <c r="L8" s="117" t="n">
        <v>1497.1861357</v>
      </c>
      <c r="M8" s="19">
        <f>K8+L8</f>
        <v/>
      </c>
      <c r="N8" s="87" t="n">
        <v>30</v>
      </c>
      <c r="O8" s="87" t="n">
        <v>20</v>
      </c>
      <c r="P8" s="92" t="n"/>
      <c r="Q8" s="20">
        <f>J8-P8</f>
        <v/>
      </c>
      <c r="R8" s="21" t="n">
        <v>1950</v>
      </c>
      <c r="S8" s="20">
        <f>IF(R8&gt;0,(R8-R9-$Q8),"")</f>
        <v/>
      </c>
      <c r="T8" s="21" t="n">
        <v>1950</v>
      </c>
      <c r="U8" s="20">
        <f>IF(T8&gt;0,(T8-T9-$Q8),"")</f>
        <v/>
      </c>
      <c r="V8" s="21" t="n">
        <v>2975</v>
      </c>
      <c r="W8" s="20">
        <f>IF(V8&gt;0,(V8-V9-$Q8),"")</f>
        <v/>
      </c>
      <c r="X8" s="21" t="n">
        <v>14247</v>
      </c>
      <c r="Y8" s="20">
        <f>IF(X8&gt;0,(X8-X9-$Q8),"")</f>
        <v/>
      </c>
      <c r="Z8" s="21" t="n">
        <v>15012</v>
      </c>
      <c r="AA8" s="20">
        <f>IF(Z8&gt;0,(Z8-Z9-$Q8),"")</f>
        <v/>
      </c>
      <c r="AB8" s="21" t="n">
        <v>15012</v>
      </c>
      <c r="AC8" s="22">
        <f>IF(AB8&gt;0,(AB8-AB9-$Q8),"")</f>
        <v/>
      </c>
      <c r="AD8" s="21" t="n">
        <v>15012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1723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10</v>
      </c>
      <c r="Y9" s="24" t="n"/>
      <c r="Z9" s="30" t="n">
        <v>10</v>
      </c>
      <c r="AA9" s="24" t="n"/>
      <c r="AB9" s="30" t="n">
        <v>10</v>
      </c>
      <c r="AC9" s="26" t="n"/>
      <c r="AD9" s="30" t="n">
        <v>10</v>
      </c>
      <c r="AE9" s="26" t="n"/>
    </row>
    <row r="10">
      <c r="B10" s="16" t="inlineStr">
        <is>
          <t>WM DC</t>
        </is>
      </c>
      <c r="C10" s="17" t="n">
        <v>4668</v>
      </c>
      <c r="E10" s="18" t="inlineStr">
        <is>
          <t>Room 3</t>
        </is>
      </c>
      <c r="F10" s="119" t="n">
        <v>9003</v>
      </c>
      <c r="G10" s="117" t="n">
        <v>6489.285250000001</v>
      </c>
      <c r="H10" s="117" t="n">
        <v>1698.9899125</v>
      </c>
      <c r="I10" s="19">
        <f>G10+H10</f>
        <v/>
      </c>
      <c r="J10" s="119" t="n">
        <v>8837</v>
      </c>
      <c r="K10" s="117" t="n">
        <v>6230.60975</v>
      </c>
      <c r="L10" s="117" t="n">
        <v>1623.47884</v>
      </c>
      <c r="M10" s="19">
        <f>K10+L10</f>
        <v/>
      </c>
      <c r="N10" s="88" t="n">
        <v>36</v>
      </c>
      <c r="O10" s="88" t="n">
        <v>26</v>
      </c>
      <c r="P10" s="92" t="n"/>
      <c r="Q10" s="20">
        <f>J10-P10</f>
        <v/>
      </c>
      <c r="R10" s="21" t="n">
        <v>627</v>
      </c>
      <c r="S10" s="20">
        <f>IF(R10&gt;0,(R10-R11-$Q10),"")</f>
        <v/>
      </c>
      <c r="T10" s="21" t="n">
        <v>1652</v>
      </c>
      <c r="U10" s="20">
        <f>IF(T10&gt;0,(T10-T11-$Q10),"")</f>
        <v/>
      </c>
      <c r="V10" s="21" t="n">
        <v>2681</v>
      </c>
      <c r="W10" s="20">
        <f>IF(V10&gt;0,(V10-V11-$Q10),"")</f>
        <v/>
      </c>
      <c r="X10" s="21" t="n">
        <v>6865</v>
      </c>
      <c r="Y10" s="20">
        <f>IF(X10&gt;0,(X10-X11-$Q10),"")</f>
        <v/>
      </c>
      <c r="Z10" s="21" t="n">
        <v>6865</v>
      </c>
      <c r="AA10" s="20">
        <f>IF(Z10&gt;0,(Z10-Z11-$Q10),"")</f>
        <v/>
      </c>
      <c r="AB10" s="21" t="n">
        <v>6865</v>
      </c>
      <c r="AC10" s="22">
        <f>IF(AB10&gt;0,(AB10-AB11-$Q10),"")</f>
        <v/>
      </c>
      <c r="AD10" s="21" t="n">
        <v>6865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703</v>
      </c>
      <c r="U11" s="24" t="n"/>
      <c r="V11" s="30" t="n">
        <v>1001</v>
      </c>
      <c r="W11" s="24" t="n"/>
      <c r="X11" s="30" t="n">
        <v>2442</v>
      </c>
      <c r="Y11" s="24" t="n"/>
      <c r="Z11" s="30" t="n">
        <v>2442</v>
      </c>
      <c r="AA11" s="24" t="n"/>
      <c r="AB11" s="30" t="n">
        <v>2442</v>
      </c>
      <c r="AC11" s="26" t="n"/>
      <c r="AD11" s="30" t="n">
        <v>2442</v>
      </c>
      <c r="AE11" s="26" t="n"/>
    </row>
    <row r="12">
      <c r="B12" s="16" t="inlineStr">
        <is>
          <t>WM TUC</t>
        </is>
      </c>
      <c r="C12" s="17" t="n">
        <v>1732</v>
      </c>
      <c r="E12" s="29" t="inlineStr">
        <is>
          <t>Room 4</t>
        </is>
      </c>
      <c r="F12" s="119" t="n">
        <v>15293</v>
      </c>
      <c r="G12" s="117" t="n">
        <v>12947.058625</v>
      </c>
      <c r="H12" s="117" t="n">
        <v>11078.81239952</v>
      </c>
      <c r="I12" s="19">
        <f>G12+H12</f>
        <v/>
      </c>
      <c r="J12" s="119" t="n">
        <v>15398</v>
      </c>
      <c r="K12" s="117" t="n">
        <v>13221.446375</v>
      </c>
      <c r="L12" s="117" t="n">
        <v>11176.06809612</v>
      </c>
      <c r="M12" s="19">
        <f>K12+L12</f>
        <v/>
      </c>
      <c r="N12" s="88" t="n">
        <v>38</v>
      </c>
      <c r="O12" s="88" t="n">
        <v>30</v>
      </c>
      <c r="P12" s="92" t="n"/>
      <c r="Q12" s="20">
        <f>J12-P12</f>
        <v/>
      </c>
      <c r="R12" s="21" t="n">
        <v>1305</v>
      </c>
      <c r="S12" s="20">
        <f>IF(R12&gt;0,(R12-R13-$Q12),"")</f>
        <v/>
      </c>
      <c r="T12" s="21" t="n">
        <v>3127</v>
      </c>
      <c r="U12" s="20">
        <f>IF(T12&gt;0,(T12-T13-$Q12),"")</f>
        <v/>
      </c>
      <c r="V12" s="21" t="n">
        <v>6549</v>
      </c>
      <c r="W12" s="20">
        <f>IF(V12&gt;0,(V12-V13-$Q12),"")</f>
        <v/>
      </c>
      <c r="X12" s="21" t="n">
        <v>8653</v>
      </c>
      <c r="Y12" s="20">
        <f>IF(X12&gt;0,(X12-X13-$Q12),"")</f>
        <v/>
      </c>
      <c r="Z12" s="21" t="n">
        <v>11448</v>
      </c>
      <c r="AA12" s="20">
        <f>IF(Z12&gt;0,(Z12-Z13-$Q12),"")</f>
        <v/>
      </c>
      <c r="AB12" s="21" t="n">
        <v>11448</v>
      </c>
      <c r="AC12" s="22">
        <f>IF(AB12&gt;0,(AB12-AB13-$Q12),"")</f>
        <v/>
      </c>
      <c r="AD12" s="21" t="n">
        <v>11448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4818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325</v>
      </c>
      <c r="S13" s="24" t="n"/>
      <c r="T13" s="30" t="n">
        <v>1070</v>
      </c>
      <c r="U13" s="24" t="n"/>
      <c r="V13" s="30" t="n">
        <v>1072</v>
      </c>
      <c r="W13" s="24" t="n"/>
      <c r="X13" s="30" t="n">
        <v>1289</v>
      </c>
      <c r="Y13" s="24" t="n"/>
      <c r="Z13" s="30" t="n">
        <v>1333</v>
      </c>
      <c r="AA13" s="24" t="n"/>
      <c r="AB13" s="30" t="n">
        <v>1333</v>
      </c>
      <c r="AC13" s="26" t="n"/>
      <c r="AD13" s="30" t="n">
        <v>1333</v>
      </c>
      <c r="AE13" s="26" t="n"/>
    </row>
    <row r="14">
      <c r="B14" s="16" t="inlineStr">
        <is>
          <t>ALBSFWY PHX</t>
        </is>
      </c>
      <c r="C14" s="17" t="n">
        <v>9903</v>
      </c>
      <c r="E14" s="18" t="inlineStr">
        <is>
          <t>Room 5</t>
        </is>
      </c>
      <c r="F14" s="119" t="n">
        <v>18824</v>
      </c>
      <c r="G14" s="117" t="n">
        <v>17765.5625</v>
      </c>
      <c r="H14" s="117" t="n">
        <v>23428.68908580001</v>
      </c>
      <c r="I14" s="19">
        <f>G14+H14</f>
        <v/>
      </c>
      <c r="J14" s="119" t="n">
        <v>18824</v>
      </c>
      <c r="K14" s="117" t="n">
        <v>17765.5625</v>
      </c>
      <c r="L14" s="117" t="n">
        <v>22438.62215518</v>
      </c>
      <c r="M14" s="19">
        <f>K14+L14</f>
        <v/>
      </c>
      <c r="N14" s="88" t="n">
        <v>64</v>
      </c>
      <c r="O14" s="88" t="n">
        <v>50</v>
      </c>
      <c r="P14" s="92" t="n"/>
      <c r="Q14" s="20">
        <f>J14-P14</f>
        <v/>
      </c>
      <c r="R14" s="21" t="n">
        <v>882</v>
      </c>
      <c r="S14" s="20">
        <f>IF(R14&gt;0,(R14-R15-$Q14),"")</f>
        <v/>
      </c>
      <c r="T14" s="21" t="n">
        <v>1161</v>
      </c>
      <c r="U14" s="20">
        <f>IF(T14&gt;0,(T14-T15-$Q14),"")</f>
        <v/>
      </c>
      <c r="V14" s="21" t="n">
        <v>3959</v>
      </c>
      <c r="W14" s="20">
        <f>IF(V14&gt;0,(V14-V15-$Q14),"")</f>
        <v/>
      </c>
      <c r="X14" s="21" t="n">
        <v>5095</v>
      </c>
      <c r="Y14" s="20">
        <f>IF(X14&gt;0,(X14-X15-$Q14),"")</f>
        <v/>
      </c>
      <c r="Z14" s="21" t="n">
        <v>14340</v>
      </c>
      <c r="AA14" s="20">
        <f>IF(Z14&gt;0,(Z14-Z15-$Q14),"")</f>
        <v/>
      </c>
      <c r="AB14" s="21" t="n">
        <v>15701</v>
      </c>
      <c r="AC14" s="22">
        <f>IF(AB14&gt;0,(AB14-AB15-$Q14),"")</f>
        <v/>
      </c>
      <c r="AD14" s="21" t="n">
        <v>15701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700</v>
      </c>
      <c r="S15" s="24" t="n"/>
      <c r="T15" s="25" t="n">
        <v>700</v>
      </c>
      <c r="U15" s="24" t="n"/>
      <c r="V15" s="25" t="n">
        <v>3390</v>
      </c>
      <c r="W15" s="24" t="n"/>
      <c r="X15" s="25" t="n">
        <v>3390</v>
      </c>
      <c r="Y15" s="24" t="n"/>
      <c r="Z15" s="25" t="n">
        <v>10772</v>
      </c>
      <c r="AA15" s="24" t="n"/>
      <c r="AB15" s="25" t="n">
        <v>10772</v>
      </c>
      <c r="AC15" s="26" t="n"/>
      <c r="AD15" s="25" t="n">
        <v>10772</v>
      </c>
      <c r="AE15" s="26" t="n"/>
    </row>
    <row r="16" ht="15" customHeight="1" thickBot="1">
      <c r="B16" s="28" t="inlineStr">
        <is>
          <t>FRY'S</t>
        </is>
      </c>
      <c r="C16" s="17" t="n">
        <v>10923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SUM(N6:N15)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7460</v>
      </c>
      <c r="S20" s="36" t="n"/>
      <c r="T20" s="35" t="n">
        <v>21431</v>
      </c>
      <c r="U20" s="36" t="n"/>
      <c r="V20" s="35" t="n">
        <v>27466</v>
      </c>
      <c r="W20" s="36" t="n"/>
      <c r="X20" s="35" t="n">
        <v>39883</v>
      </c>
      <c r="Y20" s="36" t="n"/>
      <c r="Z20" s="35" t="n">
        <v>45846</v>
      </c>
      <c r="AA20" s="36" t="n"/>
      <c r="AB20" s="35" t="n">
        <v>46989</v>
      </c>
      <c r="AC20" s="37" t="n"/>
      <c r="AD20" s="35" t="n">
        <v>46989</v>
      </c>
      <c r="AE20" s="37" t="n">
        <v>-25903</v>
      </c>
    </row>
    <row r="21" ht="15" customHeight="1" thickBot="1">
      <c r="B21" s="16" t="inlineStr">
        <is>
          <t>SBUX PHX</t>
        </is>
      </c>
      <c r="C21" s="17" t="n">
        <v>9052</v>
      </c>
      <c r="L21" s="4" t="n"/>
      <c r="M21" s="4" t="n"/>
      <c r="Q21" s="52" t="n"/>
      <c r="R21" s="40" t="n">
        <v>5488</v>
      </c>
      <c r="S21" s="41" t="n"/>
      <c r="T21" s="40" t="n">
        <v>5495</v>
      </c>
      <c r="U21" s="41" t="n"/>
      <c r="V21" s="40" t="n">
        <v>6282</v>
      </c>
      <c r="W21" s="41" t="n"/>
      <c r="X21" s="40" t="n">
        <v>7897</v>
      </c>
      <c r="Y21" s="41" t="n"/>
      <c r="Z21" s="40" t="n">
        <v>8372</v>
      </c>
      <c r="AA21" s="41" t="n"/>
      <c r="AB21" s="40" t="n">
        <v>15956</v>
      </c>
      <c r="AC21" s="42" t="n"/>
      <c r="AD21" s="40" t="n">
        <v>15956</v>
      </c>
      <c r="AE21" s="42" t="n"/>
    </row>
    <row r="22" ht="15" customHeight="1" thickBot="1">
      <c r="B22" s="16" t="inlineStr">
        <is>
          <t>SBUX LV B</t>
        </is>
      </c>
      <c r="C22" s="17" t="n">
        <v>1519</v>
      </c>
      <c r="L22" s="4" t="n"/>
      <c r="M22" s="4" t="n"/>
      <c r="Q22" s="54" t="n"/>
      <c r="R22" s="55" t="n">
        <v>5188.5</v>
      </c>
      <c r="S22" s="55" t="n"/>
      <c r="T22" s="55" t="n">
        <v>492</v>
      </c>
      <c r="U22" s="55" t="n"/>
      <c r="V22" s="55" t="n">
        <v>8347</v>
      </c>
      <c r="W22" s="55" t="n"/>
      <c r="X22" s="55" t="n">
        <v>5939</v>
      </c>
      <c r="Y22" s="55" t="n"/>
      <c r="Z22" s="55" t="n">
        <v>2376</v>
      </c>
      <c r="AA22" s="55" t="n"/>
      <c r="AB22" s="55" t="n">
        <v>799</v>
      </c>
      <c r="AC22" s="56" t="n"/>
      <c r="AD22" s="55" t="n">
        <v>-73.5</v>
      </c>
      <c r="AE22" s="56" t="n"/>
    </row>
    <row r="23" ht="15" customHeight="1" thickBot="1">
      <c r="B23" s="57" t="inlineStr">
        <is>
          <t>SBUX LV</t>
        </is>
      </c>
      <c r="C23" s="58" t="n">
        <v>4449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10355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24872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2896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13307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15053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5031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2522</v>
      </c>
      <c r="R36" s="104" t="n">
        <v>0</v>
      </c>
      <c r="S36" s="104">
        <f>IF(T36&gt;0,(T36-R36)/2,"")</f>
        <v/>
      </c>
      <c r="T36" s="104" t="n">
        <v>174</v>
      </c>
      <c r="U36" s="104">
        <f>IF(V36&gt;0,(V36-T36)/2,"")</f>
        <v/>
      </c>
      <c r="V36" s="104" t="n">
        <v>193</v>
      </c>
      <c r="W36" s="104">
        <f>IF(X36&gt;0,(X36-V36)/2,"")</f>
        <v/>
      </c>
      <c r="X36" s="104" t="n">
        <v>193</v>
      </c>
      <c r="Y36" s="104">
        <f>IF(Z36&gt;0,(Z36-X36)/2,"")</f>
        <v/>
      </c>
      <c r="Z36" s="104" t="n">
        <v>1307</v>
      </c>
      <c r="AA36" s="104">
        <f>IF(AB36&gt;0,(AB36-Z36)/2,"")</f>
        <v/>
      </c>
      <c r="AB36" s="104" t="n">
        <v>1307</v>
      </c>
      <c r="AC36" s="104">
        <f>IF(AD36&gt;0,(AD36-AB36)/2,"")</f>
        <v/>
      </c>
      <c r="AD36" s="104" t="n">
        <v>1307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1484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39</v>
      </c>
      <c r="W37" s="106">
        <f>IF(X37&gt;0,(X37-V37)/2,"")</f>
        <v/>
      </c>
      <c r="X37" s="106" t="n">
        <v>629</v>
      </c>
      <c r="Y37" s="106">
        <f>IF(Z37&gt;0,(Z37-X37)/2,"")</f>
        <v/>
      </c>
      <c r="Z37" s="106" t="n">
        <v>1980</v>
      </c>
      <c r="AA37" s="106">
        <f>IF(AB37&gt;0,(AB37-Z37)/2,"")</f>
        <v/>
      </c>
      <c r="AB37" s="106" t="n">
        <v>1980</v>
      </c>
      <c r="AC37" s="106">
        <f>IF(AD37&gt;0,(AD37-AB37)/2,"")</f>
        <v/>
      </c>
      <c r="AD37" s="106" t="n">
        <v>1980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2361</v>
      </c>
      <c r="R38" s="108" t="n">
        <v>0</v>
      </c>
      <c r="S38" s="108">
        <f>IF(T38&gt;0,(T38-R38)/2,"")</f>
        <v/>
      </c>
      <c r="T38" s="108" t="n">
        <v>456</v>
      </c>
      <c r="U38" s="108">
        <f>IF(V38&gt;0,(V38-T38)/2,"")</f>
        <v/>
      </c>
      <c r="V38" s="108" t="n">
        <v>669</v>
      </c>
      <c r="W38" s="108">
        <f>IF(X38&gt;0,(X38-V38)/2,"")</f>
        <v/>
      </c>
      <c r="X38" s="108" t="n">
        <v>669</v>
      </c>
      <c r="Y38" s="108">
        <f>IF(Z38&gt;0,(Z38-X38)/2,"")</f>
        <v/>
      </c>
      <c r="Z38" s="108" t="n">
        <v>669</v>
      </c>
      <c r="AA38" s="108">
        <f>IF(AB38&gt;0,(AB38-Z38)/2,"")</f>
        <v/>
      </c>
      <c r="AB38" s="108" t="n">
        <v>669</v>
      </c>
      <c r="AC38" s="108">
        <f>IF(AD38&gt;0,(AD38-AB38)/2,"")</f>
        <v/>
      </c>
      <c r="AD38" s="108" t="n">
        <v>669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3416</v>
      </c>
      <c r="R39" s="106" t="n">
        <v>0</v>
      </c>
      <c r="S39" s="106">
        <f>IF(T39&gt;0,(T39-R39)/2,"")</f>
        <v/>
      </c>
      <c r="T39" s="106" t="n">
        <v>1750</v>
      </c>
      <c r="U39" s="106">
        <f>IF(V39&gt;0,(V39-T39)/2,"")</f>
        <v/>
      </c>
      <c r="V39" s="106" t="n">
        <v>2283</v>
      </c>
      <c r="W39" s="106">
        <f>IF(X39&gt;0,(X39-V39)/2,"")</f>
        <v/>
      </c>
      <c r="X39" s="106" t="n">
        <v>2814</v>
      </c>
      <c r="Y39" s="106">
        <f>IF(Z39&gt;0,(Z39-X39)/2,"")</f>
        <v/>
      </c>
      <c r="Z39" s="106" t="n">
        <v>2814</v>
      </c>
      <c r="AA39" s="106">
        <f>IF(AB39&gt;0,(AB39-Z39)/2,"")</f>
        <v/>
      </c>
      <c r="AB39" s="106" t="n">
        <v>2814</v>
      </c>
      <c r="AC39" s="106">
        <f>IF(AD39&gt;0,(AD39-AB39)/2,"")</f>
        <v/>
      </c>
      <c r="AD39" s="106" t="n">
        <v>2814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2276</v>
      </c>
      <c r="R40" s="108" t="n">
        <v>0</v>
      </c>
      <c r="S40" s="108">
        <f>IF(T40&gt;0,(T40-R40)/2,"")</f>
        <v/>
      </c>
      <c r="T40" s="108" t="n">
        <v>357</v>
      </c>
      <c r="U40" s="108">
        <f>IF(V40&gt;0,(V40-T40)/2,"")</f>
        <v/>
      </c>
      <c r="V40" s="108" t="n">
        <v>357</v>
      </c>
      <c r="W40" s="108">
        <f>IF(X40&gt;0,(X40-V40)/2,"")</f>
        <v/>
      </c>
      <c r="X40" s="108" t="n">
        <v>2297</v>
      </c>
      <c r="Y40" s="108">
        <f>IF(Z40&gt;0,(Z40-X40)/2,"")</f>
        <v/>
      </c>
      <c r="Z40" s="108" t="n">
        <v>2297</v>
      </c>
      <c r="AA40" s="108">
        <f>IF(AB40&gt;0,(AB40-Z40)/2,"")</f>
        <v/>
      </c>
      <c r="AB40" s="108" t="n">
        <v>2297</v>
      </c>
      <c r="AC40" s="108">
        <f>IF(AD40&gt;0,(AD40-AB40)/2,"")</f>
        <v/>
      </c>
      <c r="AD40" s="108" t="n">
        <v>2297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3431</v>
      </c>
      <c r="R41" s="106" t="n">
        <v>0</v>
      </c>
      <c r="S41" s="106">
        <f>IF(T41&gt;0,(T41-R41)/2,"")</f>
        <v/>
      </c>
      <c r="T41" s="106" t="n">
        <v>192</v>
      </c>
      <c r="U41" s="106">
        <f>IF(V41&gt;0,(V41-T41)/2,"")</f>
        <v/>
      </c>
      <c r="V41" s="106" t="n">
        <v>299</v>
      </c>
      <c r="W41" s="106">
        <f>IF(X41&gt;0,(X41-V41)/2,"")</f>
        <v/>
      </c>
      <c r="X41" s="106" t="n">
        <v>607</v>
      </c>
      <c r="Y41" s="106">
        <f>IF(Z41&gt;0,(Z41-X41)/2,"")</f>
        <v/>
      </c>
      <c r="Z41" s="106" t="n">
        <v>607</v>
      </c>
      <c r="AA41" s="106">
        <f>IF(AB41&gt;0,(AB41-Z41)/2,"")</f>
        <v/>
      </c>
      <c r="AB41" s="106" t="n">
        <v>607</v>
      </c>
      <c r="AC41" s="106">
        <f>IF(AD41&gt;0,(AD41-AB41)/2,"")</f>
        <v/>
      </c>
      <c r="AD41" s="106" t="n">
        <v>607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1177</v>
      </c>
      <c r="R42" s="108" t="n">
        <v>0</v>
      </c>
      <c r="S42" s="108">
        <f>IF(T42&gt;0,(T42-R42)/2,"")</f>
        <v/>
      </c>
      <c r="T42" s="108" t="n">
        <v>524</v>
      </c>
      <c r="U42" s="108">
        <f>IF(V42&gt;0,(V42-T42)/2,"")</f>
        <v/>
      </c>
      <c r="V42" s="108" t="n">
        <v>956</v>
      </c>
      <c r="W42" s="108">
        <f>IF(X42&gt;0,(X42-V42)/2,"")</f>
        <v/>
      </c>
      <c r="X42" s="108" t="n">
        <v>956</v>
      </c>
      <c r="Y42" s="108">
        <f>IF(Z42&gt;0,(Z42-X42)/2,"")</f>
        <v/>
      </c>
      <c r="Z42" s="108" t="n">
        <v>956</v>
      </c>
      <c r="AA42" s="108">
        <f>IF(AB42&gt;0,(AB42-Z42)/2,"")</f>
        <v/>
      </c>
      <c r="AB42" s="108" t="n">
        <v>956</v>
      </c>
      <c r="AC42" s="108">
        <f>IF(AD42&gt;0,(AD42-AB42)/2,"")</f>
        <v/>
      </c>
      <c r="AD42" s="108" t="n">
        <v>956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1665</v>
      </c>
      <c r="R43" s="106" t="n">
        <v>0</v>
      </c>
      <c r="S43" s="106">
        <f>IF(T43&gt;0,(T43-R43)/2,"")</f>
        <v/>
      </c>
      <c r="T43" s="106" t="n">
        <v>534</v>
      </c>
      <c r="U43" s="106">
        <f>IF(V43&gt;0,(V43-T43)/2,"")</f>
        <v/>
      </c>
      <c r="V43" s="106" t="n">
        <v>912</v>
      </c>
      <c r="W43" s="106">
        <f>IF(X43&gt;0,(X43-V43)/2,"")</f>
        <v/>
      </c>
      <c r="X43" s="106" t="n">
        <v>1665</v>
      </c>
      <c r="Y43" s="106">
        <f>IF(Z43&gt;0,(Z43-X43)/2,"")</f>
        <v/>
      </c>
      <c r="Z43" s="106" t="n">
        <v>1665</v>
      </c>
      <c r="AA43" s="106">
        <f>IF(AB43&gt;0,(AB43-Z43)/2,"")</f>
        <v/>
      </c>
      <c r="AB43" s="106" t="n">
        <v>1665</v>
      </c>
      <c r="AC43" s="106">
        <f>IF(AD43&gt;0,(AD43-AB43)/2,"")</f>
        <v/>
      </c>
      <c r="AD43" s="106" t="n">
        <v>1665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1277</v>
      </c>
      <c r="R44" s="110" t="n">
        <v>0</v>
      </c>
      <c r="S44" s="110">
        <f>IF(T44&gt;0,(T44-R44)/2,"")</f>
        <v/>
      </c>
      <c r="T44" s="110" t="n">
        <v>471</v>
      </c>
      <c r="U44" s="110">
        <f>IF(V44&gt;0,(V44-T44)/2,"")</f>
        <v/>
      </c>
      <c r="V44" s="110" t="n">
        <v>1551</v>
      </c>
      <c r="W44" s="110">
        <f>IF(X44&gt;0,(X44-V44)/2,"")</f>
        <v/>
      </c>
      <c r="X44" s="110" t="n">
        <v>1627</v>
      </c>
      <c r="Y44" s="110">
        <f>IF(Z44&gt;0,(Z44-X44)/2,"")</f>
        <v/>
      </c>
      <c r="Z44" s="110" t="n">
        <v>1703</v>
      </c>
      <c r="AA44" s="110">
        <f>IF(AB44&gt;0,(AB44-Z44)/2,"")</f>
        <v/>
      </c>
      <c r="AB44" s="110" t="n">
        <v>1703</v>
      </c>
      <c r="AC44" s="110">
        <f>IF(AD44&gt;0,(AD44-AB44)/2,"")</f>
        <v/>
      </c>
      <c r="AD44" s="110" t="n">
        <v>1703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4937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2025</v>
      </c>
      <c r="W45" s="112">
        <f>IF(X45&gt;0,(X45-V45)/2,"")</f>
        <v/>
      </c>
      <c r="X45" s="112" t="n">
        <v>4933</v>
      </c>
      <c r="Y45" s="112">
        <f>IF(Z45&gt;0,(Z45-X45)/2,"")</f>
        <v/>
      </c>
      <c r="Z45" s="112" t="n">
        <v>4933</v>
      </c>
      <c r="AA45" s="112">
        <f>IF(AB45&gt;0,(AB45-Z45)/2,"")</f>
        <v/>
      </c>
      <c r="AB45" s="112" t="n">
        <v>4933</v>
      </c>
      <c r="AC45" s="112">
        <f>IF(AD45&gt;0,(AD45-AB45)/2,"")</f>
        <v/>
      </c>
      <c r="AD45" s="112" t="n">
        <v>4933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3798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3798</v>
      </c>
      <c r="Y46" s="108">
        <f>IF(Z46&gt;0,(Z46-X46)/2,"")</f>
        <v/>
      </c>
      <c r="Z46" s="108" t="n">
        <v>3798</v>
      </c>
      <c r="AA46" s="108">
        <f>IF(AB46&gt;0,(AB46-Z46)/2,"")</f>
        <v/>
      </c>
      <c r="AB46" s="108" t="n">
        <v>3798</v>
      </c>
      <c r="AC46" s="108">
        <f>IF(AD46&gt;0,(AD46-AB46)/2,"")</f>
        <v/>
      </c>
      <c r="AD46" s="108" t="n">
        <v>3798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2421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1183</v>
      </c>
      <c r="Y47" s="106">
        <f>IF(Z47&gt;0,(Z47-X47)/2,"")</f>
        <v/>
      </c>
      <c r="Z47" s="106" t="n">
        <v>1948</v>
      </c>
      <c r="AA47" s="106">
        <f>IF(AB47&gt;0,(AB47-Z47)/2,"")</f>
        <v/>
      </c>
      <c r="AB47" s="106" t="n">
        <v>1948</v>
      </c>
      <c r="AC47" s="106">
        <f>IF(AD47&gt;0,(AD47-AB47)/2,"")</f>
        <v/>
      </c>
      <c r="AD47" s="106" t="n">
        <v>1948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4337</v>
      </c>
      <c r="R48" s="110" t="n">
        <v>950</v>
      </c>
      <c r="S48" s="110">
        <f>IF(T48&gt;0,(T48-R48)/2,"")</f>
        <v/>
      </c>
      <c r="T48" s="110" t="n">
        <v>950</v>
      </c>
      <c r="U48" s="110">
        <f>IF(V48&gt;0,(V48-T48)/2,"")</f>
        <v/>
      </c>
      <c r="V48" s="110" t="n">
        <v>950</v>
      </c>
      <c r="W48" s="110">
        <f>IF(X48&gt;0,(X48-V48)/2,"")</f>
        <v/>
      </c>
      <c r="X48" s="110" t="n">
        <v>4333</v>
      </c>
      <c r="Y48" s="110">
        <f>IF(Z48&gt;0,(Z48-X48)/2,"")</f>
        <v/>
      </c>
      <c r="Z48" s="110" t="n">
        <v>4333</v>
      </c>
      <c r="AA48" s="110">
        <f>IF(AB48&gt;0,(AB48-Z48)/2,"")</f>
        <v/>
      </c>
      <c r="AB48" s="110" t="n">
        <v>4333</v>
      </c>
      <c r="AC48" s="110">
        <f>IF(AD48&gt;0,(AD48-AB48)/2,"")</f>
        <v/>
      </c>
      <c r="AD48" s="110" t="n">
        <v>4333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224</v>
      </c>
      <c r="R49" s="112" t="n">
        <v>0</v>
      </c>
      <c r="S49" s="112">
        <f>IF(T49&gt;0,(T49-R49)/2,"")</f>
        <v/>
      </c>
      <c r="T49" s="112" t="n">
        <v>61</v>
      </c>
      <c r="U49" s="112">
        <f>IF(V49&gt;0,(V49-T49)/2,"")</f>
        <v/>
      </c>
      <c r="V49" s="112" t="n">
        <v>124</v>
      </c>
      <c r="W49" s="112">
        <f>IF(X49&gt;0,(X49-V49)/2,"")</f>
        <v/>
      </c>
      <c r="X49" s="112" t="n">
        <v>217</v>
      </c>
      <c r="Y49" s="112">
        <f>IF(Z49&gt;0,(Z49-X49)/2,"")</f>
        <v/>
      </c>
      <c r="Z49" s="112" t="n">
        <v>217</v>
      </c>
      <c r="AA49" s="112">
        <f>IF(AB49&gt;0,(AB49-Z49)/2,"")</f>
        <v/>
      </c>
      <c r="AB49" s="112" t="n">
        <v>217</v>
      </c>
      <c r="AC49" s="112">
        <f>IF(AD49&gt;0,(AD49-AB49)/2,"")</f>
        <v/>
      </c>
      <c r="AD49" s="112" t="n">
        <v>217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261</v>
      </c>
      <c r="R50" s="108" t="n">
        <v>0</v>
      </c>
      <c r="S50" s="108">
        <f>IF(T50&gt;0,(T50-R50)/2,"")</f>
        <v/>
      </c>
      <c r="T50" s="108" t="n">
        <v>261</v>
      </c>
      <c r="U50" s="108">
        <f>IF(V50&gt;0,(V50-T50)/2,"")</f>
        <v/>
      </c>
      <c r="V50" s="108" t="n">
        <v>261</v>
      </c>
      <c r="W50" s="108">
        <f>IF(X50&gt;0,(X50-V50)/2,"")</f>
        <v/>
      </c>
      <c r="X50" s="108" t="n">
        <v>261</v>
      </c>
      <c r="Y50" s="108">
        <f>IF(Z50&gt;0,(Z50-X50)/2,"")</f>
        <v/>
      </c>
      <c r="Z50" s="108" t="n">
        <v>261</v>
      </c>
      <c r="AA50" s="108">
        <f>IF(AB50&gt;0,(AB50-Z50)/2,"")</f>
        <v/>
      </c>
      <c r="AB50" s="108" t="n">
        <v>261</v>
      </c>
      <c r="AC50" s="108">
        <f>IF(AD50&gt;0,(AD50-AB50)/2,"")</f>
        <v/>
      </c>
      <c r="AD50" s="108" t="n">
        <v>261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1486</v>
      </c>
      <c r="R51" s="106" t="n">
        <v>0</v>
      </c>
      <c r="S51" s="106">
        <f>IF(T51&gt;0,(T51-R51)/2,"")</f>
        <v/>
      </c>
      <c r="T51" s="106" t="n">
        <v>102</v>
      </c>
      <c r="U51" s="106">
        <f>IF(V51&gt;0,(V51-T51)/2,"")</f>
        <v/>
      </c>
      <c r="V51" s="106" t="n">
        <v>337</v>
      </c>
      <c r="W51" s="106">
        <f>IF(X51&gt;0,(X51-V51)/2,"")</f>
        <v/>
      </c>
      <c r="X51" s="106" t="n">
        <v>1030</v>
      </c>
      <c r="Y51" s="106">
        <f>IF(Z51&gt;0,(Z51-X51)/2,"")</f>
        <v/>
      </c>
      <c r="Z51" s="106" t="n">
        <v>1030</v>
      </c>
      <c r="AA51" s="106">
        <f>IF(AB51&gt;0,(AB51-Z51)/2,"")</f>
        <v/>
      </c>
      <c r="AB51" s="106" t="n">
        <v>1030</v>
      </c>
      <c r="AC51" s="106">
        <f>IF(AD51&gt;0,(AD51-AB51)/2,"")</f>
        <v/>
      </c>
      <c r="AD51" s="106" t="n">
        <v>1030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1654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18</v>
      </c>
      <c r="W52" s="108">
        <f>IF(X52&gt;0,(X52-V52)/2,"")</f>
        <v/>
      </c>
      <c r="X52" s="108" t="n">
        <v>553</v>
      </c>
      <c r="Y52" s="108">
        <f>IF(Z52&gt;0,(Z52-X52)/2,"")</f>
        <v/>
      </c>
      <c r="Z52" s="108" t="n">
        <v>553</v>
      </c>
      <c r="AA52" s="108">
        <f>IF(AB52&gt;0,(AB52-Z52)/2,"")</f>
        <v/>
      </c>
      <c r="AB52" s="108" t="n">
        <v>553</v>
      </c>
      <c r="AC52" s="108">
        <f>IF(AD52&gt;0,(AD52-AB52)/2,"")</f>
        <v/>
      </c>
      <c r="AD52" s="108" t="n">
        <v>553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2738</v>
      </c>
      <c r="R53" s="106" t="n">
        <v>0</v>
      </c>
      <c r="S53" s="106">
        <f>IF(T53&gt;0,(T53-R53)/2,"")</f>
        <v/>
      </c>
      <c r="T53" s="106" t="n">
        <v>601</v>
      </c>
      <c r="U53" s="106">
        <f>IF(V53&gt;0,(V53-T53)/2,"")</f>
        <v/>
      </c>
      <c r="V53" s="106" t="n">
        <v>1314</v>
      </c>
      <c r="W53" s="106">
        <f>IF(X53&gt;0,(X53-V53)/2,"")</f>
        <v/>
      </c>
      <c r="X53" s="106" t="n">
        <v>2332</v>
      </c>
      <c r="Y53" s="106">
        <f>IF(Z53&gt;0,(Z53-X53)/2,"")</f>
        <v/>
      </c>
      <c r="Z53" s="106" t="n">
        <v>2332</v>
      </c>
      <c r="AA53" s="106">
        <f>IF(AB53&gt;0,(AB53-Z53)/2,"")</f>
        <v/>
      </c>
      <c r="AB53" s="106" t="n">
        <v>2332</v>
      </c>
      <c r="AC53" s="106">
        <f>IF(AD53&gt;0,(AD53-AB53)/2,"")</f>
        <v/>
      </c>
      <c r="AD53" s="106" t="n">
        <v>2332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1296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1114</v>
      </c>
      <c r="Y54" s="108">
        <f>IF(Z54&gt;0,(Z54-X54)/2,"")</f>
        <v/>
      </c>
      <c r="Z54" s="108" t="n">
        <v>1114</v>
      </c>
      <c r="AA54" s="108">
        <f>IF(AB54&gt;0,(AB54-Z54)/2,"")</f>
        <v/>
      </c>
      <c r="AB54" s="108" t="n">
        <v>1114</v>
      </c>
      <c r="AC54" s="108">
        <f>IF(AD54&gt;0,(AD54-AB54)/2,"")</f>
        <v/>
      </c>
      <c r="AD54" s="108" t="n">
        <v>1114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829</v>
      </c>
      <c r="R55" s="106" t="n">
        <v>627</v>
      </c>
      <c r="S55" s="106">
        <f>IF(T55&gt;0,(T55-R55)/2,"")</f>
        <v/>
      </c>
      <c r="T55" s="106" t="n">
        <v>627</v>
      </c>
      <c r="U55" s="106">
        <f>IF(V55&gt;0,(V55-T55)/2,"")</f>
        <v/>
      </c>
      <c r="V55" s="106" t="n">
        <v>627</v>
      </c>
      <c r="W55" s="106">
        <f>IF(X55&gt;0,(X55-V55)/2,"")</f>
        <v/>
      </c>
      <c r="X55" s="106" t="n">
        <v>1011</v>
      </c>
      <c r="Y55" s="106">
        <f>IF(Z55&gt;0,(Z55-X55)/2,"")</f>
        <v/>
      </c>
      <c r="Z55" s="106" t="n">
        <v>1011</v>
      </c>
      <c r="AA55" s="106">
        <f>IF(AB55&gt;0,(AB55-Z55)/2,"")</f>
        <v/>
      </c>
      <c r="AB55" s="106" t="n">
        <v>1011</v>
      </c>
      <c r="AC55" s="106">
        <f>IF(AD55&gt;0,(AD55-AB55)/2,"")</f>
        <v/>
      </c>
      <c r="AD55" s="106" t="n">
        <v>1011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347</v>
      </c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0</v>
      </c>
      <c r="W56" s="108">
        <f>IF(X56&gt;0,(X56-V56)/2,"")</f>
        <v/>
      </c>
      <c r="X56" s="108" t="n">
        <v>347</v>
      </c>
      <c r="Y56" s="108">
        <f>IF(Z56&gt;0,(Z56-X56)/2,"")</f>
        <v/>
      </c>
      <c r="Z56" s="108" t="n">
        <v>347</v>
      </c>
      <c r="AA56" s="108">
        <f>IF(AB56&gt;0,(AB56-Z56)/2,"")</f>
        <v/>
      </c>
      <c r="AB56" s="108" t="n">
        <v>347</v>
      </c>
      <c r="AC56" s="108">
        <f>IF(AD56&gt;0,(AD56-AB56)/2,"")</f>
        <v/>
      </c>
      <c r="AD56" s="108" t="n">
        <v>347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6638</v>
      </c>
      <c r="R58" s="104" t="n">
        <v>370</v>
      </c>
      <c r="S58" s="104">
        <f>IF(T58&gt;0,(T58-R58)/2,"")</f>
        <v/>
      </c>
      <c r="T58" s="104" t="n">
        <v>925</v>
      </c>
      <c r="U58" s="104">
        <f>IF(V58&gt;0,(V58-T58)/2,"")</f>
        <v/>
      </c>
      <c r="V58" s="104" t="n">
        <v>3129</v>
      </c>
      <c r="W58" s="104">
        <f>IF(X58&gt;0,(X58-V58)/2,"")</f>
        <v/>
      </c>
      <c r="X58" s="104" t="n">
        <v>4110</v>
      </c>
      <c r="Y58" s="104">
        <f>IF(Z58&gt;0,(Z58-X58)/2,"")</f>
        <v/>
      </c>
      <c r="Z58" s="104" t="n">
        <v>4954</v>
      </c>
      <c r="AA58" s="104">
        <f>IF(AB58&gt;0,(AB58-Z58)/2,"")</f>
        <v/>
      </c>
      <c r="AB58" s="104" t="n">
        <v>4954</v>
      </c>
      <c r="AC58" s="104">
        <f>IF(AD58&gt;0,(AD58-AB58)/2,"")</f>
        <v/>
      </c>
      <c r="AD58" s="104" t="n">
        <v>4954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3986</v>
      </c>
      <c r="R59" s="106" t="n">
        <v>935</v>
      </c>
      <c r="S59" s="106">
        <f>IF(T59&gt;0,(T59-R59)/2,"")</f>
        <v/>
      </c>
      <c r="T59" s="106" t="n">
        <v>1468</v>
      </c>
      <c r="U59" s="106">
        <f>IF(V59&gt;0,(V59-T59)/2,"")</f>
        <v/>
      </c>
      <c r="V59" s="106" t="n">
        <v>2469</v>
      </c>
      <c r="W59" s="106">
        <f>IF(X59&gt;0,(X59-V59)/2,"")</f>
        <v/>
      </c>
      <c r="X59" s="106" t="n">
        <v>2863</v>
      </c>
      <c r="Y59" s="106">
        <f>IF(Z59&gt;0,(Z59-X59)/2,"")</f>
        <v/>
      </c>
      <c r="Z59" s="106" t="n">
        <v>3958</v>
      </c>
      <c r="AA59" s="106">
        <f>IF(AB59&gt;0,(AB59-Z59)/2,"")</f>
        <v/>
      </c>
      <c r="AB59" s="106" t="n">
        <v>3958</v>
      </c>
      <c r="AC59" s="106">
        <f>IF(AD59&gt;0,(AD59-AB59)/2,"")</f>
        <v/>
      </c>
      <c r="AD59" s="106" t="n">
        <v>3958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4774</v>
      </c>
      <c r="R60" s="108" t="n">
        <v>0</v>
      </c>
      <c r="S60" s="108">
        <f>IF(T60&gt;0,(T60-R60)/2,"")</f>
        <v/>
      </c>
      <c r="T60" s="108" t="n">
        <v>734</v>
      </c>
      <c r="U60" s="108">
        <f>IF(V60&gt;0,(V60-T60)/2,"")</f>
        <v/>
      </c>
      <c r="V60" s="108" t="n">
        <v>951</v>
      </c>
      <c r="W60" s="108">
        <f>IF(X60&gt;0,(X60-V60)/2,"")</f>
        <v/>
      </c>
      <c r="X60" s="108" t="n">
        <v>1680</v>
      </c>
      <c r="Y60" s="108">
        <f>IF(Z60&gt;0,(Z60-X60)/2,"")</f>
        <v/>
      </c>
      <c r="Z60" s="108" t="n">
        <v>2536</v>
      </c>
      <c r="AA60" s="108">
        <f>IF(AB60&gt;0,(AB60-Z60)/2,"")</f>
        <v/>
      </c>
      <c r="AB60" s="108" t="n">
        <v>2536</v>
      </c>
      <c r="AC60" s="108">
        <f>IF(AD60&gt;0,(AD60-AB60)/2,"")</f>
        <v/>
      </c>
      <c r="AD60" s="108" t="n">
        <v>2536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4926</v>
      </c>
      <c r="R62" s="104" t="n">
        <v>0</v>
      </c>
      <c r="S62" s="104">
        <f>IF(T62&gt;0,(T62-R62)/2,"")</f>
        <v/>
      </c>
      <c r="T62" s="104" t="n">
        <v>0</v>
      </c>
      <c r="U62" s="104">
        <f>IF(V62&gt;0,(V62-T62)/2,"")</f>
        <v/>
      </c>
      <c r="V62" s="104" t="n">
        <v>0</v>
      </c>
      <c r="W62" s="104">
        <f>IF(X62&gt;0,(X62-V62)/2,"")</f>
        <v/>
      </c>
      <c r="X62" s="104" t="n">
        <v>866</v>
      </c>
      <c r="Y62" s="104">
        <f>IF(Z62&gt;0,(Z62-X62)/2,"")</f>
        <v/>
      </c>
      <c r="Z62" s="104" t="n">
        <v>3940</v>
      </c>
      <c r="AA62" s="104">
        <f>IF(AB62&gt;0,(AB62-Z62)/2,"")</f>
        <v/>
      </c>
      <c r="AB62" s="104" t="n">
        <v>4326</v>
      </c>
      <c r="AC62" s="104">
        <f>IF(AD62&gt;0,(AD62-AB62)/2,"")</f>
        <v/>
      </c>
      <c r="AD62" s="104" t="n">
        <v>4326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7664</v>
      </c>
      <c r="R63" s="106" t="n">
        <v>182</v>
      </c>
      <c r="S63" s="106">
        <f>IF(T63&gt;0,(T63-R63)/2,"")</f>
        <v/>
      </c>
      <c r="T63" s="106" t="n">
        <v>182</v>
      </c>
      <c r="U63" s="106">
        <f>IF(V63&gt;0,(V63-T63)/2,"")</f>
        <v/>
      </c>
      <c r="V63" s="106" t="n">
        <v>667</v>
      </c>
      <c r="W63" s="106">
        <f>IF(X63&gt;0,(X63-V63)/2,"")</f>
        <v/>
      </c>
      <c r="X63" s="106" t="n">
        <v>937</v>
      </c>
      <c r="Y63" s="106">
        <f>IF(Z63&gt;0,(Z63-X63)/2,"")</f>
        <v/>
      </c>
      <c r="Z63" s="106" t="n">
        <v>5226</v>
      </c>
      <c r="AA63" s="106">
        <f>IF(AB63&gt;0,(AB63-Z63)/2,"")</f>
        <v/>
      </c>
      <c r="AB63" s="106" t="n">
        <v>5908</v>
      </c>
      <c r="AC63" s="106">
        <f>IF(AD63&gt;0,(AD63-AB63)/2,"")</f>
        <v/>
      </c>
      <c r="AD63" s="106" t="n">
        <v>5908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5025</v>
      </c>
      <c r="R64" s="108" t="n">
        <v>700</v>
      </c>
      <c r="S64" s="108">
        <f>IF(T64&gt;0,(T64-R64)/2,"")</f>
        <v/>
      </c>
      <c r="T64" s="108" t="n">
        <v>907</v>
      </c>
      <c r="U64" s="108">
        <f>IF(V64&gt;0,(V64-T64)/2,"")</f>
        <v/>
      </c>
      <c r="V64" s="108" t="n">
        <v>2715</v>
      </c>
      <c r="W64" s="108">
        <f>IF(X64&gt;0,(X64-V64)/2,"")</f>
        <v/>
      </c>
      <c r="X64" s="108" t="n">
        <v>2715</v>
      </c>
      <c r="Y64" s="108">
        <f>IF(Z64&gt;0,(Z64-X64)/2,"")</f>
        <v/>
      </c>
      <c r="Z64" s="108" t="n">
        <v>4259</v>
      </c>
      <c r="AA64" s="108">
        <f>IF(AB64&gt;0,(AB64-Z64)/2,"")</f>
        <v/>
      </c>
      <c r="AB64" s="108" t="n">
        <v>4405</v>
      </c>
      <c r="AC64" s="108">
        <f>IF(AD64&gt;0,(AD64-AB64)/2,"")</f>
        <v/>
      </c>
      <c r="AD64" s="108" t="n">
        <v>4405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962</v>
      </c>
      <c r="R65" s="114" t="n">
        <v>0</v>
      </c>
      <c r="S65" s="114">
        <f>IF(T65&gt;0,(T65-R65)/2,"")</f>
        <v/>
      </c>
      <c r="T65" s="114" t="n">
        <v>72</v>
      </c>
      <c r="U65" s="114">
        <f>IF(V65&gt;0,(V65-T65)/2,"")</f>
        <v/>
      </c>
      <c r="V65" s="114" t="n">
        <v>577</v>
      </c>
      <c r="W65" s="114">
        <f>IF(X65&gt;0,(X65-V65)/2,"")</f>
        <v/>
      </c>
      <c r="X65" s="114" t="n">
        <v>577</v>
      </c>
      <c r="Y65" s="114">
        <f>IF(Z65&gt;0,(Z65-X65)/2,"")</f>
        <v/>
      </c>
      <c r="Z65" s="114" t="n">
        <v>793</v>
      </c>
      <c r="AA65" s="114">
        <f>IF(AB65&gt;0,(AB65-Z65)/2,"")</f>
        <v/>
      </c>
      <c r="AB65" s="114" t="n">
        <v>793</v>
      </c>
      <c r="AC65" s="114">
        <f>IF(AD65&gt;0,(AD65-AB65)/2,"")</f>
        <v/>
      </c>
      <c r="AD65" s="114" t="n">
        <v>793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9.xml><?xml version="1.0" encoding="utf-8"?>
<worksheet xmlns:r="http://schemas.openxmlformats.org/officeDocument/2006/relationships" xmlns="http://schemas.openxmlformats.org/spreadsheetml/2006/main">
  <sheetPr codeName="Sheet19">
    <tabColor theme="1"/>
    <outlinePr summaryBelow="1" summaryRight="1"/>
    <pageSetUpPr fitToPage="1"/>
  </sheetPr>
  <dimension ref="B2:AQ65"/>
  <sheetViews>
    <sheetView zoomScale="80" zoomScaleNormal="8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44369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6232</v>
      </c>
      <c r="E6" s="18" t="inlineStr">
        <is>
          <t xml:space="preserve">Room 1 </t>
        </is>
      </c>
      <c r="F6" s="119" t="n">
        <v>18893</v>
      </c>
      <c r="G6" s="117" t="n">
        <v>16540.889</v>
      </c>
      <c r="H6" s="117" t="n">
        <v>10715.47728106</v>
      </c>
      <c r="I6" s="19">
        <f>G6+H6</f>
        <v/>
      </c>
      <c r="J6" s="119" t="n">
        <v>18687</v>
      </c>
      <c r="K6" s="117" t="n">
        <v>16037.66050000001</v>
      </c>
      <c r="L6" s="117" t="n">
        <v>10449.15501084</v>
      </c>
      <c r="M6" s="19">
        <f>K6+L6</f>
        <v/>
      </c>
      <c r="N6" s="85" t="n">
        <v>63</v>
      </c>
      <c r="O6" s="85" t="n">
        <v>48</v>
      </c>
      <c r="P6" s="92" t="n"/>
      <c r="Q6" s="20">
        <f>J6-P6</f>
        <v/>
      </c>
      <c r="R6" s="21" t="n">
        <v>266</v>
      </c>
      <c r="S6" s="20">
        <f>IF(R6&gt;0,(R6-R7-$Q6),"")</f>
        <v/>
      </c>
      <c r="T6" s="21" t="n">
        <v>4219</v>
      </c>
      <c r="U6" s="20">
        <f>IF(T6&gt;0,(T6-T7-$Q6),"")</f>
        <v/>
      </c>
      <c r="V6" s="21" t="n">
        <v>8848</v>
      </c>
      <c r="W6" s="20">
        <f>IF(V6&gt;0,(V6-V7-$Q6),"")</f>
        <v/>
      </c>
      <c r="X6" s="21" t="n">
        <v>13692</v>
      </c>
      <c r="Y6" s="20">
        <f>IF(X6&gt;0,(X6-X7-$Q6),"")</f>
        <v/>
      </c>
      <c r="Z6" s="21" t="n">
        <v>17076</v>
      </c>
      <c r="AA6" s="20">
        <f>IF(Z6&gt;0,(Z6-Z7-$Q6),"")</f>
        <v/>
      </c>
      <c r="AB6" s="21" t="n">
        <v>17076</v>
      </c>
      <c r="AC6" s="22">
        <f>IF(AB6&gt;0,(AB6-AB7-$Q6),"")</f>
        <v/>
      </c>
      <c r="AD6" s="21" t="n">
        <v>17076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2693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40</v>
      </c>
      <c r="S7" s="24" t="n"/>
      <c r="T7" s="25" t="n">
        <v>42</v>
      </c>
      <c r="U7" s="24" t="n"/>
      <c r="V7" s="25" t="n">
        <v>52</v>
      </c>
      <c r="W7" s="24" t="n"/>
      <c r="X7" s="25" t="n">
        <v>71</v>
      </c>
      <c r="Y7" s="24" t="n"/>
      <c r="Z7" s="25" t="n">
        <v>77</v>
      </c>
      <c r="AA7" s="24" t="n"/>
      <c r="AB7" s="25" t="n">
        <v>77</v>
      </c>
      <c r="AC7" s="26" t="n"/>
      <c r="AD7" s="25" t="n">
        <v>77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2906</v>
      </c>
      <c r="E8" s="29" t="inlineStr">
        <is>
          <t>Room 2</t>
        </is>
      </c>
      <c r="F8" s="119" t="n">
        <v>15218</v>
      </c>
      <c r="G8" s="117" t="n">
        <v>6539.7175</v>
      </c>
      <c r="H8" s="117" t="n">
        <v>1466.9270435</v>
      </c>
      <c r="I8" s="19">
        <f>G8+H8</f>
        <v/>
      </c>
      <c r="J8" s="119" t="n">
        <v>15803</v>
      </c>
      <c r="K8" s="117" t="n">
        <v>6822.9115</v>
      </c>
      <c r="L8" s="117" t="n">
        <v>1565.8172346</v>
      </c>
      <c r="M8" s="19">
        <f>K8+L8</f>
        <v/>
      </c>
      <c r="N8" s="87" t="n">
        <v>30</v>
      </c>
      <c r="O8" s="87" t="n">
        <v>17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1000</v>
      </c>
      <c r="U8" s="20">
        <f>IF(T8&gt;0,(T8-T9-$Q8),"")</f>
        <v/>
      </c>
      <c r="V8" s="21" t="n">
        <v>2977</v>
      </c>
      <c r="W8" s="20">
        <f>IF(V8&gt;0,(V8-V9-$Q8),"")</f>
        <v/>
      </c>
      <c r="X8" s="21" t="n">
        <v>13833</v>
      </c>
      <c r="Y8" s="20">
        <f>IF(X8&gt;0,(X8-X9-$Q8),"")</f>
        <v/>
      </c>
      <c r="Z8" s="21" t="n">
        <v>14295</v>
      </c>
      <c r="AA8" s="20">
        <f>IF(Z8&gt;0,(Z8-Z9-$Q8),"")</f>
        <v/>
      </c>
      <c r="AB8" s="21" t="n">
        <v>14345</v>
      </c>
      <c r="AC8" s="22">
        <f>IF(AB8&gt;0,(AB8-AB9-$Q8),"")</f>
        <v/>
      </c>
      <c r="AD8" s="21" t="n">
        <v>14345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1544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8580</v>
      </c>
      <c r="E10" s="18" t="inlineStr">
        <is>
          <t>Room 3</t>
        </is>
      </c>
      <c r="F10" s="119" t="n">
        <v>18482</v>
      </c>
      <c r="G10" s="117" t="n">
        <v>14035.2195</v>
      </c>
      <c r="H10" s="117" t="n">
        <v>1522.9027</v>
      </c>
      <c r="I10" s="19">
        <f>G10+H10</f>
        <v/>
      </c>
      <c r="J10" s="119" t="n">
        <v>18658</v>
      </c>
      <c r="K10" s="117" t="n">
        <v>14091.6065</v>
      </c>
      <c r="L10" s="117" t="n">
        <v>1492.11418</v>
      </c>
      <c r="M10" s="19">
        <f>K10+L10</f>
        <v/>
      </c>
      <c r="N10" s="88" t="n">
        <v>42</v>
      </c>
      <c r="O10" s="88" t="n">
        <v>32</v>
      </c>
      <c r="P10" s="92" t="n"/>
      <c r="Q10" s="20">
        <f>J10-P10</f>
        <v/>
      </c>
      <c r="R10" s="21" t="n">
        <v>360</v>
      </c>
      <c r="S10" s="20">
        <f>IF(R10&gt;0,(R10-R11-$Q10),"")</f>
        <v/>
      </c>
      <c r="T10" s="21" t="n">
        <v>4646</v>
      </c>
      <c r="U10" s="20">
        <f>IF(T10&gt;0,(T10-T11-$Q10),"")</f>
        <v/>
      </c>
      <c r="V10" s="21" t="n">
        <v>6460</v>
      </c>
      <c r="W10" s="20">
        <f>IF(V10&gt;0,(V10-V11-$Q10),"")</f>
        <v/>
      </c>
      <c r="X10" s="21" t="n">
        <v>10375</v>
      </c>
      <c r="Y10" s="20">
        <f>IF(X10&gt;0,(X10-X11-$Q10),"")</f>
        <v/>
      </c>
      <c r="Z10" s="21" t="n">
        <v>12997</v>
      </c>
      <c r="AA10" s="20">
        <f>IF(Z10&gt;0,(Z10-Z11-$Q10),"")</f>
        <v/>
      </c>
      <c r="AB10" s="21" t="n">
        <v>14605</v>
      </c>
      <c r="AC10" s="22">
        <f>IF(AB10&gt;0,(AB10-AB11-$Q10),"")</f>
        <v/>
      </c>
      <c r="AD10" s="21" t="n">
        <v>14605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2215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0</v>
      </c>
      <c r="U11" s="24" t="n"/>
      <c r="V11" s="30" t="n">
        <v>169</v>
      </c>
      <c r="W11" s="24" t="n"/>
      <c r="X11" s="30" t="n">
        <v>184</v>
      </c>
      <c r="Y11" s="24" t="n"/>
      <c r="Z11" s="30" t="n">
        <v>304</v>
      </c>
      <c r="AA11" s="24" t="n"/>
      <c r="AB11" s="30" t="n">
        <v>326</v>
      </c>
      <c r="AC11" s="26" t="n"/>
      <c r="AD11" s="30" t="n">
        <v>326</v>
      </c>
      <c r="AE11" s="26" t="n"/>
    </row>
    <row r="12">
      <c r="B12" s="16" t="inlineStr">
        <is>
          <t>WM TUC</t>
        </is>
      </c>
      <c r="C12" s="17" t="n">
        <v>1698</v>
      </c>
      <c r="E12" s="29" t="inlineStr">
        <is>
          <t>Room 4</t>
        </is>
      </c>
      <c r="F12" s="119" t="n">
        <v>17155</v>
      </c>
      <c r="G12" s="117" t="n">
        <v>12415.81075</v>
      </c>
      <c r="H12" s="117" t="n">
        <v>11813.41183584</v>
      </c>
      <c r="I12" s="19">
        <f>G12+H12</f>
        <v/>
      </c>
      <c r="J12" s="119" t="n">
        <v>14219</v>
      </c>
      <c r="K12" s="117" t="n">
        <v>11647.96375</v>
      </c>
      <c r="L12" s="117" t="n">
        <v>10983.7125542</v>
      </c>
      <c r="M12" s="19">
        <f>K12+L12</f>
        <v/>
      </c>
      <c r="N12" s="88" t="n">
        <v>38</v>
      </c>
      <c r="O12" s="88" t="n">
        <v>31</v>
      </c>
      <c r="P12" s="92" t="n"/>
      <c r="Q12" s="20">
        <f>J12-P12</f>
        <v/>
      </c>
      <c r="R12" s="21" t="n">
        <v>2731</v>
      </c>
      <c r="S12" s="20">
        <f>IF(R12&gt;0,(R12-R13-$Q12),"")</f>
        <v/>
      </c>
      <c r="T12" s="21" t="n">
        <v>4667</v>
      </c>
      <c r="U12" s="20">
        <f>IF(T12&gt;0,(T12-T13-$Q12),"")</f>
        <v/>
      </c>
      <c r="V12" s="21" t="n">
        <v>6731</v>
      </c>
      <c r="W12" s="20">
        <f>IF(V12&gt;0,(V12-V13-$Q12),"")</f>
        <v/>
      </c>
      <c r="X12" s="21" t="n">
        <v>9382</v>
      </c>
      <c r="Y12" s="20">
        <f>IF(X12&gt;0,(X12-X13-$Q12),"")</f>
        <v/>
      </c>
      <c r="Z12" s="21" t="n">
        <v>9721</v>
      </c>
      <c r="AA12" s="20">
        <f>IF(Z12&gt;0,(Z12-Z13-$Q12),"")</f>
        <v/>
      </c>
      <c r="AB12" s="21" t="n">
        <v>9721</v>
      </c>
      <c r="AC12" s="22">
        <f>IF(AB12&gt;0,(AB12-AB13-$Q12),"")</f>
        <v/>
      </c>
      <c r="AD12" s="21" t="n">
        <v>9721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5272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18</v>
      </c>
      <c r="S13" s="24" t="n"/>
      <c r="T13" s="30" t="n">
        <v>18</v>
      </c>
      <c r="U13" s="24" t="n"/>
      <c r="V13" s="30" t="n">
        <v>18</v>
      </c>
      <c r="W13" s="24" t="n"/>
      <c r="X13" s="30" t="n">
        <v>786</v>
      </c>
      <c r="Y13" s="24" t="n"/>
      <c r="Z13" s="30" t="n">
        <v>786</v>
      </c>
      <c r="AA13" s="24" t="n"/>
      <c r="AB13" s="30" t="n">
        <v>786</v>
      </c>
      <c r="AC13" s="26" t="n"/>
      <c r="AD13" s="30" t="n">
        <v>786</v>
      </c>
      <c r="AE13" s="26" t="n"/>
    </row>
    <row r="14">
      <c r="B14" s="16" t="inlineStr">
        <is>
          <t>ALBSFWY PHX</t>
        </is>
      </c>
      <c r="C14" s="17" t="n">
        <v>7748</v>
      </c>
      <c r="E14" s="18" t="inlineStr">
        <is>
          <t>Room 5</t>
        </is>
      </c>
      <c r="F14" s="119" t="n">
        <v>30056</v>
      </c>
      <c r="G14" s="117" t="n">
        <v>20231.78125</v>
      </c>
      <c r="H14" s="117" t="n">
        <v>29903.61072300001</v>
      </c>
      <c r="I14" s="19">
        <f>G14+H14</f>
        <v/>
      </c>
      <c r="J14" s="119" t="n">
        <v>19661</v>
      </c>
      <c r="K14" s="117" t="n">
        <v>18213.09375</v>
      </c>
      <c r="L14" s="117" t="n">
        <v>23842.1180891</v>
      </c>
      <c r="M14" s="19">
        <f>K14+L14</f>
        <v/>
      </c>
      <c r="N14" s="88" t="n">
        <v>62</v>
      </c>
      <c r="O14" s="88" t="n">
        <v>47</v>
      </c>
      <c r="P14" s="92" t="n"/>
      <c r="Q14" s="20">
        <f>J14-P14</f>
        <v/>
      </c>
      <c r="R14" s="21" t="n">
        <v>1430</v>
      </c>
      <c r="S14" s="20">
        <f>IF(R14&gt;0,(R14-R15-$Q14),"")</f>
        <v/>
      </c>
      <c r="T14" s="21" t="n">
        <v>5985</v>
      </c>
      <c r="U14" s="20">
        <f>IF(T14&gt;0,(T14-T15-$Q14),"")</f>
        <v/>
      </c>
      <c r="V14" s="21" t="n">
        <v>7949</v>
      </c>
      <c r="W14" s="20">
        <f>IF(V14&gt;0,(V14-V15-$Q14),"")</f>
        <v/>
      </c>
      <c r="X14" s="21" t="n">
        <v>11144</v>
      </c>
      <c r="Y14" s="20">
        <f>IF(X14&gt;0,(X14-X15-$Q14),"")</f>
        <v/>
      </c>
      <c r="Z14" s="21" t="n">
        <v>13665</v>
      </c>
      <c r="AA14" s="20">
        <f>IF(Z14&gt;0,(Z14-Z15-$Q14),"")</f>
        <v/>
      </c>
      <c r="AB14" s="21" t="n">
        <v>13665</v>
      </c>
      <c r="AC14" s="22">
        <f>IF(AB14&gt;0,(AB14-AB15-$Q14),"")</f>
        <v/>
      </c>
      <c r="AD14" s="21" t="n">
        <v>13665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2705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14</v>
      </c>
      <c r="S15" s="24" t="n"/>
      <c r="T15" s="25" t="n">
        <v>190</v>
      </c>
      <c r="U15" s="24" t="n"/>
      <c r="V15" s="25" t="n">
        <v>202</v>
      </c>
      <c r="W15" s="24" t="n"/>
      <c r="X15" s="25" t="n">
        <v>407</v>
      </c>
      <c r="Y15" s="24" t="n"/>
      <c r="Z15" s="25" t="n">
        <v>1101</v>
      </c>
      <c r="AA15" s="24" t="n"/>
      <c r="AB15" s="25" t="n">
        <v>1101</v>
      </c>
      <c r="AC15" s="26" t="n"/>
      <c r="AD15" s="25" t="n">
        <v>1101</v>
      </c>
      <c r="AE15" s="26" t="n"/>
    </row>
    <row r="16" ht="15" customHeight="1" thickBot="1">
      <c r="B16" s="28" t="inlineStr">
        <is>
          <t>FRY'S</t>
        </is>
      </c>
      <c r="C16" s="17" t="n">
        <v>10670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380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670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1307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559</v>
      </c>
      <c r="L20" s="4" t="n"/>
      <c r="M20" s="4" t="n"/>
      <c r="Q20" s="51" t="inlineStr">
        <is>
          <t>Day Prior</t>
        </is>
      </c>
      <c r="R20" s="35" t="n">
        <v>3739</v>
      </c>
      <c r="S20" s="36" t="n"/>
      <c r="T20" s="35" t="n">
        <v>9589</v>
      </c>
      <c r="U20" s="36" t="n"/>
      <c r="V20" s="35" t="n">
        <v>17314</v>
      </c>
      <c r="W20" s="36" t="n"/>
      <c r="X20" s="35" t="n">
        <v>38519</v>
      </c>
      <c r="Y20" s="36" t="n"/>
      <c r="Z20" s="35" t="n">
        <v>45867</v>
      </c>
      <c r="AA20" s="36" t="n"/>
      <c r="AB20" s="35" t="n">
        <v>47228</v>
      </c>
      <c r="AC20" s="37" t="n"/>
      <c r="AD20" s="35" t="n">
        <v>47228</v>
      </c>
      <c r="AE20" s="37" t="n">
        <v>-30933</v>
      </c>
    </row>
    <row r="21" ht="15" customHeight="1" thickBot="1">
      <c r="B21" s="16" t="inlineStr">
        <is>
          <t>SBUX PHX</t>
        </is>
      </c>
      <c r="C21" s="17" t="n">
        <v>8583</v>
      </c>
      <c r="L21" s="4" t="n"/>
      <c r="M21" s="4" t="n"/>
      <c r="Q21" s="52" t="n"/>
      <c r="R21" s="40" t="n">
        <v>1025</v>
      </c>
      <c r="S21" s="41" t="n"/>
      <c r="T21" s="40" t="n">
        <v>2759</v>
      </c>
      <c r="U21" s="41" t="n"/>
      <c r="V21" s="40" t="n">
        <v>6109</v>
      </c>
      <c r="W21" s="41" t="n"/>
      <c r="X21" s="40" t="n">
        <v>7798</v>
      </c>
      <c r="Y21" s="41" t="n"/>
      <c r="Z21" s="40" t="n">
        <v>15796</v>
      </c>
      <c r="AA21" s="41" t="n"/>
      <c r="AB21" s="40" t="n">
        <v>15796</v>
      </c>
      <c r="AC21" s="42" t="n"/>
      <c r="AD21" s="40" t="n">
        <v>15796</v>
      </c>
      <c r="AE21" s="42" t="n"/>
    </row>
    <row r="22" ht="15" customHeight="1" thickBot="1">
      <c r="B22" s="16" t="inlineStr">
        <is>
          <t>SBUX LV B</t>
        </is>
      </c>
      <c r="C22" s="17" t="n">
        <v>2166</v>
      </c>
      <c r="L22" s="4" t="n"/>
      <c r="M22" s="4" t="n"/>
      <c r="Q22" s="54" t="n"/>
      <c r="R22" s="55" t="n">
        <v>1869.5</v>
      </c>
      <c r="S22" s="55" t="n"/>
      <c r="T22" s="55" t="n">
        <v>2925</v>
      </c>
      <c r="U22" s="55" t="n"/>
      <c r="V22" s="55" t="n">
        <v>3862.5</v>
      </c>
      <c r="W22" s="55" t="n"/>
      <c r="X22" s="55" t="n">
        <v>10602.5</v>
      </c>
      <c r="Y22" s="55" t="n"/>
      <c r="Z22" s="55" t="n">
        <v>3674</v>
      </c>
      <c r="AA22" s="55" t="n"/>
      <c r="AB22" s="55" t="n">
        <v>680.5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4629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7893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32013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6232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17765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525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14809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4450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3175</v>
      </c>
      <c r="R36" s="104" t="n">
        <v>0</v>
      </c>
      <c r="S36" s="104">
        <f>IF(T36&gt;0,(T36-R36)/2,"")</f>
        <v/>
      </c>
      <c r="T36" s="104" t="n">
        <v>31</v>
      </c>
      <c r="U36" s="104">
        <f>IF(V36&gt;0,(V36-T36)/2,"")</f>
        <v/>
      </c>
      <c r="V36" s="104" t="n">
        <v>451</v>
      </c>
      <c r="W36" s="104">
        <f>IF(X36&gt;0,(X36-V36)/2,"")</f>
        <v/>
      </c>
      <c r="X36" s="104" t="n">
        <v>457</v>
      </c>
      <c r="Y36" s="104">
        <f>IF(Z36&gt;0,(Z36-X36)/2,"")</f>
        <v/>
      </c>
      <c r="Z36" s="104" t="n">
        <v>2201</v>
      </c>
      <c r="AA36" s="104">
        <f>IF(AB36&gt;0,(AB36-Z36)/2,"")</f>
        <v/>
      </c>
      <c r="AB36" s="104" t="n">
        <v>2201</v>
      </c>
      <c r="AC36" s="104">
        <f>IF(AD36&gt;0,(AD36-AB36)/2,"")</f>
        <v/>
      </c>
      <c r="AD36" s="104" t="n">
        <v>2201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1601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0</v>
      </c>
      <c r="W37" s="106">
        <f>IF(X37&gt;0,(X37-V37)/2,"")</f>
        <v/>
      </c>
      <c r="X37" s="106" t="n">
        <v>787</v>
      </c>
      <c r="Y37" s="106">
        <f>IF(Z37&gt;0,(Z37-X37)/2,"")</f>
        <v/>
      </c>
      <c r="Z37" s="106" t="n">
        <v>1592</v>
      </c>
      <c r="AA37" s="106">
        <f>IF(AB37&gt;0,(AB37-Z37)/2,"")</f>
        <v/>
      </c>
      <c r="AB37" s="106" t="n">
        <v>1592</v>
      </c>
      <c r="AC37" s="106">
        <f>IF(AD37&gt;0,(AD37-AB37)/2,"")</f>
        <v/>
      </c>
      <c r="AD37" s="106" t="n">
        <v>1592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2634</v>
      </c>
      <c r="R38" s="108" t="n">
        <v>0</v>
      </c>
      <c r="S38" s="108">
        <f>IF(T38&gt;0,(T38-R38)/2,"")</f>
        <v/>
      </c>
      <c r="T38" s="108" t="n">
        <v>770</v>
      </c>
      <c r="U38" s="108">
        <f>IF(V38&gt;0,(V38-T38)/2,"")</f>
        <v/>
      </c>
      <c r="V38" s="108" t="n">
        <v>1560</v>
      </c>
      <c r="W38" s="108">
        <f>IF(X38&gt;0,(X38-V38)/2,"")</f>
        <v/>
      </c>
      <c r="X38" s="108" t="n">
        <v>2344</v>
      </c>
      <c r="Y38" s="108">
        <f>IF(Z38&gt;0,(Z38-X38)/2,"")</f>
        <v/>
      </c>
      <c r="Z38" s="108" t="n">
        <v>2602</v>
      </c>
      <c r="AA38" s="108">
        <f>IF(AB38&gt;0,(AB38-Z38)/2,"")</f>
        <v/>
      </c>
      <c r="AB38" s="108" t="n">
        <v>2602</v>
      </c>
      <c r="AC38" s="108">
        <f>IF(AD38&gt;0,(AD38-AB38)/2,"")</f>
        <v/>
      </c>
      <c r="AD38" s="108" t="n">
        <v>2602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3032</v>
      </c>
      <c r="R39" s="106" t="n">
        <v>0</v>
      </c>
      <c r="S39" s="106">
        <f>IF(T39&gt;0,(T39-R39)/2,"")</f>
        <v/>
      </c>
      <c r="T39" s="106" t="n">
        <v>784</v>
      </c>
      <c r="U39" s="106">
        <f>IF(V39&gt;0,(V39-T39)/2,"")</f>
        <v/>
      </c>
      <c r="V39" s="106" t="n">
        <v>2126</v>
      </c>
      <c r="W39" s="106">
        <f>IF(X39&gt;0,(X39-V39)/2,"")</f>
        <v/>
      </c>
      <c r="X39" s="106" t="n">
        <v>2939</v>
      </c>
      <c r="Y39" s="106">
        <f>IF(Z39&gt;0,(Z39-X39)/2,"")</f>
        <v/>
      </c>
      <c r="Z39" s="106" t="n">
        <v>3039</v>
      </c>
      <c r="AA39" s="106">
        <f>IF(AB39&gt;0,(AB39-Z39)/2,"")</f>
        <v/>
      </c>
      <c r="AB39" s="106" t="n">
        <v>3039</v>
      </c>
      <c r="AC39" s="106">
        <f>IF(AD39&gt;0,(AD39-AB39)/2,"")</f>
        <v/>
      </c>
      <c r="AD39" s="106" t="n">
        <v>3039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2998</v>
      </c>
      <c r="R40" s="108" t="n">
        <v>0</v>
      </c>
      <c r="S40" s="108">
        <f>IF(T40&gt;0,(T40-R40)/2,"")</f>
        <v/>
      </c>
      <c r="T40" s="108" t="n">
        <v>1411</v>
      </c>
      <c r="U40" s="108">
        <f>IF(V40&gt;0,(V40-T40)/2,"")</f>
        <v/>
      </c>
      <c r="V40" s="108" t="n">
        <v>1411</v>
      </c>
      <c r="W40" s="108">
        <f>IF(X40&gt;0,(X40-V40)/2,"")</f>
        <v/>
      </c>
      <c r="X40" s="108" t="n">
        <v>2653</v>
      </c>
      <c r="Y40" s="108">
        <f>IF(Z40&gt;0,(Z40-X40)/2,"")</f>
        <v/>
      </c>
      <c r="Z40" s="108" t="n">
        <v>3017</v>
      </c>
      <c r="AA40" s="108">
        <f>IF(AB40&gt;0,(AB40-Z40)/2,"")</f>
        <v/>
      </c>
      <c r="AB40" s="108" t="n">
        <v>3017</v>
      </c>
      <c r="AC40" s="108">
        <f>IF(AD40&gt;0,(AD40-AB40)/2,"")</f>
        <v/>
      </c>
      <c r="AD40" s="108" t="n">
        <v>3017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706</v>
      </c>
      <c r="R41" s="106" t="n">
        <v>266</v>
      </c>
      <c r="S41" s="106">
        <f>IF(T41&gt;0,(T41-R41)/2,"")</f>
        <v/>
      </c>
      <c r="T41" s="106" t="n">
        <v>266</v>
      </c>
      <c r="U41" s="106">
        <f>IF(V41&gt;0,(V41-T41)/2,"")</f>
        <v/>
      </c>
      <c r="V41" s="106" t="n">
        <v>266</v>
      </c>
      <c r="W41" s="106">
        <f>IF(X41&gt;0,(X41-V41)/2,"")</f>
        <v/>
      </c>
      <c r="X41" s="106" t="n">
        <v>633</v>
      </c>
      <c r="Y41" s="106">
        <f>IF(Z41&gt;0,(Z41-X41)/2,"")</f>
        <v/>
      </c>
      <c r="Z41" s="106" t="n">
        <v>746</v>
      </c>
      <c r="AA41" s="106">
        <f>IF(AB41&gt;0,(AB41-Z41)/2,"")</f>
        <v/>
      </c>
      <c r="AB41" s="106" t="n">
        <v>746</v>
      </c>
      <c r="AC41" s="106">
        <f>IF(AD41&gt;0,(AD41-AB41)/2,"")</f>
        <v/>
      </c>
      <c r="AD41" s="106" t="n">
        <v>746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1265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755</v>
      </c>
      <c r="W42" s="108">
        <f>IF(X42&gt;0,(X42-V42)/2,"")</f>
        <v/>
      </c>
      <c r="X42" s="108" t="n">
        <v>755</v>
      </c>
      <c r="Y42" s="108">
        <f>IF(Z42&gt;0,(Z42-X42)/2,"")</f>
        <v/>
      </c>
      <c r="Z42" s="108" t="n">
        <v>755</v>
      </c>
      <c r="AA42" s="108">
        <f>IF(AB42&gt;0,(AB42-Z42)/2,"")</f>
        <v/>
      </c>
      <c r="AB42" s="108" t="n">
        <v>755</v>
      </c>
      <c r="AC42" s="108">
        <f>IF(AD42&gt;0,(AD42-AB42)/2,"")</f>
        <v/>
      </c>
      <c r="AD42" s="108" t="n">
        <v>755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1756</v>
      </c>
      <c r="R43" s="106" t="n">
        <v>0</v>
      </c>
      <c r="S43" s="106">
        <f>IF(T43&gt;0,(T43-R43)/2,"")</f>
        <v/>
      </c>
      <c r="T43" s="106" t="n">
        <v>397</v>
      </c>
      <c r="U43" s="106">
        <f>IF(V43&gt;0,(V43-T43)/2,"")</f>
        <v/>
      </c>
      <c r="V43" s="106" t="n">
        <v>1337</v>
      </c>
      <c r="W43" s="106">
        <f>IF(X43&gt;0,(X43-V43)/2,"")</f>
        <v/>
      </c>
      <c r="X43" s="106" t="n">
        <v>1757</v>
      </c>
      <c r="Y43" s="106">
        <f>IF(Z43&gt;0,(Z43-X43)/2,"")</f>
        <v/>
      </c>
      <c r="Z43" s="106" t="n">
        <v>1757</v>
      </c>
      <c r="AA43" s="106">
        <f>IF(AB43&gt;0,(AB43-Z43)/2,"")</f>
        <v/>
      </c>
      <c r="AB43" s="106" t="n">
        <v>1757</v>
      </c>
      <c r="AC43" s="106">
        <f>IF(AD43&gt;0,(AD43-AB43)/2,"")</f>
        <v/>
      </c>
      <c r="AD43" s="106" t="n">
        <v>1757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1520</v>
      </c>
      <c r="R44" s="110" t="n">
        <v>0</v>
      </c>
      <c r="S44" s="110">
        <f>IF(T44&gt;0,(T44-R44)/2,"")</f>
        <v/>
      </c>
      <c r="T44" s="110" t="n">
        <v>560</v>
      </c>
      <c r="U44" s="110">
        <f>IF(V44&gt;0,(V44-T44)/2,"")</f>
        <v/>
      </c>
      <c r="V44" s="110" t="n">
        <v>942</v>
      </c>
      <c r="W44" s="110">
        <f>IF(X44&gt;0,(X44-V44)/2,"")</f>
        <v/>
      </c>
      <c r="X44" s="110" t="n">
        <v>1367</v>
      </c>
      <c r="Y44" s="110">
        <f>IF(Z44&gt;0,(Z44-X44)/2,"")</f>
        <v/>
      </c>
      <c r="Z44" s="110" t="n">
        <v>1367</v>
      </c>
      <c r="AA44" s="110">
        <f>IF(AB44&gt;0,(AB44-Z44)/2,"")</f>
        <v/>
      </c>
      <c r="AB44" s="110" t="n">
        <v>1367</v>
      </c>
      <c r="AC44" s="110">
        <f>IF(AD44&gt;0,(AD44-AB44)/2,"")</f>
        <v/>
      </c>
      <c r="AD44" s="110" t="n">
        <v>1367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5043</v>
      </c>
      <c r="R45" s="112" t="n">
        <v>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2040</v>
      </c>
      <c r="W45" s="112">
        <f>IF(X45&gt;0,(X45-V45)/2,"")</f>
        <v/>
      </c>
      <c r="X45" s="112" t="n">
        <v>5043</v>
      </c>
      <c r="Y45" s="112">
        <f>IF(Z45&gt;0,(Z45-X45)/2,"")</f>
        <v/>
      </c>
      <c r="Z45" s="112" t="n">
        <v>5043</v>
      </c>
      <c r="AA45" s="112">
        <f>IF(AB45&gt;0,(AB45-Z45)/2,"")</f>
        <v/>
      </c>
      <c r="AB45" s="112" t="n">
        <v>5043</v>
      </c>
      <c r="AC45" s="112">
        <f>IF(AD45&gt;0,(AD45-AB45)/2,"")</f>
        <v/>
      </c>
      <c r="AD45" s="112" t="n">
        <v>5043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3826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2339</v>
      </c>
      <c r="Y46" s="108">
        <f>IF(Z46&gt;0,(Z46-X46)/2,"")</f>
        <v/>
      </c>
      <c r="Z46" s="108" t="n">
        <v>2801</v>
      </c>
      <c r="AA46" s="108">
        <f>IF(AB46&gt;0,(AB46-Z46)/2,"")</f>
        <v/>
      </c>
      <c r="AB46" s="108" t="n">
        <v>2801</v>
      </c>
      <c r="AC46" s="108">
        <f>IF(AD46&gt;0,(AD46-AB46)/2,"")</f>
        <v/>
      </c>
      <c r="AD46" s="108" t="n">
        <v>2801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2390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1965</v>
      </c>
      <c r="Y47" s="106">
        <f>IF(Z47&gt;0,(Z47-X47)/2,"")</f>
        <v/>
      </c>
      <c r="Z47" s="106" t="n">
        <v>1965</v>
      </c>
      <c r="AA47" s="106">
        <f>IF(AB47&gt;0,(AB47-Z47)/2,"")</f>
        <v/>
      </c>
      <c r="AB47" s="106" t="n">
        <v>1965</v>
      </c>
      <c r="AC47" s="106">
        <f>IF(AD47&gt;0,(AD47-AB47)/2,"")</f>
        <v/>
      </c>
      <c r="AD47" s="106" t="n">
        <v>1965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4544</v>
      </c>
      <c r="R48" s="110" t="n">
        <v>0</v>
      </c>
      <c r="S48" s="110">
        <f>IF(T48&gt;0,(T48-R48)/2,"")</f>
        <v/>
      </c>
      <c r="T48" s="110" t="n">
        <v>0</v>
      </c>
      <c r="U48" s="110">
        <f>IF(V48&gt;0,(V48-T48)/2,"")</f>
        <v/>
      </c>
      <c r="V48" s="110" t="n">
        <v>937</v>
      </c>
      <c r="W48" s="110">
        <f>IF(X48&gt;0,(X48-V48)/2,"")</f>
        <v/>
      </c>
      <c r="X48" s="110" t="n">
        <v>4486</v>
      </c>
      <c r="Y48" s="110">
        <f>IF(Z48&gt;0,(Z48-X48)/2,"")</f>
        <v/>
      </c>
      <c r="Z48" s="110" t="n">
        <v>4486</v>
      </c>
      <c r="AA48" s="110">
        <f>IF(AB48&gt;0,(AB48-Z48)/2,"")</f>
        <v/>
      </c>
      <c r="AB48" s="110" t="n">
        <v>4536</v>
      </c>
      <c r="AC48" s="110">
        <f>IF(AD48&gt;0,(AD48-AB48)/2,"")</f>
        <v/>
      </c>
      <c r="AD48" s="110" t="n">
        <v>4536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2129</v>
      </c>
      <c r="R49" s="112" t="n">
        <v>0</v>
      </c>
      <c r="S49" s="112">
        <f>IF(T49&gt;0,(T49-R49)/2,"")</f>
        <v/>
      </c>
      <c r="T49" s="112" t="n">
        <v>1120</v>
      </c>
      <c r="U49" s="112">
        <f>IF(V49&gt;0,(V49-T49)/2,"")</f>
        <v/>
      </c>
      <c r="V49" s="112" t="n">
        <v>1794</v>
      </c>
      <c r="W49" s="112">
        <f>IF(X49&gt;0,(X49-V49)/2,"")</f>
        <v/>
      </c>
      <c r="X49" s="112" t="n">
        <v>1794</v>
      </c>
      <c r="Y49" s="112">
        <f>IF(Z49&gt;0,(Z49-X49)/2,"")</f>
        <v/>
      </c>
      <c r="Z49" s="112" t="n">
        <v>1824</v>
      </c>
      <c r="AA49" s="112">
        <f>IF(AB49&gt;0,(AB49-Z49)/2,"")</f>
        <v/>
      </c>
      <c r="AB49" s="112" t="n">
        <v>2110</v>
      </c>
      <c r="AC49" s="112">
        <f>IF(AD49&gt;0,(AD49-AB49)/2,"")</f>
        <v/>
      </c>
      <c r="AD49" s="112" t="n">
        <v>2110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3692</v>
      </c>
      <c r="R50" s="108" t="n">
        <v>0</v>
      </c>
      <c r="S50" s="108">
        <f>IF(T50&gt;0,(T50-R50)/2,"")</f>
        <v/>
      </c>
      <c r="T50" s="108" t="n">
        <v>1351</v>
      </c>
      <c r="U50" s="108">
        <f>IF(V50&gt;0,(V50-T50)/2,"")</f>
        <v/>
      </c>
      <c r="V50" s="108" t="n">
        <v>1351</v>
      </c>
      <c r="W50" s="108">
        <f>IF(X50&gt;0,(X50-V50)/2,"")</f>
        <v/>
      </c>
      <c r="X50" s="108" t="n">
        <v>2350</v>
      </c>
      <c r="Y50" s="108">
        <f>IF(Z50&gt;0,(Z50-X50)/2,"")</f>
        <v/>
      </c>
      <c r="Z50" s="108" t="n">
        <v>2770</v>
      </c>
      <c r="AA50" s="108">
        <f>IF(AB50&gt;0,(AB50-Z50)/2,"")</f>
        <v/>
      </c>
      <c r="AB50" s="108" t="n">
        <v>3092</v>
      </c>
      <c r="AC50" s="108">
        <f>IF(AD50&gt;0,(AD50-AB50)/2,"")</f>
        <v/>
      </c>
      <c r="AD50" s="108" t="n">
        <v>3092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1387</v>
      </c>
      <c r="R51" s="106" t="n">
        <v>0</v>
      </c>
      <c r="S51" s="106">
        <f>IF(T51&gt;0,(T51-R51)/2,"")</f>
        <v/>
      </c>
      <c r="T51" s="106" t="n">
        <v>0</v>
      </c>
      <c r="U51" s="106">
        <f>IF(V51&gt;0,(V51-T51)/2,"")</f>
        <v/>
      </c>
      <c r="V51" s="106" t="n">
        <v>415</v>
      </c>
      <c r="W51" s="106">
        <f>IF(X51&gt;0,(X51-V51)/2,"")</f>
        <v/>
      </c>
      <c r="X51" s="106" t="n">
        <v>912</v>
      </c>
      <c r="Y51" s="106">
        <f>IF(Z51&gt;0,(Z51-X51)/2,"")</f>
        <v/>
      </c>
      <c r="Z51" s="106" t="n">
        <v>912</v>
      </c>
      <c r="AA51" s="106">
        <f>IF(AB51&gt;0,(AB51-Z51)/2,"")</f>
        <v/>
      </c>
      <c r="AB51" s="106" t="n">
        <v>1129</v>
      </c>
      <c r="AC51" s="106">
        <f>IF(AD51&gt;0,(AD51-AB51)/2,"")</f>
        <v/>
      </c>
      <c r="AD51" s="106" t="n">
        <v>1129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2525</v>
      </c>
      <c r="R52" s="108" t="n">
        <v>0</v>
      </c>
      <c r="S52" s="108">
        <f>IF(T52&gt;0,(T52-R52)/2,"")</f>
        <v/>
      </c>
      <c r="T52" s="108" t="n">
        <v>365</v>
      </c>
      <c r="U52" s="108">
        <f>IF(V52&gt;0,(V52-T52)/2,"")</f>
        <v/>
      </c>
      <c r="V52" s="108" t="n">
        <v>365</v>
      </c>
      <c r="W52" s="108">
        <f>IF(X52&gt;0,(X52-V52)/2,"")</f>
        <v/>
      </c>
      <c r="X52" s="108" t="n">
        <v>497</v>
      </c>
      <c r="Y52" s="108">
        <f>IF(Z52&gt;0,(Z52-X52)/2,"")</f>
        <v/>
      </c>
      <c r="Z52" s="108" t="n">
        <v>497</v>
      </c>
      <c r="AA52" s="108">
        <f>IF(AB52&gt;0,(AB52-Z52)/2,"")</f>
        <v/>
      </c>
      <c r="AB52" s="108" t="n">
        <v>549</v>
      </c>
      <c r="AC52" s="108">
        <f>IF(AD52&gt;0,(AD52-AB52)/2,"")</f>
        <v/>
      </c>
      <c r="AD52" s="108" t="n">
        <v>549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2726</v>
      </c>
      <c r="R53" s="106" t="n">
        <v>0</v>
      </c>
      <c r="S53" s="106">
        <f>IF(T53&gt;0,(T53-R53)/2,"")</f>
        <v/>
      </c>
      <c r="T53" s="106" t="n">
        <v>0</v>
      </c>
      <c r="U53" s="106">
        <f>IF(V53&gt;0,(V53-T53)/2,"")</f>
        <v/>
      </c>
      <c r="V53" s="106" t="n">
        <v>725</v>
      </c>
      <c r="W53" s="106">
        <f>IF(X53&gt;0,(X53-V53)/2,"")</f>
        <v/>
      </c>
      <c r="X53" s="106" t="n">
        <v>1815</v>
      </c>
      <c r="Y53" s="106">
        <f>IF(Z53&gt;0,(Z53-X53)/2,"")</f>
        <v/>
      </c>
      <c r="Z53" s="106" t="n">
        <v>1830</v>
      </c>
      <c r="AA53" s="106">
        <f>IF(AB53&gt;0,(AB53-Z53)/2,"")</f>
        <v/>
      </c>
      <c r="AB53" s="106" t="n">
        <v>2116</v>
      </c>
      <c r="AC53" s="106">
        <f>IF(AD53&gt;0,(AD53-AB53)/2,"")</f>
        <v/>
      </c>
      <c r="AD53" s="106" t="n">
        <v>2116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1481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852</v>
      </c>
      <c r="AA54" s="108">
        <f>IF(AB54&gt;0,(AB54-Z54)/2,"")</f>
        <v/>
      </c>
      <c r="AB54" s="108" t="n">
        <v>852</v>
      </c>
      <c r="AC54" s="108">
        <f>IF(AD54&gt;0,(AD54-AB54)/2,"")</f>
        <v/>
      </c>
      <c r="AD54" s="108" t="n">
        <v>852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1825</v>
      </c>
      <c r="R55" s="106" t="n">
        <v>360</v>
      </c>
      <c r="S55" s="106">
        <f>IF(T55&gt;0,(T55-R55)/2,"")</f>
        <v/>
      </c>
      <c r="T55" s="106" t="n">
        <v>610</v>
      </c>
      <c r="U55" s="106">
        <f>IF(V55&gt;0,(V55-T55)/2,"")</f>
        <v/>
      </c>
      <c r="V55" s="106" t="n">
        <v>610</v>
      </c>
      <c r="W55" s="106">
        <f>IF(X55&gt;0,(X55-V55)/2,"")</f>
        <v/>
      </c>
      <c r="X55" s="106" t="n">
        <v>620</v>
      </c>
      <c r="Y55" s="106">
        <f>IF(Z55&gt;0,(Z55-X55)/2,"")</f>
        <v/>
      </c>
      <c r="Z55" s="106" t="n">
        <v>1925</v>
      </c>
      <c r="AA55" s="106">
        <f>IF(AB55&gt;0,(AB55-Z55)/2,"")</f>
        <v/>
      </c>
      <c r="AB55" s="106" t="n">
        <v>1945</v>
      </c>
      <c r="AC55" s="106">
        <f>IF(AD55&gt;0,(AD55-AB55)/2,"")</f>
        <v/>
      </c>
      <c r="AD55" s="106" t="n">
        <v>1945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2813</v>
      </c>
      <c r="R56" s="108" t="n">
        <v>0</v>
      </c>
      <c r="S56" s="108">
        <f>IF(T56&gt;0,(T56-R56)/2,"")</f>
        <v/>
      </c>
      <c r="T56" s="108" t="n">
        <v>1200</v>
      </c>
      <c r="U56" s="108">
        <f>IF(V56&gt;0,(V56-T56)/2,"")</f>
        <v/>
      </c>
      <c r="V56" s="108" t="n">
        <v>1200</v>
      </c>
      <c r="W56" s="108">
        <f>IF(X56&gt;0,(X56-V56)/2,"")</f>
        <v/>
      </c>
      <c r="X56" s="108" t="n">
        <v>2387</v>
      </c>
      <c r="Y56" s="108">
        <f>IF(Z56&gt;0,(Z56-X56)/2,"")</f>
        <v/>
      </c>
      <c r="Z56" s="108" t="n">
        <v>2387</v>
      </c>
      <c r="AA56" s="108">
        <f>IF(AB56&gt;0,(AB56-Z56)/2,"")</f>
        <v/>
      </c>
      <c r="AB56" s="108" t="n">
        <v>2812</v>
      </c>
      <c r="AC56" s="108">
        <f>IF(AD56&gt;0,(AD56-AB56)/2,"")</f>
        <v/>
      </c>
      <c r="AD56" s="108" t="n">
        <v>2812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80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6693</v>
      </c>
      <c r="R58" s="104" t="n">
        <v>995</v>
      </c>
      <c r="S58" s="104">
        <f>IF(T58&gt;0,(T58-R58)/2,"")</f>
        <v/>
      </c>
      <c r="T58" s="104" t="n">
        <v>1608</v>
      </c>
      <c r="U58" s="104">
        <f>IF(V58&gt;0,(V58-T58)/2,"")</f>
        <v/>
      </c>
      <c r="V58" s="104" t="n">
        <v>2653</v>
      </c>
      <c r="W58" s="104">
        <f>IF(X58&gt;0,(X58-V58)/2,"")</f>
        <v/>
      </c>
      <c r="X58" s="104" t="n">
        <v>3755</v>
      </c>
      <c r="Y58" s="104">
        <f>IF(Z58&gt;0,(Z58-X58)/2,"")</f>
        <v/>
      </c>
      <c r="Z58" s="104" t="n">
        <v>3755</v>
      </c>
      <c r="AA58" s="104">
        <f>IF(AB58&gt;0,(AB58-Z58)/2,"")</f>
        <v/>
      </c>
      <c r="AB58" s="104" t="n">
        <v>3755</v>
      </c>
      <c r="AC58" s="104">
        <f>IF(AD58&gt;0,(AD58-AB58)/2,"")</f>
        <v/>
      </c>
      <c r="AD58" s="104" t="n">
        <v>3755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4003</v>
      </c>
      <c r="R59" s="106" t="n">
        <v>1125</v>
      </c>
      <c r="S59" s="106">
        <f>IF(T59&gt;0,(T59-R59)/2,"")</f>
        <v/>
      </c>
      <c r="T59" s="106" t="n">
        <v>2396</v>
      </c>
      <c r="U59" s="106">
        <f>IF(V59&gt;0,(V59-T59)/2,"")</f>
        <v/>
      </c>
      <c r="V59" s="106" t="n">
        <v>2841</v>
      </c>
      <c r="W59" s="106">
        <f>IF(X59&gt;0,(X59-V59)/2,"")</f>
        <v/>
      </c>
      <c r="X59" s="106" t="n">
        <v>3657</v>
      </c>
      <c r="Y59" s="106">
        <f>IF(Z59&gt;0,(Z59-X59)/2,"")</f>
        <v/>
      </c>
      <c r="Z59" s="106" t="n">
        <v>3996</v>
      </c>
      <c r="AA59" s="106">
        <f>IF(AB59&gt;0,(AB59-Z59)/2,"")</f>
        <v/>
      </c>
      <c r="AB59" s="106" t="n">
        <v>3996</v>
      </c>
      <c r="AC59" s="106">
        <f>IF(AD59&gt;0,(AD59-AB59)/2,"")</f>
        <v/>
      </c>
      <c r="AD59" s="106" t="n">
        <v>3996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3523</v>
      </c>
      <c r="R60" s="108" t="n">
        <v>611</v>
      </c>
      <c r="S60" s="108">
        <f>IF(T60&gt;0,(T60-R60)/2,"")</f>
        <v/>
      </c>
      <c r="T60" s="108" t="n">
        <v>663</v>
      </c>
      <c r="U60" s="108">
        <f>IF(V60&gt;0,(V60-T60)/2,"")</f>
        <v/>
      </c>
      <c r="V60" s="108" t="n">
        <v>1237</v>
      </c>
      <c r="W60" s="108">
        <f>IF(X60&gt;0,(X60-V60)/2,"")</f>
        <v/>
      </c>
      <c r="X60" s="108" t="n">
        <v>1970</v>
      </c>
      <c r="Y60" s="108">
        <f>IF(Z60&gt;0,(Z60-X60)/2,"")</f>
        <v/>
      </c>
      <c r="Z60" s="108" t="n">
        <v>1970</v>
      </c>
      <c r="AA60" s="108">
        <f>IF(AB60&gt;0,(AB60-Z60)/2,"")</f>
        <v/>
      </c>
      <c r="AB60" s="108" t="n">
        <v>1970</v>
      </c>
      <c r="AC60" s="108">
        <f>IF(AD60&gt;0,(AD60-AB60)/2,"")</f>
        <v/>
      </c>
      <c r="AD60" s="108" t="n">
        <v>1970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5815</v>
      </c>
      <c r="R62" s="104" t="n">
        <v>0</v>
      </c>
      <c r="S62" s="104">
        <f>IF(T62&gt;0,(T62-R62)/2,"")</f>
        <v/>
      </c>
      <c r="T62" s="104" t="n">
        <v>1911</v>
      </c>
      <c r="U62" s="104">
        <f>IF(V62&gt;0,(V62-T62)/2,"")</f>
        <v/>
      </c>
      <c r="V62" s="104" t="n">
        <v>2093</v>
      </c>
      <c r="W62" s="104">
        <f>IF(X62&gt;0,(X62-V62)/2,"")</f>
        <v/>
      </c>
      <c r="X62" s="104" t="n">
        <v>2716</v>
      </c>
      <c r="Y62" s="104">
        <f>IF(Z62&gt;0,(Z62-X62)/2,"")</f>
        <v/>
      </c>
      <c r="Z62" s="104" t="n">
        <v>4230</v>
      </c>
      <c r="AA62" s="104">
        <f>IF(AB62&gt;0,(AB62-Z62)/2,"")</f>
        <v/>
      </c>
      <c r="AB62" s="104" t="n">
        <v>4230</v>
      </c>
      <c r="AC62" s="104">
        <f>IF(AD62&gt;0,(AD62-AB62)/2,"")</f>
        <v/>
      </c>
      <c r="AD62" s="104" t="n">
        <v>4230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6417</v>
      </c>
      <c r="R63" s="106" t="n">
        <v>506</v>
      </c>
      <c r="S63" s="106">
        <f>IF(T63&gt;0,(T63-R63)/2,"")</f>
        <v/>
      </c>
      <c r="T63" s="106" t="n">
        <v>1457</v>
      </c>
      <c r="U63" s="106">
        <f>IF(V63&gt;0,(V63-T63)/2,"")</f>
        <v/>
      </c>
      <c r="V63" s="106" t="n">
        <v>2684</v>
      </c>
      <c r="W63" s="106">
        <f>IF(X63&gt;0,(X63-V63)/2,"")</f>
        <v/>
      </c>
      <c r="X63" s="106" t="n">
        <v>3592</v>
      </c>
      <c r="Y63" s="106">
        <f>IF(Z63&gt;0,(Z63-X63)/2,"")</f>
        <v/>
      </c>
      <c r="Z63" s="106" t="n">
        <v>3826</v>
      </c>
      <c r="AA63" s="106">
        <f>IF(AB63&gt;0,(AB63-Z63)/2,"")</f>
        <v/>
      </c>
      <c r="AB63" s="106" t="n">
        <v>3826</v>
      </c>
      <c r="AC63" s="106">
        <f>IF(AD63&gt;0,(AD63-AB63)/2,"")</f>
        <v/>
      </c>
      <c r="AD63" s="106" t="n">
        <v>3826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5522</v>
      </c>
      <c r="R64" s="108" t="n">
        <v>803</v>
      </c>
      <c r="S64" s="108">
        <f>IF(T64&gt;0,(T64-R64)/2,"")</f>
        <v/>
      </c>
      <c r="T64" s="108" t="n">
        <v>2172</v>
      </c>
      <c r="U64" s="108">
        <f>IF(V64&gt;0,(V64-T64)/2,"")</f>
        <v/>
      </c>
      <c r="V64" s="108" t="n">
        <v>2329</v>
      </c>
      <c r="W64" s="108">
        <f>IF(X64&gt;0,(X64-V64)/2,"")</f>
        <v/>
      </c>
      <c r="X64" s="108" t="n">
        <v>3993</v>
      </c>
      <c r="Y64" s="108">
        <f>IF(Z64&gt;0,(Z64-X64)/2,"")</f>
        <v/>
      </c>
      <c r="Z64" s="108" t="n">
        <v>4306</v>
      </c>
      <c r="AA64" s="108">
        <f>IF(AB64&gt;0,(AB64-Z64)/2,"")</f>
        <v/>
      </c>
      <c r="AB64" s="108" t="n">
        <v>4306</v>
      </c>
      <c r="AC64" s="108">
        <f>IF(AD64&gt;0,(AD64-AB64)/2,"")</f>
        <v/>
      </c>
      <c r="AD64" s="108" t="n">
        <v>4306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1661</v>
      </c>
      <c r="R65" s="114" t="n">
        <v>0</v>
      </c>
      <c r="S65" s="114">
        <f>IF(T65&gt;0,(T65-R65)/2,"")</f>
        <v/>
      </c>
      <c r="T65" s="114" t="n">
        <v>189</v>
      </c>
      <c r="U65" s="114">
        <f>IF(V65&gt;0,(V65-T65)/2,"")</f>
        <v/>
      </c>
      <c r="V65" s="114" t="n">
        <v>587</v>
      </c>
      <c r="W65" s="114">
        <f>IF(X65&gt;0,(X65-V65)/2,"")</f>
        <v/>
      </c>
      <c r="X65" s="114" t="n">
        <v>587</v>
      </c>
      <c r="Y65" s="114">
        <f>IF(Z65&gt;0,(Z65-X65)/2,"")</f>
        <v/>
      </c>
      <c r="Z65" s="114" t="n">
        <v>1047</v>
      </c>
      <c r="AA65" s="114">
        <f>IF(AB65&gt;0,(AB65-Z65)/2,"")</f>
        <v/>
      </c>
      <c r="AB65" s="114" t="n">
        <v>1047</v>
      </c>
      <c r="AC65" s="114">
        <f>IF(AD65&gt;0,(AD65-AB65)/2,"")</f>
        <v/>
      </c>
      <c r="AD65" s="114" t="n">
        <v>1047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20.xml><?xml version="1.0" encoding="utf-8"?>
<worksheet xmlns:r="http://schemas.openxmlformats.org/officeDocument/2006/relationships" xmlns="http://schemas.openxmlformats.org/spreadsheetml/2006/main">
  <sheetPr codeName="Sheet20">
    <tabColor theme="1"/>
    <outlinePr summaryBelow="1" summaryRight="1"/>
    <pageSetUpPr fitToPage="1"/>
  </sheetPr>
  <dimension ref="B2:AQ65"/>
  <sheetViews>
    <sheetView topLeftCell="E4" zoomScale="80" zoomScaleNormal="8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20496</v>
      </c>
      <c r="G6" s="117" t="n">
        <v>17208.37787500001</v>
      </c>
      <c r="H6" s="117" t="n">
        <v>13347.46878356</v>
      </c>
      <c r="I6" s="19">
        <f>G6+H6</f>
        <v/>
      </c>
      <c r="J6" s="119" t="n">
        <v>17254</v>
      </c>
      <c r="K6" s="117" t="n">
        <v>15122.223375</v>
      </c>
      <c r="L6" s="117" t="n">
        <v>8607.49755538</v>
      </c>
      <c r="M6" s="19">
        <f>K6+L6</f>
        <v/>
      </c>
      <c r="N6" s="85" t="n">
        <v>65</v>
      </c>
      <c r="O6" s="85" t="n">
        <v>50</v>
      </c>
      <c r="P6" s="92" t="n"/>
      <c r="Q6" s="20">
        <f>J6-P6</f>
        <v/>
      </c>
      <c r="R6" s="21" t="n">
        <v>3728</v>
      </c>
      <c r="S6" s="20">
        <f>IF(R6&gt;0,(R6-R7-$Q6),"")</f>
        <v/>
      </c>
      <c r="T6" s="21" t="n">
        <v>5753</v>
      </c>
      <c r="U6" s="20">
        <f>IF(T6&gt;0,(T6-T7-$Q6),"")</f>
        <v/>
      </c>
      <c r="V6" s="21" t="n">
        <v>9976</v>
      </c>
      <c r="W6" s="20">
        <f>IF(V6&gt;0,(V6-V7-$Q6),"")</f>
        <v/>
      </c>
      <c r="X6" s="21" t="n">
        <v>14116</v>
      </c>
      <c r="Y6" s="20">
        <f>IF(X6&gt;0,(X6-X7-$Q6),"")</f>
        <v/>
      </c>
      <c r="Z6" s="21" t="n">
        <v>14116</v>
      </c>
      <c r="AA6" s="20">
        <f>IF(Z6&gt;0,(Z6-Z7-$Q6),"")</f>
        <v/>
      </c>
      <c r="AB6" s="21" t="n">
        <v>14116</v>
      </c>
      <c r="AC6" s="22">
        <f>IF(AB6&gt;0,(AB6-AB7-$Q6),"")</f>
        <v/>
      </c>
      <c r="AD6" s="21" t="n">
        <v>14116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19</v>
      </c>
      <c r="S7" s="24" t="n"/>
      <c r="T7" s="25" t="n">
        <v>26</v>
      </c>
      <c r="U7" s="24" t="n"/>
      <c r="V7" s="25" t="n">
        <v>37</v>
      </c>
      <c r="W7" s="24" t="n"/>
      <c r="X7" s="25" t="n">
        <v>37</v>
      </c>
      <c r="Y7" s="24" t="n"/>
      <c r="Z7" s="25" t="n">
        <v>37</v>
      </c>
      <c r="AA7" s="24" t="n"/>
      <c r="AB7" s="25" t="n">
        <v>37</v>
      </c>
      <c r="AC7" s="26" t="n"/>
      <c r="AD7" s="25" t="n">
        <v>37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3320</v>
      </c>
      <c r="E8" s="29" t="inlineStr">
        <is>
          <t>Room 2</t>
        </is>
      </c>
      <c r="F8" s="119" t="n">
        <v>17023</v>
      </c>
      <c r="G8" s="117" t="n">
        <v>7290.1525</v>
      </c>
      <c r="H8" s="117" t="n">
        <v>1617.2309553</v>
      </c>
      <c r="I8" s="19">
        <f>G8+H8</f>
        <v/>
      </c>
      <c r="J8" s="119" t="n">
        <v>17018</v>
      </c>
      <c r="K8" s="117" t="n">
        <v>7275.946000000001</v>
      </c>
      <c r="L8" s="117" t="n">
        <v>1659.8412559</v>
      </c>
      <c r="M8" s="19">
        <f>K8+L8</f>
        <v/>
      </c>
      <c r="N8" s="87" t="n">
        <v>29</v>
      </c>
      <c r="O8" s="87" t="n">
        <v>21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2087</v>
      </c>
      <c r="U8" s="20">
        <f>IF(T8&gt;0,(T8-T9-$Q8),"")</f>
        <v/>
      </c>
      <c r="V8" s="21" t="n">
        <v>3238</v>
      </c>
      <c r="W8" s="20">
        <f>IF(V8&gt;0,(V8-V9-$Q8),"")</f>
        <v/>
      </c>
      <c r="X8" s="21" t="n">
        <v>3794</v>
      </c>
      <c r="Y8" s="20">
        <f>IF(X8&gt;0,(X8-X9-$Q8),"")</f>
        <v/>
      </c>
      <c r="Z8" s="21" t="n">
        <v>18462</v>
      </c>
      <c r="AA8" s="20">
        <f>IF(Z8&gt;0,(Z8-Z9-$Q8),"")</f>
        <v/>
      </c>
      <c r="AB8" s="21" t="n">
        <v>18462</v>
      </c>
      <c r="AC8" s="22">
        <f>IF(AB8&gt;0,(AB8-AB9-$Q8),"")</f>
        <v/>
      </c>
      <c r="AD8" s="21" t="n">
        <v>18462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1806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2000</v>
      </c>
      <c r="AA9" s="24" t="n"/>
      <c r="AB9" s="30" t="n">
        <v>2000</v>
      </c>
      <c r="AC9" s="26" t="n"/>
      <c r="AD9" s="30" t="n">
        <v>2000</v>
      </c>
      <c r="AE9" s="26" t="n"/>
    </row>
    <row r="10">
      <c r="B10" s="16" t="inlineStr">
        <is>
          <t>WM DC</t>
        </is>
      </c>
      <c r="C10" s="17" t="n">
        <v>4444</v>
      </c>
      <c r="E10" s="18" t="inlineStr">
        <is>
          <t>Room 3</t>
        </is>
      </c>
      <c r="F10" s="119" t="n">
        <v>9258</v>
      </c>
      <c r="G10" s="117" t="n">
        <v>7239.506499999999</v>
      </c>
      <c r="H10" s="117" t="n">
        <v>1781.4875875</v>
      </c>
      <c r="I10" s="19">
        <f>G10+H10</f>
        <v/>
      </c>
      <c r="J10" s="119" t="n">
        <v>9259</v>
      </c>
      <c r="K10" s="117" t="n">
        <v>7045.264999999999</v>
      </c>
      <c r="L10" s="117" t="n">
        <v>1442.11568</v>
      </c>
      <c r="M10" s="19">
        <f>K10+L10</f>
        <v/>
      </c>
      <c r="N10" s="88" t="n">
        <v>42</v>
      </c>
      <c r="O10" s="88" t="n">
        <v>30</v>
      </c>
      <c r="P10" s="92" t="n"/>
      <c r="Q10" s="20">
        <f>J10-P10</f>
        <v/>
      </c>
      <c r="R10" s="21" t="n">
        <v>344</v>
      </c>
      <c r="S10" s="20">
        <f>IF(R10&gt;0,(R10-R11-$Q10),"")</f>
        <v/>
      </c>
      <c r="T10" s="21" t="n">
        <v>1127</v>
      </c>
      <c r="U10" s="20">
        <f>IF(T10&gt;0,(T10-T11-$Q10),"")</f>
        <v/>
      </c>
      <c r="V10" s="21" t="n">
        <v>2610</v>
      </c>
      <c r="W10" s="20">
        <f>IF(V10&gt;0,(V10-V11-$Q10),"")</f>
        <v/>
      </c>
      <c r="X10" s="21" t="n">
        <v>5407</v>
      </c>
      <c r="Y10" s="20">
        <f>IF(X10&gt;0,(X10-X11-$Q10),"")</f>
        <v/>
      </c>
      <c r="Z10" s="21" t="n">
        <v>6349</v>
      </c>
      <c r="AA10" s="20">
        <f>IF(Z10&gt;0,(Z10-Z11-$Q10),"")</f>
        <v/>
      </c>
      <c r="AB10" s="21" t="n">
        <v>6349</v>
      </c>
      <c r="AC10" s="22">
        <f>IF(AB10&gt;0,(AB10-AB11-$Q10),"")</f>
        <v/>
      </c>
      <c r="AD10" s="21" t="n">
        <v>6349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2104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157</v>
      </c>
      <c r="U11" s="24" t="n"/>
      <c r="V11" s="30" t="n">
        <v>462</v>
      </c>
      <c r="W11" s="24" t="n"/>
      <c r="X11" s="30" t="n">
        <v>1483</v>
      </c>
      <c r="Y11" s="24" t="n"/>
      <c r="Z11" s="30" t="n">
        <v>182</v>
      </c>
      <c r="AA11" s="24" t="n"/>
      <c r="AB11" s="30" t="n">
        <v>182</v>
      </c>
      <c r="AC11" s="26" t="n"/>
      <c r="AD11" s="30" t="n">
        <v>182</v>
      </c>
      <c r="AE11" s="26" t="n"/>
    </row>
    <row r="12">
      <c r="B12" s="16" t="inlineStr">
        <is>
          <t>WM TUC</t>
        </is>
      </c>
      <c r="C12" s="17" t="n">
        <v>1707</v>
      </c>
      <c r="E12" s="29" t="inlineStr">
        <is>
          <t>Room 4</t>
        </is>
      </c>
      <c r="F12" s="119" t="n">
        <v>13141</v>
      </c>
      <c r="G12" s="117" t="n">
        <v>12420.1575</v>
      </c>
      <c r="H12" s="117" t="n">
        <v>11827.29629264</v>
      </c>
      <c r="I12" s="19">
        <f>G12+H12</f>
        <v/>
      </c>
      <c r="J12" s="119" t="n">
        <v>12325</v>
      </c>
      <c r="K12" s="117" t="n">
        <v>11280.99525</v>
      </c>
      <c r="L12" s="117" t="n">
        <v>10618.95645578</v>
      </c>
      <c r="M12" s="19">
        <f>K12+L12</f>
        <v/>
      </c>
      <c r="N12" s="88" t="n">
        <v>41</v>
      </c>
      <c r="O12" s="88" t="n">
        <v>31</v>
      </c>
      <c r="P12" s="92" t="n"/>
      <c r="Q12" s="20">
        <f>J12-P12</f>
        <v/>
      </c>
      <c r="R12" s="21" t="n">
        <v>1922</v>
      </c>
      <c r="S12" s="20">
        <f>IF(R12&gt;0,(R12-R13-$Q12),"")</f>
        <v/>
      </c>
      <c r="T12" s="21" t="n">
        <v>2876</v>
      </c>
      <c r="U12" s="20">
        <f>IF(T12&gt;0,(T12-T13-$Q12),"")</f>
        <v/>
      </c>
      <c r="V12" s="21" t="n">
        <v>4950</v>
      </c>
      <c r="W12" s="20">
        <f>IF(V12&gt;0,(V12-V13-$Q12),"")</f>
        <v/>
      </c>
      <c r="X12" s="21" t="n">
        <v>9657</v>
      </c>
      <c r="Y12" s="20">
        <f>IF(X12&gt;0,(X12-X13-$Q12),"")</f>
        <v/>
      </c>
      <c r="Z12" s="21" t="n">
        <v>10388</v>
      </c>
      <c r="AA12" s="20">
        <f>IF(Z12&gt;0,(Z12-Z13-$Q12),"")</f>
        <v/>
      </c>
      <c r="AB12" s="21" t="n">
        <v>10388</v>
      </c>
      <c r="AC12" s="22">
        <f>IF(AB12&gt;0,(AB12-AB13-$Q12),"")</f>
        <v/>
      </c>
      <c r="AD12" s="21" t="n">
        <v>10388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5014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677</v>
      </c>
      <c r="S13" s="24" t="n"/>
      <c r="T13" s="30" t="n">
        <v>677</v>
      </c>
      <c r="U13" s="24" t="n"/>
      <c r="V13" s="30" t="n">
        <v>677</v>
      </c>
      <c r="W13" s="24" t="n"/>
      <c r="X13" s="30" t="n">
        <v>1059</v>
      </c>
      <c r="Y13" s="24" t="n"/>
      <c r="Z13" s="30" t="n">
        <v>405</v>
      </c>
      <c r="AA13" s="24" t="n"/>
      <c r="AB13" s="30" t="n">
        <v>405</v>
      </c>
      <c r="AC13" s="26" t="n"/>
      <c r="AD13" s="30" t="n">
        <v>405</v>
      </c>
      <c r="AE13" s="26" t="n"/>
    </row>
    <row r="14">
      <c r="B14" s="16" t="inlineStr">
        <is>
          <t>ALBSFWY PHX</t>
        </is>
      </c>
      <c r="C14" s="17" t="n">
        <v>7659</v>
      </c>
      <c r="E14" s="18" t="inlineStr">
        <is>
          <t>Room 5</t>
        </is>
      </c>
      <c r="F14" s="119" t="n">
        <v>21112</v>
      </c>
      <c r="G14" s="117" t="n">
        <v>20668.6875</v>
      </c>
      <c r="H14" s="117" t="n">
        <v>26441.38642532001</v>
      </c>
      <c r="I14" s="19">
        <f>G14+H14</f>
        <v/>
      </c>
      <c r="J14" s="119" t="n">
        <v>21112</v>
      </c>
      <c r="K14" s="117" t="n">
        <v>20668.6875</v>
      </c>
      <c r="L14" s="117" t="n">
        <v>25399.13532122</v>
      </c>
      <c r="M14" s="19">
        <f>K14+L14</f>
        <v/>
      </c>
      <c r="N14" s="88" t="n">
        <v>63</v>
      </c>
      <c r="O14" s="88" t="n">
        <v>53</v>
      </c>
      <c r="P14" s="92" t="n"/>
      <c r="Q14" s="20">
        <f>J14-P14</f>
        <v/>
      </c>
      <c r="R14" s="21" t="n">
        <v>3908</v>
      </c>
      <c r="S14" s="20">
        <f>IF(R14&gt;0,(R14-R15-$Q14),"")</f>
        <v/>
      </c>
      <c r="T14" s="21" t="n">
        <v>8433</v>
      </c>
      <c r="U14" s="20">
        <f>IF(T14&gt;0,(T14-T15-$Q14),"")</f>
        <v/>
      </c>
      <c r="V14" s="21" t="n">
        <v>10150</v>
      </c>
      <c r="W14" s="20">
        <f>IF(V14&gt;0,(V14-V15-$Q14),"")</f>
        <v/>
      </c>
      <c r="X14" s="21" t="n">
        <v>12262</v>
      </c>
      <c r="Y14" s="20">
        <f>IF(X14&gt;0,(X14-X15-$Q14),"")</f>
        <v/>
      </c>
      <c r="Z14" s="21" t="n">
        <v>14047</v>
      </c>
      <c r="AA14" s="20">
        <f>IF(Z14&gt;0,(Z14-Z15-$Q14),"")</f>
        <v/>
      </c>
      <c r="AB14" s="21" t="n">
        <v>14047</v>
      </c>
      <c r="AC14" s="22">
        <f>IF(AB14&gt;0,(AB14-AB15-$Q14),"")</f>
        <v/>
      </c>
      <c r="AD14" s="21" t="n">
        <v>14047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3405</v>
      </c>
      <c r="S15" s="24" t="n"/>
      <c r="T15" s="25" t="n">
        <v>7648</v>
      </c>
      <c r="U15" s="24" t="n"/>
      <c r="V15" s="25" t="n">
        <v>8995</v>
      </c>
      <c r="W15" s="24" t="n"/>
      <c r="X15" s="25" t="n">
        <v>9107</v>
      </c>
      <c r="Y15" s="24" t="n"/>
      <c r="Z15" s="25" t="n">
        <v>616</v>
      </c>
      <c r="AA15" s="24" t="n"/>
      <c r="AB15" s="25" t="n">
        <v>616</v>
      </c>
      <c r="AC15" s="26" t="n"/>
      <c r="AD15" s="25" t="n">
        <v>616</v>
      </c>
      <c r="AE15" s="26" t="n"/>
    </row>
    <row r="16" ht="15" customHeight="1" thickBot="1">
      <c r="B16" s="28" t="inlineStr">
        <is>
          <t>FRY'S</t>
        </is>
      </c>
      <c r="C16" s="17" t="n">
        <v>10887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4715</v>
      </c>
      <c r="S20" s="36" t="n"/>
      <c r="T20" s="35" t="n">
        <v>20267</v>
      </c>
      <c r="U20" s="36" t="n"/>
      <c r="V20" s="35" t="n">
        <v>32524</v>
      </c>
      <c r="W20" s="36" t="n"/>
      <c r="X20" s="35" t="n">
        <v>56978</v>
      </c>
      <c r="Y20" s="36" t="n"/>
      <c r="Z20" s="35" t="n">
        <v>65486</v>
      </c>
      <c r="AA20" s="36" t="n"/>
      <c r="AB20" s="35" t="n">
        <v>67122</v>
      </c>
      <c r="AC20" s="37" t="n"/>
      <c r="AD20" s="35" t="n">
        <v>67122</v>
      </c>
      <c r="AE20" s="37" t="n">
        <v>-19906</v>
      </c>
    </row>
    <row r="21" ht="15" customHeight="1" thickBot="1">
      <c r="B21" s="16" t="inlineStr">
        <is>
          <t>SBUX PHX</t>
        </is>
      </c>
      <c r="C21" s="17" t="n">
        <v>8950</v>
      </c>
      <c r="L21" s="4" t="n"/>
      <c r="M21" s="4" t="n"/>
      <c r="Q21" s="52" t="n"/>
      <c r="R21" s="40" t="n">
        <v>72</v>
      </c>
      <c r="S21" s="41" t="n"/>
      <c r="T21" s="40" t="n">
        <v>250</v>
      </c>
      <c r="U21" s="41" t="n"/>
      <c r="V21" s="40" t="n">
        <v>441</v>
      </c>
      <c r="W21" s="41" t="n"/>
      <c r="X21" s="40" t="n">
        <v>1448</v>
      </c>
      <c r="Y21" s="41" t="n"/>
      <c r="Z21" s="40" t="n">
        <v>2268</v>
      </c>
      <c r="AA21" s="41" t="n"/>
      <c r="AB21" s="40" t="n">
        <v>2290</v>
      </c>
      <c r="AC21" s="42" t="n"/>
      <c r="AD21" s="40" t="n">
        <v>2290</v>
      </c>
      <c r="AE21" s="42" t="n"/>
    </row>
    <row r="22" ht="15" customHeight="1" thickBot="1">
      <c r="B22" s="16" t="inlineStr">
        <is>
          <t>SBUX LV B</t>
        </is>
      </c>
      <c r="C22" s="17" t="n">
        <v>2814</v>
      </c>
      <c r="L22" s="4" t="n"/>
      <c r="M22" s="4" t="n"/>
      <c r="Q22" s="54" t="n"/>
      <c r="R22" s="55" t="n">
        <v>2357.5</v>
      </c>
      <c r="S22" s="55" t="n"/>
      <c r="T22" s="55" t="n">
        <v>7776</v>
      </c>
      <c r="U22" s="55" t="n"/>
      <c r="V22" s="55" t="n">
        <v>6128.5</v>
      </c>
      <c r="W22" s="55" t="n"/>
      <c r="X22" s="55" t="n">
        <v>12227</v>
      </c>
      <c r="Y22" s="55" t="n"/>
      <c r="Z22" s="55" t="n">
        <v>4254</v>
      </c>
      <c r="AA22" s="55" t="n"/>
      <c r="AB22" s="55" t="n">
        <v>818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4698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11083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28395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13269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16468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5126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2223</v>
      </c>
      <c r="R36" s="104" t="n">
        <v>160</v>
      </c>
      <c r="S36" s="104">
        <f>IF(T36&gt;0,(T36-R36)/2,"")</f>
        <v/>
      </c>
      <c r="T36" s="104" t="n">
        <v>160</v>
      </c>
      <c r="U36" s="104">
        <f>IF(V36&gt;0,(V36-T36)/2,"")</f>
        <v/>
      </c>
      <c r="V36" s="104" t="n">
        <v>1394</v>
      </c>
      <c r="W36" s="104">
        <f>IF(X36&gt;0,(X36-V36)/2,"")</f>
        <v/>
      </c>
      <c r="X36" s="104" t="n">
        <v>1394</v>
      </c>
      <c r="Y36" s="104">
        <f>IF(Z36&gt;0,(Z36-X36)/2,"")</f>
        <v/>
      </c>
      <c r="Z36" s="104" t="n">
        <v>1394</v>
      </c>
      <c r="AA36" s="104">
        <f>IF(AB36&gt;0,(AB36-Z36)/2,"")</f>
        <v/>
      </c>
      <c r="AB36" s="104" t="n">
        <v>1394</v>
      </c>
      <c r="AC36" s="104">
        <f>IF(AD36&gt;0,(AD36-AB36)/2,"")</f>
        <v/>
      </c>
      <c r="AD36" s="104" t="n">
        <v>1394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1534</v>
      </c>
      <c r="R37" s="106" t="n">
        <v>0</v>
      </c>
      <c r="S37" s="106">
        <f>IF(T37&gt;0,(T37-R37)/2,"")</f>
        <v/>
      </c>
      <c r="T37" s="106" t="n">
        <v>515</v>
      </c>
      <c r="U37" s="106">
        <f>IF(V37&gt;0,(V37-T37)/2,"")</f>
        <v/>
      </c>
      <c r="V37" s="106" t="n">
        <v>1188</v>
      </c>
      <c r="W37" s="106">
        <f>IF(X37&gt;0,(X37-V37)/2,"")</f>
        <v/>
      </c>
      <c r="X37" s="106" t="n">
        <v>1533</v>
      </c>
      <c r="Y37" s="106">
        <f>IF(Z37&gt;0,(Z37-X37)/2,"")</f>
        <v/>
      </c>
      <c r="Z37" s="106" t="n">
        <v>1533</v>
      </c>
      <c r="AA37" s="106">
        <f>IF(AB37&gt;0,(AB37-Z37)/2,"")</f>
        <v/>
      </c>
      <c r="AB37" s="106" t="n">
        <v>1533</v>
      </c>
      <c r="AC37" s="106">
        <f>IF(AD37&gt;0,(AD37-AB37)/2,"")</f>
        <v/>
      </c>
      <c r="AD37" s="106" t="n">
        <v>1533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2671</v>
      </c>
      <c r="R38" s="108" t="n">
        <v>583</v>
      </c>
      <c r="S38" s="108">
        <f>IF(T38&gt;0,(T38-R38)/2,"")</f>
        <v/>
      </c>
      <c r="T38" s="108" t="n">
        <v>583</v>
      </c>
      <c r="U38" s="108">
        <f>IF(V38&gt;0,(V38-T38)/2,"")</f>
        <v/>
      </c>
      <c r="V38" s="108" t="n">
        <v>861</v>
      </c>
      <c r="W38" s="108">
        <f>IF(X38&gt;0,(X38-V38)/2,"")</f>
        <v/>
      </c>
      <c r="X38" s="108" t="n">
        <v>861</v>
      </c>
      <c r="Y38" s="108">
        <f>IF(Z38&gt;0,(Z38-X38)/2,"")</f>
        <v/>
      </c>
      <c r="Z38" s="108" t="n">
        <v>861</v>
      </c>
      <c r="AA38" s="108">
        <f>IF(AB38&gt;0,(AB38-Z38)/2,"")</f>
        <v/>
      </c>
      <c r="AB38" s="108" t="n">
        <v>861</v>
      </c>
      <c r="AC38" s="108">
        <f>IF(AD38&gt;0,(AD38-AB38)/2,"")</f>
        <v/>
      </c>
      <c r="AD38" s="108" t="n">
        <v>861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3023</v>
      </c>
      <c r="R39" s="106" t="n">
        <v>722</v>
      </c>
      <c r="S39" s="106">
        <f>IF(T39&gt;0,(T39-R39)/2,"")</f>
        <v/>
      </c>
      <c r="T39" s="106" t="n">
        <v>722</v>
      </c>
      <c r="U39" s="106">
        <f>IF(V39&gt;0,(V39-T39)/2,"")</f>
        <v/>
      </c>
      <c r="V39" s="106" t="n">
        <v>1821</v>
      </c>
      <c r="W39" s="106">
        <f>IF(X39&gt;0,(X39-V39)/2,"")</f>
        <v/>
      </c>
      <c r="X39" s="106" t="n">
        <v>3023</v>
      </c>
      <c r="Y39" s="106">
        <f>IF(Z39&gt;0,(Z39-X39)/2,"")</f>
        <v/>
      </c>
      <c r="Z39" s="106" t="n">
        <v>3023</v>
      </c>
      <c r="AA39" s="106">
        <f>IF(AB39&gt;0,(AB39-Z39)/2,"")</f>
        <v/>
      </c>
      <c r="AB39" s="106" t="n">
        <v>3023</v>
      </c>
      <c r="AC39" s="106">
        <f>IF(AD39&gt;0,(AD39-AB39)/2,"")</f>
        <v/>
      </c>
      <c r="AD39" s="106" t="n">
        <v>3023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2764</v>
      </c>
      <c r="R40" s="108" t="n">
        <v>932</v>
      </c>
      <c r="S40" s="108">
        <f>IF(T40&gt;0,(T40-R40)/2,"")</f>
        <v/>
      </c>
      <c r="T40" s="108" t="n">
        <v>1413</v>
      </c>
      <c r="U40" s="108">
        <f>IF(V40&gt;0,(V40-T40)/2,"")</f>
        <v/>
      </c>
      <c r="V40" s="108" t="n">
        <v>1943</v>
      </c>
      <c r="W40" s="108">
        <f>IF(X40&gt;0,(X40-V40)/2,"")</f>
        <v/>
      </c>
      <c r="X40" s="108" t="n">
        <v>2758</v>
      </c>
      <c r="Y40" s="108">
        <f>IF(Z40&gt;0,(Z40-X40)/2,"")</f>
        <v/>
      </c>
      <c r="Z40" s="108" t="n">
        <v>2758</v>
      </c>
      <c r="AA40" s="108">
        <f>IF(AB40&gt;0,(AB40-Z40)/2,"")</f>
        <v/>
      </c>
      <c r="AB40" s="108" t="n">
        <v>2758</v>
      </c>
      <c r="AC40" s="108">
        <f>IF(AD40&gt;0,(AD40-AB40)/2,"")</f>
        <v/>
      </c>
      <c r="AD40" s="108" t="n">
        <v>2758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628</v>
      </c>
      <c r="R41" s="106" t="n">
        <v>235</v>
      </c>
      <c r="S41" s="106">
        <f>IF(T41&gt;0,(T41-R41)/2,"")</f>
        <v/>
      </c>
      <c r="T41" s="106" t="n">
        <v>326</v>
      </c>
      <c r="U41" s="106">
        <f>IF(V41&gt;0,(V41-T41)/2,"")</f>
        <v/>
      </c>
      <c r="V41" s="106" t="n">
        <v>326</v>
      </c>
      <c r="W41" s="106">
        <f>IF(X41&gt;0,(X41-V41)/2,"")</f>
        <v/>
      </c>
      <c r="X41" s="106" t="n">
        <v>646</v>
      </c>
      <c r="Y41" s="106">
        <f>IF(Z41&gt;0,(Z41-X41)/2,"")</f>
        <v/>
      </c>
      <c r="Z41" s="106" t="n">
        <v>646</v>
      </c>
      <c r="AA41" s="106">
        <f>IF(AB41&gt;0,(AB41-Z41)/2,"")</f>
        <v/>
      </c>
      <c r="AB41" s="106" t="n">
        <v>646</v>
      </c>
      <c r="AC41" s="106">
        <f>IF(AD41&gt;0,(AD41-AB41)/2,"")</f>
        <v/>
      </c>
      <c r="AD41" s="106" t="n">
        <v>646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1231</v>
      </c>
      <c r="R42" s="108" t="n">
        <v>275</v>
      </c>
      <c r="S42" s="108">
        <f>IF(T42&gt;0,(T42-R42)/2,"")</f>
        <v/>
      </c>
      <c r="T42" s="108" t="n">
        <v>714</v>
      </c>
      <c r="U42" s="108">
        <f>IF(V42&gt;0,(V42-T42)/2,"")</f>
        <v/>
      </c>
      <c r="V42" s="108" t="n">
        <v>714</v>
      </c>
      <c r="W42" s="108">
        <f>IF(X42&gt;0,(X42-V42)/2,"")</f>
        <v/>
      </c>
      <c r="X42" s="108" t="n">
        <v>714</v>
      </c>
      <c r="Y42" s="108">
        <f>IF(Z42&gt;0,(Z42-X42)/2,"")</f>
        <v/>
      </c>
      <c r="Z42" s="108" t="n">
        <v>714</v>
      </c>
      <c r="AA42" s="108">
        <f>IF(AB42&gt;0,(AB42-Z42)/2,"")</f>
        <v/>
      </c>
      <c r="AB42" s="108" t="n">
        <v>714</v>
      </c>
      <c r="AC42" s="108">
        <f>IF(AD42&gt;0,(AD42-AB42)/2,"")</f>
        <v/>
      </c>
      <c r="AD42" s="108" t="n">
        <v>714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1723</v>
      </c>
      <c r="R43" s="106" t="n">
        <v>366</v>
      </c>
      <c r="S43" s="106">
        <f>IF(T43&gt;0,(T43-R43)/2,"")</f>
        <v/>
      </c>
      <c r="T43" s="106" t="n">
        <v>366</v>
      </c>
      <c r="U43" s="106">
        <f>IF(V43&gt;0,(V43-T43)/2,"")</f>
        <v/>
      </c>
      <c r="V43" s="106" t="n">
        <v>366</v>
      </c>
      <c r="W43" s="106">
        <f>IF(X43&gt;0,(X43-V43)/2,"")</f>
        <v/>
      </c>
      <c r="X43" s="106" t="n">
        <v>1723</v>
      </c>
      <c r="Y43" s="106">
        <f>IF(Z43&gt;0,(Z43-X43)/2,"")</f>
        <v/>
      </c>
      <c r="Z43" s="106" t="n">
        <v>1723</v>
      </c>
      <c r="AA43" s="106">
        <f>IF(AB43&gt;0,(AB43-Z43)/2,"")</f>
        <v/>
      </c>
      <c r="AB43" s="106" t="n">
        <v>1723</v>
      </c>
      <c r="AC43" s="106">
        <f>IF(AD43&gt;0,(AD43-AB43)/2,"")</f>
        <v/>
      </c>
      <c r="AD43" s="106" t="n">
        <v>1723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1457</v>
      </c>
      <c r="R44" s="110" t="n">
        <v>455</v>
      </c>
      <c r="S44" s="110">
        <f>IF(T44&gt;0,(T44-R44)/2,"")</f>
        <v/>
      </c>
      <c r="T44" s="110" t="n">
        <v>954</v>
      </c>
      <c r="U44" s="110">
        <f>IF(V44&gt;0,(V44-T44)/2,"")</f>
        <v/>
      </c>
      <c r="V44" s="110" t="n">
        <v>1363</v>
      </c>
      <c r="W44" s="110">
        <f>IF(X44&gt;0,(X44-V44)/2,"")</f>
        <v/>
      </c>
      <c r="X44" s="110" t="n">
        <v>1464</v>
      </c>
      <c r="Y44" s="110">
        <f>IF(Z44&gt;0,(Z44-X44)/2,"")</f>
        <v/>
      </c>
      <c r="Z44" s="110" t="n">
        <v>1464</v>
      </c>
      <c r="AA44" s="110">
        <f>IF(AB44&gt;0,(AB44-Z44)/2,"")</f>
        <v/>
      </c>
      <c r="AB44" s="110" t="n">
        <v>1464</v>
      </c>
      <c r="AC44" s="110">
        <f>IF(AD44&gt;0,(AD44-AB44)/2,"")</f>
        <v/>
      </c>
      <c r="AD44" s="110" t="n">
        <v>1464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5306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2151</v>
      </c>
      <c r="W45" s="112">
        <f>IF(X45&gt;0,(X45-V45)/2,"")</f>
        <v/>
      </c>
      <c r="X45" s="112" t="n">
        <v>2151</v>
      </c>
      <c r="Y45" s="112">
        <f>IF(Z45&gt;0,(Z45-X45)/2,"")</f>
        <v/>
      </c>
      <c r="Z45" s="112" t="n">
        <v>7306</v>
      </c>
      <c r="AA45" s="112">
        <f>IF(AB45&gt;0,(AB45-Z45)/2,"")</f>
        <v/>
      </c>
      <c r="AB45" s="112" t="n">
        <v>7306</v>
      </c>
      <c r="AC45" s="112">
        <f>IF(AD45&gt;0,(AD45-AB45)/2,"")</f>
        <v/>
      </c>
      <c r="AD45" s="112" t="n">
        <v>7306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4179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0</v>
      </c>
      <c r="Y46" s="108">
        <f>IF(Z46&gt;0,(Z46-X46)/2,"")</f>
        <v/>
      </c>
      <c r="Z46" s="108" t="n">
        <v>4179</v>
      </c>
      <c r="AA46" s="108">
        <f>IF(AB46&gt;0,(AB46-Z46)/2,"")</f>
        <v/>
      </c>
      <c r="AB46" s="108" t="n">
        <v>4179</v>
      </c>
      <c r="AC46" s="108">
        <f>IF(AD46&gt;0,(AD46-AB46)/2,"")</f>
        <v/>
      </c>
      <c r="AD46" s="108" t="n">
        <v>4179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2806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556</v>
      </c>
      <c r="Y47" s="106">
        <f>IF(Z47&gt;0,(Z47-X47)/2,"")</f>
        <v/>
      </c>
      <c r="Z47" s="106" t="n">
        <v>2250</v>
      </c>
      <c r="AA47" s="106">
        <f>IF(AB47&gt;0,(AB47-Z47)/2,"")</f>
        <v/>
      </c>
      <c r="AB47" s="106" t="n">
        <v>2250</v>
      </c>
      <c r="AC47" s="106">
        <f>IF(AD47&gt;0,(AD47-AB47)/2,"")</f>
        <v/>
      </c>
      <c r="AD47" s="106" t="n">
        <v>2250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4727</v>
      </c>
      <c r="R48" s="110" t="n">
        <v>0</v>
      </c>
      <c r="S48" s="110">
        <f>IF(T48&gt;0,(T48-R48)/2,"")</f>
        <v/>
      </c>
      <c r="T48" s="110" t="n">
        <v>1087</v>
      </c>
      <c r="U48" s="110">
        <f>IF(V48&gt;0,(V48-T48)/2,"")</f>
        <v/>
      </c>
      <c r="V48" s="110" t="n">
        <v>1087</v>
      </c>
      <c r="W48" s="110">
        <f>IF(X48&gt;0,(X48-V48)/2,"")</f>
        <v/>
      </c>
      <c r="X48" s="110" t="n">
        <v>1087</v>
      </c>
      <c r="Y48" s="110">
        <f>IF(Z48&gt;0,(Z48-X48)/2,"")</f>
        <v/>
      </c>
      <c r="Z48" s="110" t="n">
        <v>4727</v>
      </c>
      <c r="AA48" s="110">
        <f>IF(AB48&gt;0,(AB48-Z48)/2,"")</f>
        <v/>
      </c>
      <c r="AB48" s="110" t="n">
        <v>4727</v>
      </c>
      <c r="AC48" s="110">
        <f>IF(AD48&gt;0,(AD48-AB48)/2,"")</f>
        <v/>
      </c>
      <c r="AD48" s="110" t="n">
        <v>4727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272</v>
      </c>
      <c r="R49" s="112" t="n">
        <v>0</v>
      </c>
      <c r="S49" s="112">
        <f>IF(T49&gt;0,(T49-R49)/2,"")</f>
        <v/>
      </c>
      <c r="T49" s="112" t="n">
        <v>0</v>
      </c>
      <c r="U49" s="112">
        <f>IF(V49&gt;0,(V49-T49)/2,"")</f>
        <v/>
      </c>
      <c r="V49" s="112" t="n">
        <v>72</v>
      </c>
      <c r="W49" s="112">
        <f>IF(X49&gt;0,(X49-V49)/2,"")</f>
        <v/>
      </c>
      <c r="X49" s="112" t="n">
        <v>177</v>
      </c>
      <c r="Y49" s="112">
        <f>IF(Z49&gt;0,(Z49-X49)/2,"")</f>
        <v/>
      </c>
      <c r="Z49" s="112" t="n">
        <v>177</v>
      </c>
      <c r="AA49" s="112">
        <f>IF(AB49&gt;0,(AB49-Z49)/2,"")</f>
        <v/>
      </c>
      <c r="AB49" s="112" t="n">
        <v>177</v>
      </c>
      <c r="AC49" s="112">
        <f>IF(AD49&gt;0,(AD49-AB49)/2,"")</f>
        <v/>
      </c>
      <c r="AD49" s="112" t="n">
        <v>177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326</v>
      </c>
      <c r="R50" s="108" t="n">
        <v>0</v>
      </c>
      <c r="S50" s="108">
        <f>IF(T50&gt;0,(T50-R50)/2,"")</f>
        <v/>
      </c>
      <c r="T50" s="108" t="n">
        <v>326</v>
      </c>
      <c r="U50" s="108">
        <f>IF(V50&gt;0,(V50-T50)/2,"")</f>
        <v/>
      </c>
      <c r="V50" s="108" t="n">
        <v>326</v>
      </c>
      <c r="W50" s="108">
        <f>IF(X50&gt;0,(X50-V50)/2,"")</f>
        <v/>
      </c>
      <c r="X50" s="108" t="n">
        <v>346</v>
      </c>
      <c r="Y50" s="108">
        <f>IF(Z50&gt;0,(Z50-X50)/2,"")</f>
        <v/>
      </c>
      <c r="Z50" s="108" t="n">
        <v>346</v>
      </c>
      <c r="AA50" s="108">
        <f>IF(AB50&gt;0,(AB50-Z50)/2,"")</f>
        <v/>
      </c>
      <c r="AB50" s="108" t="n">
        <v>346</v>
      </c>
      <c r="AC50" s="108">
        <f>IF(AD50&gt;0,(AD50-AB50)/2,"")</f>
        <v/>
      </c>
      <c r="AD50" s="108" t="n">
        <v>346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2216</v>
      </c>
      <c r="R51" s="106" t="n">
        <v>0</v>
      </c>
      <c r="S51" s="106">
        <f>IF(T51&gt;0,(T51-R51)/2,"")</f>
        <v/>
      </c>
      <c r="T51" s="106" t="n">
        <v>157</v>
      </c>
      <c r="U51" s="106">
        <f>IF(V51&gt;0,(V51-T51)/2,"")</f>
        <v/>
      </c>
      <c r="V51" s="106" t="n">
        <v>447</v>
      </c>
      <c r="W51" s="106">
        <f>IF(X51&gt;0,(X51-V51)/2,"")</f>
        <v/>
      </c>
      <c r="X51" s="106" t="n">
        <v>749</v>
      </c>
      <c r="Y51" s="106">
        <f>IF(Z51&gt;0,(Z51-X51)/2,"")</f>
        <v/>
      </c>
      <c r="Z51" s="106" t="n">
        <v>1080</v>
      </c>
      <c r="AA51" s="106">
        <f>IF(AB51&gt;0,(AB51-Z51)/2,"")</f>
        <v/>
      </c>
      <c r="AB51" s="106" t="n">
        <v>1080</v>
      </c>
      <c r="AC51" s="106">
        <f>IF(AD51&gt;0,(AD51-AB51)/2,"")</f>
        <v/>
      </c>
      <c r="AD51" s="106" t="n">
        <v>1080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892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0</v>
      </c>
      <c r="W52" s="108">
        <f>IF(X52&gt;0,(X52-V52)/2,"")</f>
        <v/>
      </c>
      <c r="X52" s="108" t="n">
        <v>142</v>
      </c>
      <c r="Y52" s="108">
        <f>IF(Z52&gt;0,(Z52-X52)/2,"")</f>
        <v/>
      </c>
      <c r="Z52" s="108" t="n">
        <v>537</v>
      </c>
      <c r="AA52" s="108">
        <f>IF(AB52&gt;0,(AB52-Z52)/2,"")</f>
        <v/>
      </c>
      <c r="AB52" s="108" t="n">
        <v>537</v>
      </c>
      <c r="AC52" s="108">
        <f>IF(AD52&gt;0,(AD52-AB52)/2,"")</f>
        <v/>
      </c>
      <c r="AD52" s="108" t="n">
        <v>537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2775</v>
      </c>
      <c r="R53" s="106" t="n">
        <v>0</v>
      </c>
      <c r="S53" s="106">
        <f>IF(T53&gt;0,(T53-R53)/2,"")</f>
        <v/>
      </c>
      <c r="T53" s="106" t="n">
        <v>0</v>
      </c>
      <c r="U53" s="106">
        <f>IF(V53&gt;0,(V53-T53)/2,"")</f>
        <v/>
      </c>
      <c r="V53" s="106" t="n">
        <v>10</v>
      </c>
      <c r="W53" s="106">
        <f>IF(X53&gt;0,(X53-V53)/2,"")</f>
        <v/>
      </c>
      <c r="X53" s="106" t="n">
        <v>1472</v>
      </c>
      <c r="Y53" s="106">
        <f>IF(Z53&gt;0,(Z53-X53)/2,"")</f>
        <v/>
      </c>
      <c r="Z53" s="106" t="n">
        <v>1688</v>
      </c>
      <c r="AA53" s="106">
        <f>IF(AB53&gt;0,(AB53-Z53)/2,"")</f>
        <v/>
      </c>
      <c r="AB53" s="106" t="n">
        <v>1688</v>
      </c>
      <c r="AC53" s="106">
        <f>IF(AD53&gt;0,(AD53-AB53)/2,"")</f>
        <v/>
      </c>
      <c r="AD53" s="106" t="n">
        <v>1688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1485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630</v>
      </c>
      <c r="W54" s="108">
        <f>IF(X54&gt;0,(X54-V54)/2,"")</f>
        <v/>
      </c>
      <c r="X54" s="108" t="n">
        <v>1197</v>
      </c>
      <c r="Y54" s="108">
        <f>IF(Z54&gt;0,(Z54-X54)/2,"")</f>
        <v/>
      </c>
      <c r="Z54" s="108" t="n">
        <v>1197</v>
      </c>
      <c r="AA54" s="108">
        <f>IF(AB54&gt;0,(AB54-Z54)/2,"")</f>
        <v/>
      </c>
      <c r="AB54" s="108" t="n">
        <v>1197</v>
      </c>
      <c r="AC54" s="108">
        <f>IF(AD54&gt;0,(AD54-AB54)/2,"")</f>
        <v/>
      </c>
      <c r="AD54" s="108" t="n">
        <v>1197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884</v>
      </c>
      <c r="R55" s="106" t="n">
        <v>344</v>
      </c>
      <c r="S55" s="106">
        <f>IF(T55&gt;0,(T55-R55)/2,"")</f>
        <v/>
      </c>
      <c r="T55" s="106" t="n">
        <v>644</v>
      </c>
      <c r="U55" s="106">
        <f>IF(V55&gt;0,(V55-T55)/2,"")</f>
        <v/>
      </c>
      <c r="V55" s="106" t="n">
        <v>884</v>
      </c>
      <c r="W55" s="106">
        <f>IF(X55&gt;0,(X55-V55)/2,"")</f>
        <v/>
      </c>
      <c r="X55" s="106" t="n">
        <v>894</v>
      </c>
      <c r="Y55" s="106">
        <f>IF(Z55&gt;0,(Z55-X55)/2,"")</f>
        <v/>
      </c>
      <c r="Z55" s="106" t="n">
        <v>894</v>
      </c>
      <c r="AA55" s="106">
        <f>IF(AB55&gt;0,(AB55-Z55)/2,"")</f>
        <v/>
      </c>
      <c r="AB55" s="106" t="n">
        <v>894</v>
      </c>
      <c r="AC55" s="106">
        <f>IF(AD55&gt;0,(AD55-AB55)/2,"")</f>
        <v/>
      </c>
      <c r="AD55" s="106" t="n">
        <v>894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409</v>
      </c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241</v>
      </c>
      <c r="W56" s="108">
        <f>IF(X56&gt;0,(X56-V56)/2,"")</f>
        <v/>
      </c>
      <c r="X56" s="108" t="n">
        <v>430</v>
      </c>
      <c r="Y56" s="108">
        <f>IF(Z56&gt;0,(Z56-X56)/2,"")</f>
        <v/>
      </c>
      <c r="Z56" s="108" t="n">
        <v>430</v>
      </c>
      <c r="AA56" s="108">
        <f>IF(AB56&gt;0,(AB56-Z56)/2,"")</f>
        <v/>
      </c>
      <c r="AB56" s="108" t="n">
        <v>430</v>
      </c>
      <c r="AC56" s="108">
        <f>IF(AD56&gt;0,(AD56-AB56)/2,"")</f>
        <v/>
      </c>
      <c r="AD56" s="108" t="n">
        <v>430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0</v>
      </c>
      <c r="AA57" s="114">
        <f>IF(AB57&gt;0,(AB57-Z57)/2,"")</f>
        <v/>
      </c>
      <c r="AB57" s="114" t="n">
        <v>0</v>
      </c>
      <c r="AC57" s="114">
        <f>IF(AD57&gt;0,(AD57-AB57)/2,"")</f>
        <v/>
      </c>
      <c r="AD57" s="114" t="n">
        <v>0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5363</v>
      </c>
      <c r="R58" s="104" t="n">
        <v>544</v>
      </c>
      <c r="S58" s="104">
        <f>IF(T58&gt;0,(T58-R58)/2,"")</f>
        <v/>
      </c>
      <c r="T58" s="104" t="n">
        <v>928</v>
      </c>
      <c r="U58" s="104">
        <f>IF(V58&gt;0,(V58-T58)/2,"")</f>
        <v/>
      </c>
      <c r="V58" s="104" t="n">
        <v>1363</v>
      </c>
      <c r="W58" s="104">
        <f>IF(X58&gt;0,(X58-V58)/2,"")</f>
        <v/>
      </c>
      <c r="X58" s="104" t="n">
        <v>4181</v>
      </c>
      <c r="Y58" s="104">
        <f>IF(Z58&gt;0,(Z58-X58)/2,"")</f>
        <v/>
      </c>
      <c r="Z58" s="104" t="n">
        <v>4528</v>
      </c>
      <c r="AA58" s="104">
        <f>IF(AB58&gt;0,(AB58-Z58)/2,"")</f>
        <v/>
      </c>
      <c r="AB58" s="104" t="n">
        <v>4528</v>
      </c>
      <c r="AC58" s="104">
        <f>IF(AD58&gt;0,(AD58-AB58)/2,"")</f>
        <v/>
      </c>
      <c r="AD58" s="104" t="n">
        <v>4528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4128</v>
      </c>
      <c r="R59" s="106" t="n">
        <v>822</v>
      </c>
      <c r="S59" s="106">
        <f>IF(T59&gt;0,(T59-R59)/2,"")</f>
        <v/>
      </c>
      <c r="T59" s="106" t="n">
        <v>1302</v>
      </c>
      <c r="U59" s="106">
        <f>IF(V59&gt;0,(V59-T59)/2,"")</f>
        <v/>
      </c>
      <c r="V59" s="106" t="n">
        <v>2436</v>
      </c>
      <c r="W59" s="106">
        <f>IF(X59&gt;0,(X59-V59)/2,"")</f>
        <v/>
      </c>
      <c r="X59" s="106" t="n">
        <v>3648</v>
      </c>
      <c r="Y59" s="106">
        <f>IF(Z59&gt;0,(Z59-X59)/2,"")</f>
        <v/>
      </c>
      <c r="Z59" s="106" t="n">
        <v>4032</v>
      </c>
      <c r="AA59" s="106">
        <f>IF(AB59&gt;0,(AB59-Z59)/2,"")</f>
        <v/>
      </c>
      <c r="AB59" s="106" t="n">
        <v>4032</v>
      </c>
      <c r="AC59" s="106">
        <f>IF(AD59&gt;0,(AD59-AB59)/2,"")</f>
        <v/>
      </c>
      <c r="AD59" s="106" t="n">
        <v>4032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2834</v>
      </c>
      <c r="R60" s="108" t="n">
        <v>556</v>
      </c>
      <c r="S60" s="108">
        <f>IF(T60&gt;0,(T60-R60)/2,"")</f>
        <v/>
      </c>
      <c r="T60" s="108" t="n">
        <v>646</v>
      </c>
      <c r="U60" s="108">
        <f>IF(V60&gt;0,(V60-T60)/2,"")</f>
        <v/>
      </c>
      <c r="V60" s="108" t="n">
        <v>1151</v>
      </c>
      <c r="W60" s="108">
        <f>IF(X60&gt;0,(X60-V60)/2,"")</f>
        <v/>
      </c>
      <c r="X60" s="108" t="n">
        <v>1828</v>
      </c>
      <c r="Y60" s="108">
        <f>IF(Z60&gt;0,(Z60-X60)/2,"")</f>
        <v/>
      </c>
      <c r="Z60" s="108" t="n">
        <v>1828</v>
      </c>
      <c r="AA60" s="108">
        <f>IF(AB60&gt;0,(AB60-Z60)/2,"")</f>
        <v/>
      </c>
      <c r="AB60" s="108" t="n">
        <v>1828</v>
      </c>
      <c r="AC60" s="108">
        <f>IF(AD60&gt;0,(AD60-AB60)/2,"")</f>
        <v/>
      </c>
      <c r="AD60" s="108" t="n">
        <v>1828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6225</v>
      </c>
      <c r="R62" s="104" t="n">
        <v>1753</v>
      </c>
      <c r="S62" s="104">
        <f>IF(T62&gt;0,(T62-R62)/2,"")</f>
        <v/>
      </c>
      <c r="T62" s="104" t="n">
        <v>2707</v>
      </c>
      <c r="U62" s="104">
        <f>IF(V62&gt;0,(V62-T62)/2,"")</f>
        <v/>
      </c>
      <c r="V62" s="104" t="n">
        <v>2863</v>
      </c>
      <c r="W62" s="104">
        <f>IF(X62&gt;0,(X62-V62)/2,"")</f>
        <v/>
      </c>
      <c r="X62" s="104" t="n">
        <v>3536</v>
      </c>
      <c r="Y62" s="104">
        <f>IF(Z62&gt;0,(Z62-X62)/2,"")</f>
        <v/>
      </c>
      <c r="Z62" s="104" t="n">
        <v>4068</v>
      </c>
      <c r="AA62" s="104">
        <f>IF(AB62&gt;0,(AB62-Z62)/2,"")</f>
        <v/>
      </c>
      <c r="AB62" s="104" t="n">
        <v>4068</v>
      </c>
      <c r="AC62" s="104">
        <f>IF(AD62&gt;0,(AD62-AB62)/2,"")</f>
        <v/>
      </c>
      <c r="AD62" s="104" t="n">
        <v>4068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6274</v>
      </c>
      <c r="R63" s="106" t="n">
        <v>867</v>
      </c>
      <c r="S63" s="106">
        <f>IF(T63&gt;0,(T63-R63)/2,"")</f>
        <v/>
      </c>
      <c r="T63" s="106" t="n">
        <v>2614</v>
      </c>
      <c r="U63" s="106">
        <f>IF(V63&gt;0,(V63-T63)/2,"")</f>
        <v/>
      </c>
      <c r="V63" s="106" t="n">
        <v>3670</v>
      </c>
      <c r="W63" s="106">
        <f>IF(X63&gt;0,(X63-V63)/2,"")</f>
        <v/>
      </c>
      <c r="X63" s="106" t="n">
        <v>4036</v>
      </c>
      <c r="Y63" s="106">
        <f>IF(Z63&gt;0,(Z63-X63)/2,"")</f>
        <v/>
      </c>
      <c r="Z63" s="106" t="n">
        <v>5052</v>
      </c>
      <c r="AA63" s="106">
        <f>IF(AB63&gt;0,(AB63-Z63)/2,"")</f>
        <v/>
      </c>
      <c r="AB63" s="106" t="n">
        <v>5052</v>
      </c>
      <c r="AC63" s="106">
        <f>IF(AD63&gt;0,(AD63-AB63)/2,"")</f>
        <v/>
      </c>
      <c r="AD63" s="106" t="n">
        <v>5052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5725</v>
      </c>
      <c r="R64" s="108" t="n">
        <v>1023</v>
      </c>
      <c r="S64" s="108">
        <f>IF(T64&gt;0,(T64-R64)/2,"")</f>
        <v/>
      </c>
      <c r="T64" s="108" t="n">
        <v>2468</v>
      </c>
      <c r="U64" s="108">
        <f>IF(V64&gt;0,(V64-T64)/2,"")</f>
        <v/>
      </c>
      <c r="V64" s="108" t="n">
        <v>2753</v>
      </c>
      <c r="W64" s="108">
        <f>IF(X64&gt;0,(X64-V64)/2,"")</f>
        <v/>
      </c>
      <c r="X64" s="108" t="n">
        <v>3714</v>
      </c>
      <c r="Y64" s="108">
        <f>IF(Z64&gt;0,(Z64-X64)/2,"")</f>
        <v/>
      </c>
      <c r="Z64" s="108" t="n">
        <v>3951</v>
      </c>
      <c r="AA64" s="108">
        <f>IF(AB64&gt;0,(AB64-Z64)/2,"")</f>
        <v/>
      </c>
      <c r="AB64" s="108" t="n">
        <v>3951</v>
      </c>
      <c r="AC64" s="108">
        <f>IF(AD64&gt;0,(AD64-AB64)/2,"")</f>
        <v/>
      </c>
      <c r="AD64" s="108" t="n">
        <v>3951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2158</v>
      </c>
      <c r="R65" s="114" t="n">
        <v>119</v>
      </c>
      <c r="S65" s="114">
        <f>IF(T65&gt;0,(T65-R65)/2,"")</f>
        <v/>
      </c>
      <c r="T65" s="114" t="n">
        <v>382</v>
      </c>
      <c r="U65" s="114">
        <f>IF(V65&gt;0,(V65-T65)/2,"")</f>
        <v/>
      </c>
      <c r="V65" s="114" t="n">
        <v>602</v>
      </c>
      <c r="W65" s="114">
        <f>IF(X65&gt;0,(X65-V65)/2,"")</f>
        <v/>
      </c>
      <c r="X65" s="114" t="n">
        <v>714</v>
      </c>
      <c r="Y65" s="114">
        <f>IF(Z65&gt;0,(Z65-X65)/2,"")</f>
        <v/>
      </c>
      <c r="Z65" s="114" t="n">
        <v>714</v>
      </c>
      <c r="AA65" s="114">
        <f>IF(AB65&gt;0,(AB65-Z65)/2,"")</f>
        <v/>
      </c>
      <c r="AB65" s="114" t="n">
        <v>714</v>
      </c>
      <c r="AC65" s="114">
        <f>IF(AD65&gt;0,(AD65-AB65)/2,"")</f>
        <v/>
      </c>
      <c r="AD65" s="114" t="n">
        <v>714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21.xml><?xml version="1.0" encoding="utf-8"?>
<worksheet xmlns:r="http://schemas.openxmlformats.org/officeDocument/2006/relationships" xmlns="http://schemas.openxmlformats.org/spreadsheetml/2006/main">
  <sheetPr codeName="Sheet21">
    <tabColor theme="1"/>
    <outlinePr summaryBelow="1" summaryRight="1"/>
    <pageSetUpPr fitToPage="1"/>
  </sheetPr>
  <dimension ref="B2:AQ65"/>
  <sheetViews>
    <sheetView topLeftCell="F1" zoomScale="70" zoomScaleNormal="70" zoomScaleSheetLayoutView="70" workbookViewId="0">
      <selection activeCell="I38" sqref="I3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5948</v>
      </c>
      <c r="E6" s="18" t="inlineStr">
        <is>
          <t xml:space="preserve">Room 1 </t>
        </is>
      </c>
      <c r="F6" s="119" t="n">
        <v>22878</v>
      </c>
      <c r="G6" s="117" t="n">
        <v>18487.282</v>
      </c>
      <c r="H6" s="117" t="n">
        <v>15846.38058618</v>
      </c>
      <c r="I6" s="19">
        <f>G6+H6</f>
        <v/>
      </c>
      <c r="J6" s="119" t="n">
        <v>22117</v>
      </c>
      <c r="K6" s="117" t="n">
        <v>17689.985375</v>
      </c>
      <c r="L6" s="117" t="n">
        <v>14985.84677186</v>
      </c>
      <c r="M6" s="19">
        <f>K6+L6</f>
        <v/>
      </c>
      <c r="N6" s="85" t="n">
        <v>52</v>
      </c>
      <c r="O6" s="85" t="n">
        <v>66</v>
      </c>
      <c r="P6" s="92" t="n"/>
      <c r="Q6" s="20">
        <f>J6-P6</f>
        <v/>
      </c>
      <c r="R6" s="21" t="n">
        <v>0</v>
      </c>
      <c r="S6" s="20">
        <f>IF(R6&gt;0,(R6-R7-$Q6),"")</f>
        <v/>
      </c>
      <c r="T6" s="21" t="n">
        <v>2233</v>
      </c>
      <c r="U6" s="20">
        <f>IF(T6&gt;0,(T6-T7-$Q6),"")</f>
        <v/>
      </c>
      <c r="V6" s="21" t="n">
        <v>5735</v>
      </c>
      <c r="W6" s="20">
        <f>IF(V6&gt;0,(V6-V7-$Q6),"")</f>
        <v/>
      </c>
      <c r="X6" s="21" t="n">
        <v>14812</v>
      </c>
      <c r="Y6" s="20">
        <f>IF(X6&gt;0,(X6-X7-$Q6),"")</f>
        <v/>
      </c>
      <c r="Z6" s="21" t="n">
        <v>18700</v>
      </c>
      <c r="AA6" s="20">
        <f>IF(Z6&gt;0,(Z6-Z7-$Q6),"")</f>
        <v/>
      </c>
      <c r="AB6" s="21" t="n">
        <v>18700</v>
      </c>
      <c r="AC6" s="22">
        <f>IF(AB6&gt;0,(AB6-AB7-$Q6),"")</f>
        <v/>
      </c>
      <c r="AD6" s="21" t="n">
        <v>18700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2787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0</v>
      </c>
      <c r="W7" s="24" t="n"/>
      <c r="X7" s="25" t="n">
        <v>1197</v>
      </c>
      <c r="Y7" s="24" t="n"/>
      <c r="Z7" s="25" t="n">
        <v>1320</v>
      </c>
      <c r="AA7" s="24" t="n"/>
      <c r="AB7" s="25" t="n">
        <v>1320</v>
      </c>
      <c r="AC7" s="26" t="n"/>
      <c r="AD7" s="25" t="n">
        <v>1320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2733</v>
      </c>
      <c r="E8" s="29" t="inlineStr">
        <is>
          <t>Room 2</t>
        </is>
      </c>
      <c r="F8" s="119" t="n">
        <v>15525</v>
      </c>
      <c r="G8" s="117" t="n">
        <v>6595.945</v>
      </c>
      <c r="H8" s="117" t="n">
        <v>1476.339919</v>
      </c>
      <c r="I8" s="19">
        <f>G8+H8</f>
        <v/>
      </c>
      <c r="J8" s="119" t="n">
        <v>15696</v>
      </c>
      <c r="K8" s="117" t="n">
        <v>6663.912</v>
      </c>
      <c r="L8" s="117" t="n">
        <v>1502.4433464</v>
      </c>
      <c r="M8" s="19">
        <f>K8+L8</f>
        <v/>
      </c>
      <c r="N8" s="87" t="n">
        <v>22</v>
      </c>
      <c r="O8" s="87" t="n">
        <v>25</v>
      </c>
      <c r="P8" s="92" t="n"/>
      <c r="Q8" s="20">
        <f>J8-P8</f>
        <v/>
      </c>
      <c r="R8" s="21" t="n">
        <v>1907</v>
      </c>
      <c r="S8" s="20">
        <f>IF(R8&gt;0,(R8-R9-$Q8),"")</f>
        <v/>
      </c>
      <c r="T8" s="21" t="n">
        <v>2749</v>
      </c>
      <c r="U8" s="20">
        <f>IF(T8&gt;0,(T8-T9-$Q8),"")</f>
        <v/>
      </c>
      <c r="V8" s="21" t="n">
        <v>2798</v>
      </c>
      <c r="W8" s="20">
        <f>IF(V8&gt;0,(V8-V9-$Q8),"")</f>
        <v/>
      </c>
      <c r="X8" s="21" t="n">
        <v>12358</v>
      </c>
      <c r="Y8" s="20">
        <f>IF(X8&gt;0,(X8-X9-$Q8),"")</f>
        <v/>
      </c>
      <c r="Z8" s="21" t="n">
        <v>12896</v>
      </c>
      <c r="AA8" s="20">
        <f>IF(Z8&gt;0,(Z8-Z9-$Q8),"")</f>
        <v/>
      </c>
      <c r="AB8" s="21" t="n">
        <v>13243</v>
      </c>
      <c r="AC8" s="22">
        <f>IF(AB8&gt;0,(AB8-AB9-$Q8),"")</f>
        <v/>
      </c>
      <c r="AD8" s="21" t="n">
        <v>13243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1970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1907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5883</v>
      </c>
      <c r="E10" s="18" t="inlineStr">
        <is>
          <t>Room 3</t>
        </is>
      </c>
      <c r="F10" s="119" t="n">
        <v>20649</v>
      </c>
      <c r="G10" s="117" t="n">
        <v>16145.394</v>
      </c>
      <c r="H10" s="117" t="n">
        <v>1998.8238625</v>
      </c>
      <c r="I10" s="19">
        <f>G10+H10</f>
        <v/>
      </c>
      <c r="J10" s="119" t="n">
        <v>20915</v>
      </c>
      <c r="K10" s="117" t="n">
        <v>16091.4545</v>
      </c>
      <c r="L10" s="117" t="n">
        <v>1975.57444</v>
      </c>
      <c r="M10" s="19">
        <f>K10+L10</f>
        <v/>
      </c>
      <c r="N10" s="88" t="n">
        <v>40</v>
      </c>
      <c r="O10" s="88" t="n">
        <v>46</v>
      </c>
      <c r="P10" s="92" t="n"/>
      <c r="Q10" s="20">
        <f>J10-P10</f>
        <v/>
      </c>
      <c r="R10" s="21" t="n">
        <v>4884</v>
      </c>
      <c r="S10" s="20">
        <f>IF(R10&gt;0,(R10-R11-$Q10),"")</f>
        <v/>
      </c>
      <c r="T10" s="21" t="n">
        <v>5829</v>
      </c>
      <c r="U10" s="20">
        <f>IF(T10&gt;0,(T10-T11-$Q10),"")</f>
        <v/>
      </c>
      <c r="V10" s="21" t="n">
        <v>8689</v>
      </c>
      <c r="W10" s="20">
        <f>IF(V10&gt;0,(V10-V11-$Q10),"")</f>
        <v/>
      </c>
      <c r="X10" s="21" t="n">
        <v>13478</v>
      </c>
      <c r="Y10" s="20">
        <f>IF(X10&gt;0,(X10-X11-$Q10),"")</f>
        <v/>
      </c>
      <c r="Z10" s="21" t="n">
        <v>15999</v>
      </c>
      <c r="AA10" s="20">
        <f>IF(Z10&gt;0,(Z10-Z11-$Q10),"")</f>
        <v/>
      </c>
      <c r="AB10" s="21" t="n">
        <v>15999</v>
      </c>
      <c r="AC10" s="22">
        <f>IF(AB10&gt;0,(AB10-AB11-$Q10),"")</f>
        <v/>
      </c>
      <c r="AD10" s="21" t="n">
        <v>15999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1697</v>
      </c>
      <c r="S11" s="24" t="n"/>
      <c r="T11" s="30" t="n">
        <v>1729</v>
      </c>
      <c r="U11" s="24" t="n"/>
      <c r="V11" s="30" t="n">
        <v>1914</v>
      </c>
      <c r="W11" s="24" t="n"/>
      <c r="X11" s="30" t="n">
        <v>2615</v>
      </c>
      <c r="Y11" s="24" t="n"/>
      <c r="Z11" s="30" t="n">
        <v>3077</v>
      </c>
      <c r="AA11" s="24" t="n"/>
      <c r="AB11" s="30" t="n">
        <v>3077</v>
      </c>
      <c r="AC11" s="26" t="n"/>
      <c r="AD11" s="30" t="n">
        <v>3077</v>
      </c>
      <c r="AE11" s="26" t="n"/>
    </row>
    <row r="12">
      <c r="B12" s="16" t="inlineStr">
        <is>
          <t>WM TUC</t>
        </is>
      </c>
      <c r="C12" s="17" t="n">
        <v>1735</v>
      </c>
      <c r="E12" s="29" t="inlineStr">
        <is>
          <t>Room 4</t>
        </is>
      </c>
      <c r="F12" s="119" t="n">
        <v>17864.5</v>
      </c>
      <c r="G12" s="117" t="n">
        <v>13911.943375</v>
      </c>
      <c r="H12" s="117" t="n">
        <v>19221.49447353</v>
      </c>
      <c r="I12" s="19">
        <f>G12+H12</f>
        <v/>
      </c>
      <c r="J12" s="119" t="n">
        <v>16770.5</v>
      </c>
      <c r="K12" s="117" t="n">
        <v>12292.007625</v>
      </c>
      <c r="L12" s="117" t="n">
        <v>16479.26645325001</v>
      </c>
      <c r="M12" s="19">
        <f>K12+L12</f>
        <v/>
      </c>
      <c r="N12" s="88" t="n">
        <v>35</v>
      </c>
      <c r="O12" s="88" t="n">
        <v>45</v>
      </c>
      <c r="P12" s="92" t="n"/>
      <c r="Q12" s="20">
        <f>J12-P12</f>
        <v/>
      </c>
      <c r="R12" s="21" t="n">
        <v>1386</v>
      </c>
      <c r="S12" s="20">
        <f>IF(R12&gt;0,(R12-R13-$Q12),"")</f>
        <v/>
      </c>
      <c r="T12" s="21" t="n">
        <v>5059</v>
      </c>
      <c r="U12" s="20">
        <f>IF(T12&gt;0,(T12-T13-$Q12),"")</f>
        <v/>
      </c>
      <c r="V12" s="21" t="n">
        <v>7137</v>
      </c>
      <c r="W12" s="20">
        <f>IF(V12&gt;0,(V12-V13-$Q12),"")</f>
        <v/>
      </c>
      <c r="X12" s="21" t="n">
        <v>8617</v>
      </c>
      <c r="Y12" s="20">
        <f>IF(X12&gt;0,(X12-X13-$Q12),"")</f>
        <v/>
      </c>
      <c r="Z12" s="21" t="n">
        <v>9477</v>
      </c>
      <c r="AA12" s="20">
        <f>IF(Z12&gt;0,(Z12-Z13-$Q12),"")</f>
        <v/>
      </c>
      <c r="AB12" s="21" t="n">
        <v>10279</v>
      </c>
      <c r="AC12" s="22">
        <f>IF(AB12&gt;0,(AB12-AB13-$Q12),"")</f>
        <v/>
      </c>
      <c r="AD12" s="21" t="n">
        <v>10279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5278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675</v>
      </c>
      <c r="S13" s="24" t="n"/>
      <c r="T13" s="30" t="n">
        <v>923</v>
      </c>
      <c r="U13" s="24" t="n"/>
      <c r="V13" s="30" t="n">
        <v>924</v>
      </c>
      <c r="W13" s="24" t="n"/>
      <c r="X13" s="30" t="n">
        <v>924</v>
      </c>
      <c r="Y13" s="24" t="n"/>
      <c r="Z13" s="30" t="n">
        <v>924</v>
      </c>
      <c r="AA13" s="24" t="n"/>
      <c r="AB13" s="30" t="n">
        <v>924</v>
      </c>
      <c r="AC13" s="26" t="n"/>
      <c r="AD13" s="30" t="n">
        <v>924</v>
      </c>
      <c r="AE13" s="26" t="n"/>
    </row>
    <row r="14">
      <c r="B14" s="16" t="inlineStr">
        <is>
          <t>ALBSFWY PHX</t>
        </is>
      </c>
      <c r="C14" s="17" t="n">
        <v>8618</v>
      </c>
      <c r="E14" s="18" t="inlineStr">
        <is>
          <t>Room 5</t>
        </is>
      </c>
      <c r="F14" s="119" t="n">
        <v>24365.5</v>
      </c>
      <c r="G14" s="117" t="n">
        <v>21929.859375</v>
      </c>
      <c r="H14" s="117" t="n">
        <v>24635.42237490001</v>
      </c>
      <c r="I14" s="19">
        <f>G14+H14</f>
        <v/>
      </c>
      <c r="J14" s="119" t="n">
        <v>24421.5</v>
      </c>
      <c r="K14" s="117" t="n">
        <v>22080.359375</v>
      </c>
      <c r="L14" s="117" t="n">
        <v>24729.7813012</v>
      </c>
      <c r="M14" s="19">
        <f>K14+L14</f>
        <v/>
      </c>
      <c r="N14" s="88" t="n">
        <v>47</v>
      </c>
      <c r="O14" s="88" t="n">
        <v>56</v>
      </c>
      <c r="P14" s="92" t="n"/>
      <c r="Q14" s="20">
        <f>J14-P14</f>
        <v/>
      </c>
      <c r="R14" s="21" t="n">
        <v>6027</v>
      </c>
      <c r="S14" s="20">
        <f>IF(R14&gt;0,(R14-R15-$Q14),"")</f>
        <v/>
      </c>
      <c r="T14" s="21" t="n">
        <v>8659</v>
      </c>
      <c r="U14" s="20">
        <f>IF(T14&gt;0,(T14-T15-$Q14),"")</f>
        <v/>
      </c>
      <c r="V14" s="21" t="n">
        <v>10841</v>
      </c>
      <c r="W14" s="20">
        <f>IF(V14&gt;0,(V14-V15-$Q14),"")</f>
        <v/>
      </c>
      <c r="X14" s="21" t="n">
        <v>13429</v>
      </c>
      <c r="Y14" s="20">
        <f>IF(X14&gt;0,(X14-X15-$Q14),"")</f>
        <v/>
      </c>
      <c r="Z14" s="21" t="n">
        <v>16054</v>
      </c>
      <c r="AA14" s="20">
        <f>IF(Z14&gt;0,(Z14-Z15-$Q14),"")</f>
        <v/>
      </c>
      <c r="AB14" s="21" t="n">
        <v>16064</v>
      </c>
      <c r="AC14" s="22">
        <f>IF(AB14&gt;0,(AB14-AB15-$Q14),"")</f>
        <v/>
      </c>
      <c r="AD14" s="21" t="n">
        <v>16064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2695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5050</v>
      </c>
      <c r="S15" s="24" t="n"/>
      <c r="T15" s="25" t="n">
        <v>7275</v>
      </c>
      <c r="U15" s="24" t="n"/>
      <c r="V15" s="25" t="n">
        <v>8234</v>
      </c>
      <c r="W15" s="24" t="n"/>
      <c r="X15" s="25" t="n">
        <v>9343</v>
      </c>
      <c r="Y15" s="24" t="n"/>
      <c r="Z15" s="25" t="n">
        <v>9963</v>
      </c>
      <c r="AA15" s="24" t="n"/>
      <c r="AB15" s="25" t="n">
        <v>9973</v>
      </c>
      <c r="AC15" s="26" t="n"/>
      <c r="AD15" s="25" t="n">
        <v>9973</v>
      </c>
      <c r="AE15" s="26" t="n"/>
    </row>
    <row r="16" ht="15" customHeight="1" thickBot="1">
      <c r="B16" s="28" t="inlineStr">
        <is>
          <t>FRY'S</t>
        </is>
      </c>
      <c r="C16" s="17" t="n">
        <v>20092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1540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574</v>
      </c>
      <c r="L20" s="4" t="n"/>
      <c r="M20" s="4" t="n"/>
      <c r="Q20" s="51" t="inlineStr">
        <is>
          <t>Day Prior</t>
        </is>
      </c>
      <c r="R20" s="35" t="n">
        <v>6801</v>
      </c>
      <c r="S20" s="36" t="n"/>
      <c r="T20" s="35" t="n">
        <v>11768</v>
      </c>
      <c r="U20" s="36" t="n"/>
      <c r="V20" s="35" t="n">
        <v>20753</v>
      </c>
      <c r="W20" s="36" t="n"/>
      <c r="X20" s="35" t="n">
        <v>33550</v>
      </c>
      <c r="Y20" s="36" t="n"/>
      <c r="Z20" s="35" t="n">
        <v>60122</v>
      </c>
      <c r="AA20" s="36" t="n"/>
      <c r="AB20" s="35" t="n">
        <v>60122</v>
      </c>
      <c r="AC20" s="37" t="n"/>
      <c r="AD20" s="35" t="n">
        <v>60122</v>
      </c>
      <c r="AE20" s="37" t="n"/>
    </row>
    <row r="21" ht="15" customHeight="1" thickBot="1">
      <c r="B21" s="16" t="inlineStr">
        <is>
          <t>SBUX PHX</t>
        </is>
      </c>
      <c r="C21" s="17" t="n">
        <v>4314</v>
      </c>
      <c r="L21" s="4" t="n"/>
      <c r="M21" s="4" t="n"/>
      <c r="Q21" s="52" t="n"/>
      <c r="R21" s="40" t="n">
        <v>4101</v>
      </c>
      <c r="S21" s="41" t="n"/>
      <c r="T21" s="40" t="n">
        <v>8508</v>
      </c>
      <c r="U21" s="41" t="n"/>
      <c r="V21" s="40" t="n">
        <v>10171</v>
      </c>
      <c r="W21" s="41" t="n"/>
      <c r="X21" s="40" t="n">
        <v>11686</v>
      </c>
      <c r="Y21" s="41" t="n"/>
      <c r="Z21" s="40" t="n">
        <v>3240</v>
      </c>
      <c r="AA21" s="41" t="n"/>
      <c r="AB21" s="40" t="n">
        <v>3240</v>
      </c>
      <c r="AC21" s="42" t="n"/>
      <c r="AD21" s="40" t="n">
        <v>3240</v>
      </c>
      <c r="AE21" s="42" t="n"/>
    </row>
    <row r="22" ht="15" customHeight="1" thickBot="1">
      <c r="B22" s="16" t="inlineStr">
        <is>
          <t>SBUX LV B</t>
        </is>
      </c>
      <c r="C22" s="17" t="n">
        <v>3071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7773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12279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38091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5948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14985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15005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4703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3055</v>
      </c>
      <c r="R36" s="104" t="n">
        <v>0</v>
      </c>
      <c r="S36" s="104">
        <f>IF(T36&gt;0,(T36-R36)/2,"")</f>
        <v/>
      </c>
      <c r="T36" s="104" t="n">
        <v>0</v>
      </c>
      <c r="U36" s="104">
        <f>IF(V36&gt;0,(V36-T36)/2,"")</f>
        <v/>
      </c>
      <c r="V36" s="104" t="n">
        <v>0</v>
      </c>
      <c r="W36" s="104">
        <f>IF(X36&gt;0,(X36-V36)/2,"")</f>
        <v/>
      </c>
      <c r="X36" s="104" t="n">
        <v>2620</v>
      </c>
      <c r="Y36" s="104">
        <f>IF(Z36&gt;0,(Z36-X36)/2,"")</f>
        <v/>
      </c>
      <c r="Z36" s="104" t="n">
        <v>2669</v>
      </c>
      <c r="AA36" s="104">
        <f>IF(AB36&gt;0,(AB36-Z36)/2,"")</f>
        <v/>
      </c>
      <c r="AB36" s="104" t="n">
        <v>2669</v>
      </c>
      <c r="AC36" s="104">
        <f>IF(AD36&gt;0,(AD36-AB36)/2,"")</f>
        <v/>
      </c>
      <c r="AD36" s="104" t="n">
        <v>2669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1440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0</v>
      </c>
      <c r="W37" s="106">
        <f>IF(X37&gt;0,(X37-V37)/2,"")</f>
        <v/>
      </c>
      <c r="X37" s="106" t="n">
        <v>1628</v>
      </c>
      <c r="Y37" s="106">
        <f>IF(Z37&gt;0,(Z37-X37)/2,"")</f>
        <v/>
      </c>
      <c r="Z37" s="106" t="n">
        <v>2319</v>
      </c>
      <c r="AA37" s="106">
        <f>IF(AB37&gt;0,(AB37-Z37)/2,"")</f>
        <v/>
      </c>
      <c r="AB37" s="106" t="n">
        <v>2319</v>
      </c>
      <c r="AC37" s="106">
        <f>IF(AD37&gt;0,(AD37-AB37)/2,"")</f>
        <v/>
      </c>
      <c r="AD37" s="106" t="n">
        <v>2319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2580</v>
      </c>
      <c r="R38" s="108" t="n">
        <v>0</v>
      </c>
      <c r="S38" s="108">
        <f>IF(T38&gt;0,(T38-R38)/2,"")</f>
        <v/>
      </c>
      <c r="T38" s="108" t="n">
        <v>1059</v>
      </c>
      <c r="U38" s="108">
        <f>IF(V38&gt;0,(V38-T38)/2,"")</f>
        <v/>
      </c>
      <c r="V38" s="108" t="n">
        <v>1297</v>
      </c>
      <c r="W38" s="108">
        <f>IF(X38&gt;0,(X38-V38)/2,"")</f>
        <v/>
      </c>
      <c r="X38" s="108" t="n">
        <v>1959</v>
      </c>
      <c r="Y38" s="108">
        <f>IF(Z38&gt;0,(Z38-X38)/2,"")</f>
        <v/>
      </c>
      <c r="Z38" s="108" t="n">
        <v>2580</v>
      </c>
      <c r="AA38" s="108">
        <f>IF(AB38&gt;0,(AB38-Z38)/2,"")</f>
        <v/>
      </c>
      <c r="AB38" s="108" t="n">
        <v>2580</v>
      </c>
      <c r="AC38" s="108">
        <f>IF(AD38&gt;0,(AD38-AB38)/2,"")</f>
        <v/>
      </c>
      <c r="AD38" s="108" t="n">
        <v>2580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3150</v>
      </c>
      <c r="R39" s="106" t="n">
        <v>0</v>
      </c>
      <c r="S39" s="106">
        <f>IF(T39&gt;0,(T39-R39)/2,"")</f>
        <v/>
      </c>
      <c r="T39" s="106" t="n">
        <v>0</v>
      </c>
      <c r="U39" s="106">
        <f>IF(V39&gt;0,(V39-T39)/2,"")</f>
        <v/>
      </c>
      <c r="V39" s="106" t="n">
        <v>1363</v>
      </c>
      <c r="W39" s="106">
        <f>IF(X39&gt;0,(X39-V39)/2,"")</f>
        <v/>
      </c>
      <c r="X39" s="106" t="n">
        <v>1936</v>
      </c>
      <c r="Y39" s="106">
        <f>IF(Z39&gt;0,(Z39-X39)/2,"")</f>
        <v/>
      </c>
      <c r="Z39" s="106" t="n">
        <v>3150</v>
      </c>
      <c r="AA39" s="106">
        <f>IF(AB39&gt;0,(AB39-Z39)/2,"")</f>
        <v/>
      </c>
      <c r="AB39" s="106" t="n">
        <v>3150</v>
      </c>
      <c r="AC39" s="106">
        <f>IF(AD39&gt;0,(AD39-AB39)/2,"")</f>
        <v/>
      </c>
      <c r="AD39" s="106" t="n">
        <v>3150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2886</v>
      </c>
      <c r="R40" s="108" t="n">
        <v>0</v>
      </c>
      <c r="S40" s="108">
        <f>IF(T40&gt;0,(T40-R40)/2,"")</f>
        <v/>
      </c>
      <c r="T40" s="108" t="n">
        <v>0</v>
      </c>
      <c r="U40" s="108">
        <f>IF(V40&gt;0,(V40-T40)/2,"")</f>
        <v/>
      </c>
      <c r="V40" s="108" t="n">
        <v>0</v>
      </c>
      <c r="W40" s="108">
        <f>IF(X40&gt;0,(X40-V40)/2,"")</f>
        <v/>
      </c>
      <c r="X40" s="108" t="n">
        <v>2092</v>
      </c>
      <c r="Y40" s="108">
        <f>IF(Z40&gt;0,(Z40-X40)/2,"")</f>
        <v/>
      </c>
      <c r="Z40" s="108" t="n">
        <v>2886</v>
      </c>
      <c r="AA40" s="108">
        <f>IF(AB40&gt;0,(AB40-Z40)/2,"")</f>
        <v/>
      </c>
      <c r="AB40" s="108" t="n">
        <v>2886</v>
      </c>
      <c r="AC40" s="108">
        <f>IF(AD40&gt;0,(AD40-AB40)/2,"")</f>
        <v/>
      </c>
      <c r="AD40" s="108" t="n">
        <v>2886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855</v>
      </c>
      <c r="R41" s="106" t="n">
        <v>0</v>
      </c>
      <c r="S41" s="106">
        <f>IF(T41&gt;0,(T41-R41)/2,"")</f>
        <v/>
      </c>
      <c r="T41" s="106" t="n">
        <v>120</v>
      </c>
      <c r="U41" s="106">
        <f>IF(V41&gt;0,(V41-T41)/2,"")</f>
        <v/>
      </c>
      <c r="V41" s="106" t="n">
        <v>405</v>
      </c>
      <c r="W41" s="106">
        <f>IF(X41&gt;0,(X41-V41)/2,"")</f>
        <v/>
      </c>
      <c r="X41" s="106" t="n">
        <v>855</v>
      </c>
      <c r="Y41" s="106">
        <f>IF(Z41&gt;0,(Z41-X41)/2,"")</f>
        <v/>
      </c>
      <c r="Z41" s="106" t="n">
        <v>855</v>
      </c>
      <c r="AA41" s="106">
        <f>IF(AB41&gt;0,(AB41-Z41)/2,"")</f>
        <v/>
      </c>
      <c r="AB41" s="106" t="n">
        <v>855</v>
      </c>
      <c r="AC41" s="106">
        <f>IF(AD41&gt;0,(AD41-AB41)/2,"")</f>
        <v/>
      </c>
      <c r="AD41" s="106" t="n">
        <v>855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1212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741</v>
      </c>
      <c r="W42" s="108">
        <f>IF(X42&gt;0,(X42-V42)/2,"")</f>
        <v/>
      </c>
      <c r="X42" s="108" t="n">
        <v>741</v>
      </c>
      <c r="Y42" s="108">
        <f>IF(Z42&gt;0,(Z42-X42)/2,"")</f>
        <v/>
      </c>
      <c r="Z42" s="108" t="n">
        <v>741</v>
      </c>
      <c r="AA42" s="108">
        <f>IF(AB42&gt;0,(AB42-Z42)/2,"")</f>
        <v/>
      </c>
      <c r="AB42" s="108" t="n">
        <v>741</v>
      </c>
      <c r="AC42" s="108">
        <f>IF(AD42&gt;0,(AD42-AB42)/2,"")</f>
        <v/>
      </c>
      <c r="AD42" s="108" t="n">
        <v>741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1756</v>
      </c>
      <c r="R43" s="106" t="n">
        <v>0</v>
      </c>
      <c r="S43" s="106">
        <f>IF(T43&gt;0,(T43-R43)/2,"")</f>
        <v/>
      </c>
      <c r="T43" s="106" t="n">
        <v>536</v>
      </c>
      <c r="U43" s="106">
        <f>IF(V43&gt;0,(V43-T43)/2,"")</f>
        <v/>
      </c>
      <c r="V43" s="106" t="n">
        <v>922</v>
      </c>
      <c r="W43" s="106">
        <f>IF(X43&gt;0,(X43-V43)/2,"")</f>
        <v/>
      </c>
      <c r="X43" s="106" t="n">
        <v>1315</v>
      </c>
      <c r="Y43" s="106">
        <f>IF(Z43&gt;0,(Z43-X43)/2,"")</f>
        <v/>
      </c>
      <c r="Z43" s="106" t="n">
        <v>1756</v>
      </c>
      <c r="AA43" s="106">
        <f>IF(AB43&gt;0,(AB43-Z43)/2,"")</f>
        <v/>
      </c>
      <c r="AB43" s="106" t="n">
        <v>1756</v>
      </c>
      <c r="AC43" s="106">
        <f>IF(AD43&gt;0,(AD43-AB43)/2,"")</f>
        <v/>
      </c>
      <c r="AD43" s="106" t="n">
        <v>1756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1744</v>
      </c>
      <c r="R44" s="110" t="n">
        <v>0</v>
      </c>
      <c r="S44" s="110">
        <f>IF(T44&gt;0,(T44-R44)/2,"")</f>
        <v/>
      </c>
      <c r="T44" s="110" t="n">
        <v>518</v>
      </c>
      <c r="U44" s="110">
        <f>IF(V44&gt;0,(V44-T44)/2,"")</f>
        <v/>
      </c>
      <c r="V44" s="110" t="n">
        <v>1007</v>
      </c>
      <c r="W44" s="110">
        <f>IF(X44&gt;0,(X44-V44)/2,"")</f>
        <v/>
      </c>
      <c r="X44" s="110" t="n">
        <v>1666</v>
      </c>
      <c r="Y44" s="110">
        <f>IF(Z44&gt;0,(Z44-X44)/2,"")</f>
        <v/>
      </c>
      <c r="Z44" s="110" t="n">
        <v>1744</v>
      </c>
      <c r="AA44" s="110">
        <f>IF(AB44&gt;0,(AB44-Z44)/2,"")</f>
        <v/>
      </c>
      <c r="AB44" s="110" t="n">
        <v>1744</v>
      </c>
      <c r="AC44" s="110">
        <f>IF(AD44&gt;0,(AD44-AB44)/2,"")</f>
        <v/>
      </c>
      <c r="AD44" s="110" t="n">
        <v>1744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1000</v>
      </c>
      <c r="S45" s="112">
        <f>IF(T45&gt;0,(T45-R45)/2,"")</f>
        <v/>
      </c>
      <c r="T45" s="112" t="n">
        <v>1842</v>
      </c>
      <c r="U45" s="112">
        <f>IF(V45&gt;0,(V45-T45)/2,"")</f>
        <v/>
      </c>
      <c r="V45" s="112" t="n">
        <v>1842</v>
      </c>
      <c r="W45" s="112">
        <f>IF(X45&gt;0,(X45-V45)/2,"")</f>
        <v/>
      </c>
      <c r="X45" s="112" t="n">
        <v>4417</v>
      </c>
      <c r="Y45" s="112">
        <f>IF(Z45&gt;0,(Z45-X45)/2,"")</f>
        <v/>
      </c>
      <c r="Z45" s="112" t="n">
        <v>4417</v>
      </c>
      <c r="AA45" s="112">
        <f>IF(AB45&gt;0,(AB45-Z45)/2,"")</f>
        <v/>
      </c>
      <c r="AB45" s="112" t="n">
        <v>4417</v>
      </c>
      <c r="AC45" s="112">
        <f>IF(AD45&gt;0,(AD45-AB45)/2,"")</f>
        <v/>
      </c>
      <c r="AD45" s="112" t="n">
        <v>4417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3974</v>
      </c>
      <c r="Y46" s="108">
        <f>IF(Z46&gt;0,(Z46-X46)/2,"")</f>
        <v/>
      </c>
      <c r="Z46" s="108" t="n">
        <v>3974</v>
      </c>
      <c r="AA46" s="108">
        <f>IF(AB46&gt;0,(AB46-Z46)/2,"")</f>
        <v/>
      </c>
      <c r="AB46" s="108" t="n">
        <v>3974</v>
      </c>
      <c r="AC46" s="108">
        <f>IF(AD46&gt;0,(AD46-AB46)/2,"")</f>
        <v/>
      </c>
      <c r="AD46" s="108" t="n">
        <v>3974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1299</v>
      </c>
      <c r="Y47" s="106">
        <f>IF(Z47&gt;0,(Z47-X47)/2,"")</f>
        <v/>
      </c>
      <c r="Z47" s="106" t="n">
        <v>1837</v>
      </c>
      <c r="AA47" s="106">
        <f>IF(AB47&gt;0,(AB47-Z47)/2,"")</f>
        <v/>
      </c>
      <c r="AB47" s="106" t="n">
        <v>2184</v>
      </c>
      <c r="AC47" s="106">
        <f>IF(AD47&gt;0,(AD47-AB47)/2,"")</f>
        <v/>
      </c>
      <c r="AD47" s="106" t="n">
        <v>2184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907</v>
      </c>
      <c r="S48" s="110">
        <f>IF(T48&gt;0,(T48-R48)/2,"")</f>
        <v/>
      </c>
      <c r="T48" s="110" t="n">
        <v>907</v>
      </c>
      <c r="U48" s="110">
        <f>IF(V48&gt;0,(V48-T48)/2,"")</f>
        <v/>
      </c>
      <c r="V48" s="110" t="n">
        <v>956</v>
      </c>
      <c r="W48" s="110">
        <f>IF(X48&gt;0,(X48-V48)/2,"")</f>
        <v/>
      </c>
      <c r="X48" s="110" t="n">
        <v>2668</v>
      </c>
      <c r="Y48" s="110">
        <f>IF(Z48&gt;0,(Z48-X48)/2,"")</f>
        <v/>
      </c>
      <c r="Z48" s="110" t="n">
        <v>2668</v>
      </c>
      <c r="AA48" s="110">
        <f>IF(AB48&gt;0,(AB48-Z48)/2,"")</f>
        <v/>
      </c>
      <c r="AB48" s="110" t="n">
        <v>2668</v>
      </c>
      <c r="AC48" s="110">
        <f>IF(AD48&gt;0,(AD48-AB48)/2,"")</f>
        <v/>
      </c>
      <c r="AD48" s="110" t="n">
        <v>2668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2288</v>
      </c>
      <c r="R49" s="112" t="n">
        <v>996</v>
      </c>
      <c r="S49" s="112">
        <f>IF(T49&gt;0,(T49-R49)/2,"")</f>
        <v/>
      </c>
      <c r="T49" s="112" t="n">
        <v>996</v>
      </c>
      <c r="U49" s="112">
        <f>IF(V49&gt;0,(V49-T49)/2,"")</f>
        <v/>
      </c>
      <c r="V49" s="112" t="n">
        <v>1892</v>
      </c>
      <c r="W49" s="112">
        <f>IF(X49&gt;0,(X49-V49)/2,"")</f>
        <v/>
      </c>
      <c r="X49" s="112" t="n">
        <v>1892</v>
      </c>
      <c r="Y49" s="112">
        <f>IF(Z49&gt;0,(Z49-X49)/2,"")</f>
        <v/>
      </c>
      <c r="Z49" s="112" t="n">
        <v>1950</v>
      </c>
      <c r="AA49" s="112">
        <f>IF(AB49&gt;0,(AB49-Z49)/2,"")</f>
        <v/>
      </c>
      <c r="AB49" s="112" t="n">
        <v>1950</v>
      </c>
      <c r="AC49" s="112">
        <f>IF(AD49&gt;0,(AD49-AB49)/2,"")</f>
        <v/>
      </c>
      <c r="AD49" s="112" t="n">
        <v>1950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3814</v>
      </c>
      <c r="R50" s="108" t="n">
        <v>900</v>
      </c>
      <c r="S50" s="108">
        <f>IF(T50&gt;0,(T50-R50)/2,"")</f>
        <v/>
      </c>
      <c r="T50" s="108" t="n">
        <v>1372</v>
      </c>
      <c r="U50" s="108">
        <f>IF(V50&gt;0,(V50-T50)/2,"")</f>
        <v/>
      </c>
      <c r="V50" s="108" t="n">
        <v>1372</v>
      </c>
      <c r="W50" s="108">
        <f>IF(X50&gt;0,(X50-V50)/2,"")</f>
        <v/>
      </c>
      <c r="X50" s="108" t="n">
        <v>3447</v>
      </c>
      <c r="Y50" s="108">
        <f>IF(Z50&gt;0,(Z50-X50)/2,"")</f>
        <v/>
      </c>
      <c r="Z50" s="108" t="n">
        <v>3814</v>
      </c>
      <c r="AA50" s="108">
        <f>IF(AB50&gt;0,(AB50-Z50)/2,"")</f>
        <v/>
      </c>
      <c r="AB50" s="108" t="n">
        <v>3814</v>
      </c>
      <c r="AC50" s="108">
        <f>IF(AD50&gt;0,(AD50-AB50)/2,"")</f>
        <v/>
      </c>
      <c r="AD50" s="108" t="n">
        <v>3814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2206</v>
      </c>
      <c r="R51" s="106" t="n">
        <v>1139</v>
      </c>
      <c r="S51" s="106">
        <f>IF(T51&gt;0,(T51-R51)/2,"")</f>
        <v/>
      </c>
      <c r="T51" s="106" t="n">
        <v>1139</v>
      </c>
      <c r="U51" s="106">
        <f>IF(V51&gt;0,(V51-T51)/2,"")</f>
        <v/>
      </c>
      <c r="V51" s="106" t="n">
        <v>1320</v>
      </c>
      <c r="W51" s="106">
        <f>IF(X51&gt;0,(X51-V51)/2,"")</f>
        <v/>
      </c>
      <c r="X51" s="106" t="n">
        <v>2176</v>
      </c>
      <c r="Y51" s="106">
        <f>IF(Z51&gt;0,(Z51-X51)/2,"")</f>
        <v/>
      </c>
      <c r="Z51" s="106" t="n">
        <v>2484</v>
      </c>
      <c r="AA51" s="106">
        <f>IF(AB51&gt;0,(AB51-Z51)/2,"")</f>
        <v/>
      </c>
      <c r="AB51" s="106" t="n">
        <v>2484</v>
      </c>
      <c r="AC51" s="106">
        <f>IF(AD51&gt;0,(AD51-AB51)/2,"")</f>
        <v/>
      </c>
      <c r="AD51" s="106" t="n">
        <v>2484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2617</v>
      </c>
      <c r="R52" s="108" t="n">
        <v>1</v>
      </c>
      <c r="S52" s="108">
        <f>IF(T52&gt;0,(T52-R52)/2,"")</f>
        <v/>
      </c>
      <c r="T52" s="108" t="n">
        <v>1</v>
      </c>
      <c r="U52" s="108">
        <f>IF(V52&gt;0,(V52-T52)/2,"")</f>
        <v/>
      </c>
      <c r="V52" s="108" t="n">
        <v>149</v>
      </c>
      <c r="W52" s="108">
        <f>IF(X52&gt;0,(X52-V52)/2,"")</f>
        <v/>
      </c>
      <c r="X52" s="108" t="n">
        <v>474</v>
      </c>
      <c r="Y52" s="108">
        <f>IF(Z52&gt;0,(Z52-X52)/2,"")</f>
        <v/>
      </c>
      <c r="Z52" s="108" t="n">
        <v>474</v>
      </c>
      <c r="AA52" s="108">
        <f>IF(AB52&gt;0,(AB52-Z52)/2,"")</f>
        <v/>
      </c>
      <c r="AB52" s="108" t="n">
        <v>474</v>
      </c>
      <c r="AC52" s="108">
        <f>IF(AD52&gt;0,(AD52-AB52)/2,"")</f>
        <v/>
      </c>
      <c r="AD52" s="108" t="n">
        <v>474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2968</v>
      </c>
      <c r="R53" s="106" t="n">
        <v>641</v>
      </c>
      <c r="S53" s="106">
        <f>IF(T53&gt;0,(T53-R53)/2,"")</f>
        <v/>
      </c>
      <c r="T53" s="106" t="n">
        <v>1089</v>
      </c>
      <c r="U53" s="106">
        <f>IF(V53&gt;0,(V53-T53)/2,"")</f>
        <v/>
      </c>
      <c r="V53" s="106" t="n">
        <v>1312</v>
      </c>
      <c r="W53" s="106">
        <f>IF(X53&gt;0,(X53-V53)/2,"")</f>
        <v/>
      </c>
      <c r="X53" s="106" t="n">
        <v>1591</v>
      </c>
      <c r="Y53" s="106">
        <f>IF(Z53&gt;0,(Z53-X53)/2,"")</f>
        <v/>
      </c>
      <c r="Z53" s="106" t="n">
        <v>1747</v>
      </c>
      <c r="AA53" s="106">
        <f>IF(AB53&gt;0,(AB53-Z53)/2,"")</f>
        <v/>
      </c>
      <c r="AB53" s="106" t="n">
        <v>1747</v>
      </c>
      <c r="AC53" s="106">
        <f>IF(AD53&gt;0,(AD53-AB53)/2,"")</f>
        <v/>
      </c>
      <c r="AD53" s="106" t="n">
        <v>1747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1779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632</v>
      </c>
      <c r="Y54" s="108">
        <f>IF(Z54&gt;0,(Z54-X54)/2,"")</f>
        <v/>
      </c>
      <c r="Z54" s="108" t="n">
        <v>1599</v>
      </c>
      <c r="AA54" s="108">
        <f>IF(AB54&gt;0,(AB54-Z54)/2,"")</f>
        <v/>
      </c>
      <c r="AB54" s="108" t="n">
        <v>1599</v>
      </c>
      <c r="AC54" s="108">
        <f>IF(AD54&gt;0,(AD54-AB54)/2,"")</f>
        <v/>
      </c>
      <c r="AD54" s="108" t="n">
        <v>1599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1945</v>
      </c>
      <c r="R55" s="106" t="n">
        <v>5</v>
      </c>
      <c r="S55" s="106">
        <f>IF(T55&gt;0,(T55-R55)/2,"")</f>
        <v/>
      </c>
      <c r="T55" s="106" t="n">
        <v>7</v>
      </c>
      <c r="U55" s="106">
        <f>IF(V55&gt;0,(V55-T55)/2,"")</f>
        <v/>
      </c>
      <c r="V55" s="106" t="n">
        <v>7</v>
      </c>
      <c r="W55" s="106">
        <f>IF(X55&gt;0,(X55-V55)/2,"")</f>
        <v/>
      </c>
      <c r="X55" s="106" t="n">
        <v>547</v>
      </c>
      <c r="Y55" s="106">
        <f>IF(Z55&gt;0,(Z55-X55)/2,"")</f>
        <v/>
      </c>
      <c r="Z55" s="106" t="n">
        <v>988</v>
      </c>
      <c r="AA55" s="106">
        <f>IF(AB55&gt;0,(AB55-Z55)/2,"")</f>
        <v/>
      </c>
      <c r="AB55" s="106" t="n">
        <v>988</v>
      </c>
      <c r="AC55" s="106">
        <f>IF(AD55&gt;0,(AD55-AB55)/2,"")</f>
        <v/>
      </c>
      <c r="AD55" s="106" t="n">
        <v>988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3076</v>
      </c>
      <c r="R56" s="108" t="n">
        <v>1202</v>
      </c>
      <c r="S56" s="108">
        <f>IF(T56&gt;0,(T56-R56)/2,"")</f>
        <v/>
      </c>
      <c r="T56" s="108" t="n">
        <v>1225</v>
      </c>
      <c r="U56" s="108">
        <f>IF(V56&gt;0,(V56-T56)/2,"")</f>
        <v/>
      </c>
      <c r="V56" s="108" t="n">
        <v>2637</v>
      </c>
      <c r="W56" s="108">
        <f>IF(X56&gt;0,(X56-V56)/2,"")</f>
        <v/>
      </c>
      <c r="X56" s="108" t="n">
        <v>2719</v>
      </c>
      <c r="Y56" s="108">
        <f>IF(Z56&gt;0,(Z56-X56)/2,"")</f>
        <v/>
      </c>
      <c r="Z56" s="108" t="n">
        <v>2870</v>
      </c>
      <c r="AA56" s="108">
        <f>IF(AB56&gt;0,(AB56-Z56)/2,"")</f>
        <v/>
      </c>
      <c r="AB56" s="108" t="n">
        <v>2870</v>
      </c>
      <c r="AC56" s="108">
        <f>IF(AD56&gt;0,(AD56-AB56)/2,"")</f>
        <v/>
      </c>
      <c r="AD56" s="108" t="n">
        <v>2870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222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73</v>
      </c>
      <c r="AA57" s="114">
        <f>IF(AB57&gt;0,(AB57-Z57)/2,"")</f>
        <v/>
      </c>
      <c r="AB57" s="114" t="n">
        <v>73</v>
      </c>
      <c r="AC57" s="114">
        <f>IF(AD57&gt;0,(AD57-AB57)/2,"")</f>
        <v/>
      </c>
      <c r="AD57" s="114" t="n">
        <v>73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5964</v>
      </c>
      <c r="R58" s="104" t="n">
        <v>350</v>
      </c>
      <c r="S58" s="104">
        <f>IF(T58&gt;0,(T58-R58)/2,"")</f>
        <v/>
      </c>
      <c r="T58" s="104" t="n">
        <v>1718</v>
      </c>
      <c r="U58" s="104">
        <f>IF(V58&gt;0,(V58-T58)/2,"")</f>
        <v/>
      </c>
      <c r="V58" s="104" t="n">
        <v>2548</v>
      </c>
      <c r="W58" s="104">
        <f>IF(X58&gt;0,(X58-V58)/2,"")</f>
        <v/>
      </c>
      <c r="X58" s="104" t="n">
        <v>2860</v>
      </c>
      <c r="Y58" s="104">
        <f>IF(Z58&gt;0,(Z58-X58)/2,"")</f>
        <v/>
      </c>
      <c r="Z58" s="104" t="n">
        <v>3070</v>
      </c>
      <c r="AA58" s="104">
        <f>IF(AB58&gt;0,(AB58-Z58)/2,"")</f>
        <v/>
      </c>
      <c r="AB58" s="104" t="n">
        <v>3250</v>
      </c>
      <c r="AC58" s="104">
        <f>IF(AD58&gt;0,(AD58-AB58)/2,"")</f>
        <v/>
      </c>
      <c r="AD58" s="104" t="n">
        <v>3250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4524</v>
      </c>
      <c r="R59" s="106" t="n">
        <v>501</v>
      </c>
      <c r="S59" s="106">
        <f>IF(T59&gt;0,(T59-R59)/2,"")</f>
        <v/>
      </c>
      <c r="T59" s="106" t="n">
        <v>2341</v>
      </c>
      <c r="U59" s="106">
        <f>IF(V59&gt;0,(V59-T59)/2,"")</f>
        <v/>
      </c>
      <c r="V59" s="106" t="n">
        <v>3236</v>
      </c>
      <c r="W59" s="106">
        <f>IF(X59&gt;0,(X59-V59)/2,"")</f>
        <v/>
      </c>
      <c r="X59" s="106" t="n">
        <v>4152</v>
      </c>
      <c r="Y59" s="106">
        <f>IF(Z59&gt;0,(Z59-X59)/2,"")</f>
        <v/>
      </c>
      <c r="Z59" s="106" t="n">
        <v>4453</v>
      </c>
      <c r="AA59" s="106">
        <f>IF(AB59&gt;0,(AB59-Z59)/2,"")</f>
        <v/>
      </c>
      <c r="AB59" s="106" t="n">
        <v>4453</v>
      </c>
      <c r="AC59" s="106">
        <f>IF(AD59&gt;0,(AD59-AB59)/2,"")</f>
        <v/>
      </c>
      <c r="AD59" s="106" t="n">
        <v>4453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6282.5</v>
      </c>
      <c r="R60" s="108" t="n">
        <v>535</v>
      </c>
      <c r="S60" s="108">
        <f>IF(T60&gt;0,(T60-R60)/2,"")</f>
        <v/>
      </c>
      <c r="T60" s="108" t="n">
        <v>1000</v>
      </c>
      <c r="U60" s="108">
        <f>IF(V60&gt;0,(V60-T60)/2,"")</f>
        <v/>
      </c>
      <c r="V60" s="108" t="n">
        <v>1353</v>
      </c>
      <c r="W60" s="108">
        <f>IF(X60&gt;0,(X60-V60)/2,"")</f>
        <v/>
      </c>
      <c r="X60" s="108" t="n">
        <v>1605</v>
      </c>
      <c r="Y60" s="108">
        <f>IF(Z60&gt;0,(Z60-X60)/2,"")</f>
        <v/>
      </c>
      <c r="Z60" s="108" t="n">
        <v>1954</v>
      </c>
      <c r="AA60" s="108">
        <f>IF(AB60&gt;0,(AB60-Z60)/2,"")</f>
        <v/>
      </c>
      <c r="AB60" s="108" t="n">
        <v>2576</v>
      </c>
      <c r="AC60" s="108">
        <f>IF(AD60&gt;0,(AD60-AB60)/2,"")</f>
        <v/>
      </c>
      <c r="AD60" s="108" t="n">
        <v>2576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6121</v>
      </c>
      <c r="R62" s="104" t="n">
        <v>2304</v>
      </c>
      <c r="S62" s="104">
        <f>IF(T62&gt;0,(T62-R62)/2,"")</f>
        <v/>
      </c>
      <c r="T62" s="104" t="n">
        <v>2887</v>
      </c>
      <c r="U62" s="104">
        <f>IF(V62&gt;0,(V62-T62)/2,"")</f>
        <v/>
      </c>
      <c r="V62" s="104" t="n">
        <v>3445</v>
      </c>
      <c r="W62" s="104">
        <f>IF(X62&gt;0,(X62-V62)/2,"")</f>
        <v/>
      </c>
      <c r="X62" s="104" t="n">
        <v>4410</v>
      </c>
      <c r="Y62" s="104">
        <f>IF(Z62&gt;0,(Z62-X62)/2,"")</f>
        <v/>
      </c>
      <c r="Z62" s="104" t="n">
        <v>4410</v>
      </c>
      <c r="AA62" s="104">
        <f>IF(AB62&gt;0,(AB62-Z62)/2,"")</f>
        <v/>
      </c>
      <c r="AB62" s="104" t="n">
        <v>4410</v>
      </c>
      <c r="AC62" s="104">
        <f>IF(AD62&gt;0,(AD62-AB62)/2,"")</f>
        <v/>
      </c>
      <c r="AD62" s="104" t="n">
        <v>4410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9453</v>
      </c>
      <c r="R63" s="106" t="n">
        <v>2512</v>
      </c>
      <c r="S63" s="106">
        <f>IF(T63&gt;0,(T63-R63)/2,"")</f>
        <v/>
      </c>
      <c r="T63" s="106" t="n">
        <v>3575</v>
      </c>
      <c r="U63" s="106">
        <f>IF(V63&gt;0,(V63-T63)/2,"")</f>
        <v/>
      </c>
      <c r="V63" s="106" t="n">
        <v>4397</v>
      </c>
      <c r="W63" s="106">
        <f>IF(X63&gt;0,(X63-V63)/2,"")</f>
        <v/>
      </c>
      <c r="X63" s="106" t="n">
        <v>4751</v>
      </c>
      <c r="Y63" s="106">
        <f>IF(Z63&gt;0,(Z63-X63)/2,"")</f>
        <v/>
      </c>
      <c r="Z63" s="106" t="n">
        <v>5827</v>
      </c>
      <c r="AA63" s="106">
        <f>IF(AB63&gt;0,(AB63-Z63)/2,"")</f>
        <v/>
      </c>
      <c r="AB63" s="106" t="n">
        <v>5837</v>
      </c>
      <c r="AC63" s="106">
        <f>IF(AD63&gt;0,(AD63-AB63)/2,"")</f>
        <v/>
      </c>
      <c r="AD63" s="106" t="n">
        <v>5837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5849</v>
      </c>
      <c r="R64" s="108" t="n">
        <v>708</v>
      </c>
      <c r="S64" s="108">
        <f>IF(T64&gt;0,(T64-R64)/2,"")</f>
        <v/>
      </c>
      <c r="T64" s="108" t="n">
        <v>1358</v>
      </c>
      <c r="U64" s="108">
        <f>IF(V64&gt;0,(V64-T64)/2,"")</f>
        <v/>
      </c>
      <c r="V64" s="108" t="n">
        <v>1574</v>
      </c>
      <c r="W64" s="108">
        <f>IF(X64&gt;0,(X64-V64)/2,"")</f>
        <v/>
      </c>
      <c r="X64" s="108" t="n">
        <v>2300</v>
      </c>
      <c r="Y64" s="108">
        <f>IF(Z64&gt;0,(Z64-X64)/2,"")</f>
        <v/>
      </c>
      <c r="Z64" s="108" t="n">
        <v>3462</v>
      </c>
      <c r="AA64" s="108">
        <f>IF(AB64&gt;0,(AB64-Z64)/2,"")</f>
        <v/>
      </c>
      <c r="AB64" s="108" t="n">
        <v>3462</v>
      </c>
      <c r="AC64" s="108">
        <f>IF(AD64&gt;0,(AD64-AB64)/2,"")</f>
        <v/>
      </c>
      <c r="AD64" s="108" t="n">
        <v>3462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2498</v>
      </c>
      <c r="R65" s="114" t="n">
        <v>367</v>
      </c>
      <c r="S65" s="114">
        <f>IF(T65&gt;0,(T65-R65)/2,"")</f>
        <v/>
      </c>
      <c r="T65" s="114" t="n">
        <v>703</v>
      </c>
      <c r="U65" s="114">
        <f>IF(V65&gt;0,(V65-T65)/2,"")</f>
        <v/>
      </c>
      <c r="V65" s="114" t="n">
        <v>1028</v>
      </c>
      <c r="W65" s="114">
        <f>IF(X65&gt;0,(X65-V65)/2,"")</f>
        <v/>
      </c>
      <c r="X65" s="114" t="n">
        <v>1291</v>
      </c>
      <c r="Y65" s="114">
        <f>IF(Z65&gt;0,(Z65-X65)/2,"")</f>
        <v/>
      </c>
      <c r="Z65" s="114" t="n">
        <v>1553</v>
      </c>
      <c r="AA65" s="114">
        <f>IF(AB65&gt;0,(AB65-Z65)/2,"")</f>
        <v/>
      </c>
      <c r="AB65" s="114" t="n">
        <v>1553</v>
      </c>
      <c r="AC65" s="114">
        <f>IF(AD65&gt;0,(AD65-AB65)/2,"")</f>
        <v/>
      </c>
      <c r="AD65" s="114" t="n">
        <v>1553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22.xml><?xml version="1.0" encoding="utf-8"?>
<worksheet xmlns:r="http://schemas.openxmlformats.org/officeDocument/2006/relationships" xmlns="http://schemas.openxmlformats.org/spreadsheetml/2006/main">
  <sheetPr codeName="Sheet22">
    <tabColor theme="1"/>
    <outlinePr summaryBelow="1" summaryRight="1"/>
    <pageSetUpPr fitToPage="1"/>
  </sheetPr>
  <dimension ref="B2:AQ65"/>
  <sheetViews>
    <sheetView topLeftCell="G3" zoomScale="70" zoomScaleNormal="70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20637</v>
      </c>
      <c r="G6" s="117" t="n">
        <v>17340.623125</v>
      </c>
      <c r="H6" s="117" t="n">
        <v>13328.30712796</v>
      </c>
      <c r="I6" s="19">
        <f>G6+H6</f>
        <v/>
      </c>
      <c r="J6" s="119" t="n">
        <v>18416</v>
      </c>
      <c r="K6" s="117" t="n">
        <v>15239.8965</v>
      </c>
      <c r="L6" s="117" t="n">
        <v>11344.23894134</v>
      </c>
      <c r="M6" s="19">
        <f>K6+L6</f>
        <v/>
      </c>
      <c r="N6" s="85" t="n">
        <v>62</v>
      </c>
      <c r="O6" s="85" t="n">
        <v>54</v>
      </c>
      <c r="P6" s="92" t="n"/>
      <c r="Q6" s="20">
        <f>J6-P6</f>
        <v/>
      </c>
      <c r="R6" s="21" t="n">
        <v>4436</v>
      </c>
      <c r="S6" s="20">
        <f>IF(R6&gt;0,(R6-R7-$Q6),"")</f>
        <v/>
      </c>
      <c r="T6" s="21" t="n">
        <v>5901</v>
      </c>
      <c r="U6" s="20">
        <f>IF(T6&gt;0,(T6-T7-$Q6),"")</f>
        <v/>
      </c>
      <c r="V6" s="21" t="n">
        <v>9815</v>
      </c>
      <c r="W6" s="20">
        <f>IF(V6&gt;0,(V6-V7-$Q6),"")</f>
        <v/>
      </c>
      <c r="X6" s="21" t="n">
        <v>11117.1</v>
      </c>
      <c r="Y6" s="20">
        <f>IF(X6&gt;0,(X6-X7-$Q6),"")</f>
        <v/>
      </c>
      <c r="Z6" s="21" t="n">
        <v>11121.1</v>
      </c>
      <c r="AA6" s="20">
        <f>IF(Z6&gt;0,(Z6-Z7-$Q6),"")</f>
        <v/>
      </c>
      <c r="AB6" s="21" t="n">
        <v>11121.1</v>
      </c>
      <c r="AC6" s="22">
        <f>IF(AB6&gt;0,(AB6-AB7-$Q6),"")</f>
        <v/>
      </c>
      <c r="AD6" s="21" t="n">
        <v>11121.1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496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673</v>
      </c>
      <c r="S7" s="24" t="n"/>
      <c r="T7" s="25" t="n">
        <v>570</v>
      </c>
      <c r="U7" s="24" t="n"/>
      <c r="V7" s="25" t="n">
        <v>581</v>
      </c>
      <c r="W7" s="24" t="n"/>
      <c r="X7" s="25" t="n">
        <v>43.1</v>
      </c>
      <c r="Y7" s="24" t="n"/>
      <c r="Z7" s="25" t="n">
        <v>47.1</v>
      </c>
      <c r="AA7" s="24" t="n"/>
      <c r="AB7" s="25" t="n">
        <v>47.1</v>
      </c>
      <c r="AC7" s="26" t="n"/>
      <c r="AD7" s="25" t="n">
        <v>47.1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2939</v>
      </c>
      <c r="E8" s="29" t="inlineStr">
        <is>
          <t>Room 2</t>
        </is>
      </c>
      <c r="F8" s="119" t="n">
        <v>13192</v>
      </c>
      <c r="G8" s="117" t="n">
        <v>5637.868</v>
      </c>
      <c r="H8" s="117" t="n">
        <v>1241.1811845</v>
      </c>
      <c r="I8" s="19">
        <f>G8+H8</f>
        <v/>
      </c>
      <c r="J8" s="119" t="n">
        <v>12984</v>
      </c>
      <c r="K8" s="117" t="n">
        <v>5563.2175</v>
      </c>
      <c r="L8" s="117" t="n">
        <v>1252.62736742</v>
      </c>
      <c r="M8" s="19">
        <f>K8+L8</f>
        <v/>
      </c>
      <c r="N8" s="87" t="n">
        <v>26</v>
      </c>
      <c r="O8" s="87" t="n">
        <v>21</v>
      </c>
      <c r="P8" s="92" t="n"/>
      <c r="Q8" s="20">
        <f>J8-P8</f>
        <v/>
      </c>
      <c r="R8" s="21" t="n">
        <v>1801</v>
      </c>
      <c r="S8" s="20">
        <f>IF(R8&gt;0,(R8-R9-$Q8),"")</f>
        <v/>
      </c>
      <c r="T8" s="21" t="n">
        <v>2585</v>
      </c>
      <c r="U8" s="20">
        <f>IF(T8&gt;0,(T8-T9-$Q8),"")</f>
        <v/>
      </c>
      <c r="V8" s="21" t="n">
        <v>9620</v>
      </c>
      <c r="W8" s="20">
        <f>IF(V8&gt;0,(V8-V9-$Q8),"")</f>
        <v/>
      </c>
      <c r="X8" s="21" t="n">
        <v>12609</v>
      </c>
      <c r="Y8" s="20">
        <f>IF(X8&gt;0,(X8-X9-$Q8),"")</f>
        <v/>
      </c>
      <c r="Z8" s="21" t="n">
        <v>12609</v>
      </c>
      <c r="AA8" s="20">
        <f>IF(Z8&gt;0,(Z8-Z9-$Q8),"")</f>
        <v/>
      </c>
      <c r="AB8" s="21" t="n">
        <v>12609</v>
      </c>
      <c r="AC8" s="22">
        <f>IF(AB8&gt;0,(AB8-AB9-$Q8),"")</f>
        <v/>
      </c>
      <c r="AD8" s="21" t="n">
        <v>12609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2129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12</v>
      </c>
      <c r="S9" s="24" t="n"/>
      <c r="T9" s="30" t="n">
        <v>12</v>
      </c>
      <c r="U9" s="24" t="n"/>
      <c r="V9" s="30" t="n">
        <v>12</v>
      </c>
      <c r="W9" s="24" t="n"/>
      <c r="X9" s="30" t="n">
        <v>12</v>
      </c>
      <c r="Y9" s="24" t="n"/>
      <c r="Z9" s="30" t="n">
        <v>12</v>
      </c>
      <c r="AA9" s="24" t="n"/>
      <c r="AB9" s="30" t="n">
        <v>12</v>
      </c>
      <c r="AC9" s="26" t="n"/>
      <c r="AD9" s="30" t="n">
        <v>12</v>
      </c>
      <c r="AE9" s="26" t="n"/>
    </row>
    <row r="10">
      <c r="B10" s="16" t="inlineStr">
        <is>
          <t>WM DC</t>
        </is>
      </c>
      <c r="C10" s="17" t="n">
        <v>5022</v>
      </c>
      <c r="E10" s="18" t="inlineStr">
        <is>
          <t>Room 3</t>
        </is>
      </c>
      <c r="F10" s="119" t="n">
        <v>8911</v>
      </c>
      <c r="G10" s="117" t="n">
        <v>7085.589500000001</v>
      </c>
      <c r="H10" s="117" t="n">
        <v>1748.1727375</v>
      </c>
      <c r="I10" s="19">
        <f>G10+H10</f>
        <v/>
      </c>
      <c r="J10" s="119" t="n">
        <v>8417</v>
      </c>
      <c r="K10" s="117" t="n">
        <v>6216.534124999999</v>
      </c>
      <c r="L10" s="117" t="n">
        <v>1560.79747</v>
      </c>
      <c r="M10" s="19">
        <f>K10+L10</f>
        <v/>
      </c>
      <c r="N10" s="88" t="n">
        <v>43</v>
      </c>
      <c r="O10" s="88" t="n">
        <v>39</v>
      </c>
      <c r="P10" s="92" t="n"/>
      <c r="Q10" s="20">
        <f>J10-P10</f>
        <v/>
      </c>
      <c r="R10" s="21" t="n">
        <v>1477</v>
      </c>
      <c r="S10" s="20">
        <f>IF(R10&gt;0,(R10-R11-$Q10),"")</f>
        <v/>
      </c>
      <c r="T10" s="21" t="n">
        <v>2523</v>
      </c>
      <c r="U10" s="20">
        <f>IF(T10&gt;0,(T10-T11-$Q10),"")</f>
        <v/>
      </c>
      <c r="V10" s="21" t="n">
        <v>4860</v>
      </c>
      <c r="W10" s="20">
        <f>IF(V10&gt;0,(V10-V11-$Q10),"")</f>
        <v/>
      </c>
      <c r="X10" s="21" t="n">
        <v>5718</v>
      </c>
      <c r="Y10" s="20">
        <f>IF(X10&gt;0,(X10-X11-$Q10),"")</f>
        <v/>
      </c>
      <c r="Z10" s="21" t="n">
        <v>6923</v>
      </c>
      <c r="AA10" s="20">
        <f>IF(Z10&gt;0,(Z10-Z11-$Q10),"")</f>
        <v/>
      </c>
      <c r="AB10" s="21" t="n">
        <v>6923</v>
      </c>
      <c r="AC10" s="22">
        <f>IF(AB10&gt;0,(AB10-AB11-$Q10),"")</f>
        <v/>
      </c>
      <c r="AD10" s="21" t="n">
        <v>6923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2104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737</v>
      </c>
      <c r="S11" s="24" t="n"/>
      <c r="T11" s="30" t="n">
        <v>1481</v>
      </c>
      <c r="U11" s="24" t="n"/>
      <c r="V11" s="30" t="n">
        <v>2603</v>
      </c>
      <c r="W11" s="24" t="n"/>
      <c r="X11" s="30" t="n">
        <v>3136</v>
      </c>
      <c r="Y11" s="24" t="n"/>
      <c r="Z11" s="30" t="n">
        <v>3553</v>
      </c>
      <c r="AA11" s="24" t="n"/>
      <c r="AB11" s="30" t="n">
        <v>3553</v>
      </c>
      <c r="AC11" s="26" t="n"/>
      <c r="AD11" s="30" t="n">
        <v>3553</v>
      </c>
      <c r="AE11" s="26" t="n"/>
    </row>
    <row r="12">
      <c r="B12" s="16" t="inlineStr">
        <is>
          <t>WM TUC</t>
        </is>
      </c>
      <c r="C12" s="17" t="n">
        <v>1693</v>
      </c>
      <c r="E12" s="29" t="inlineStr">
        <is>
          <t>Room 4</t>
        </is>
      </c>
      <c r="F12" s="119" t="n">
        <v>11686</v>
      </c>
      <c r="G12" s="117" t="n">
        <v>13233.729</v>
      </c>
      <c r="H12" s="117" t="n">
        <v>15582.6602</v>
      </c>
      <c r="I12" s="19">
        <f>G12+H12</f>
        <v/>
      </c>
      <c r="J12" s="119" t="n">
        <v>11131</v>
      </c>
      <c r="K12" s="117" t="n">
        <v>12060.361</v>
      </c>
      <c r="L12" s="117" t="n">
        <v>14286.07215188</v>
      </c>
      <c r="M12" s="19">
        <f>K12+L12</f>
        <v/>
      </c>
      <c r="N12" s="88" t="n">
        <v>49</v>
      </c>
      <c r="O12" s="88" t="n">
        <v>38</v>
      </c>
      <c r="P12" s="92" t="n"/>
      <c r="Q12" s="20">
        <f>J12-P12</f>
        <v/>
      </c>
      <c r="R12" s="21" t="n">
        <v>2266</v>
      </c>
      <c r="S12" s="20">
        <f>IF(R12&gt;0,(R12-R13-$Q12),"")</f>
        <v/>
      </c>
      <c r="T12" s="21" t="n">
        <v>5077</v>
      </c>
      <c r="U12" s="20">
        <f>IF(T12&gt;0,(T12-T13-$Q12),"")</f>
        <v/>
      </c>
      <c r="V12" s="21" t="n">
        <v>8317</v>
      </c>
      <c r="W12" s="20">
        <f>IF(V12&gt;0,(V12-V13-$Q12),"")</f>
        <v/>
      </c>
      <c r="X12" s="21" t="n">
        <v>10682</v>
      </c>
      <c r="Y12" s="20">
        <f>IF(X12&gt;0,(X12-X13-$Q12),"")</f>
        <v/>
      </c>
      <c r="Z12" s="21" t="n">
        <v>10682</v>
      </c>
      <c r="AA12" s="20">
        <f>IF(Z12&gt;0,(Z12-Z13-$Q12),"")</f>
        <v/>
      </c>
      <c r="AB12" s="21" t="n">
        <v>10682</v>
      </c>
      <c r="AC12" s="22">
        <f>IF(AB12&gt;0,(AB12-AB13-$Q12),"")</f>
        <v/>
      </c>
      <c r="AD12" s="21" t="n">
        <v>10682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4956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1041</v>
      </c>
      <c r="S13" s="24" t="n"/>
      <c r="T13" s="30" t="n">
        <v>1041</v>
      </c>
      <c r="U13" s="24" t="n"/>
      <c r="V13" s="30" t="n">
        <v>1044</v>
      </c>
      <c r="W13" s="24" t="n"/>
      <c r="X13" s="30" t="n">
        <v>1044</v>
      </c>
      <c r="Y13" s="24" t="n"/>
      <c r="Z13" s="30" t="n">
        <v>1044</v>
      </c>
      <c r="AA13" s="24" t="n"/>
      <c r="AB13" s="30" t="n">
        <v>1044</v>
      </c>
      <c r="AC13" s="26" t="n"/>
      <c r="AD13" s="30" t="n">
        <v>1044</v>
      </c>
      <c r="AE13" s="26" t="n"/>
    </row>
    <row r="14">
      <c r="B14" s="16" t="inlineStr">
        <is>
          <t>ALBSFWY PHX</t>
        </is>
      </c>
      <c r="C14" s="17" t="n">
        <v>2980</v>
      </c>
      <c r="E14" s="18" t="inlineStr">
        <is>
          <t>Room 5</t>
        </is>
      </c>
      <c r="F14" s="119" t="n">
        <v>22923</v>
      </c>
      <c r="G14" s="117" t="n">
        <v>22525.1875</v>
      </c>
      <c r="H14" s="117" t="n">
        <v>25394.95064904001</v>
      </c>
      <c r="I14" s="19">
        <f>G14+H14</f>
        <v/>
      </c>
      <c r="J14" s="119" t="n">
        <v>23700</v>
      </c>
      <c r="K14" s="117" t="n">
        <v>23380.96875</v>
      </c>
      <c r="L14" s="117" t="n">
        <v>26129.79389284</v>
      </c>
      <c r="M14" s="19">
        <f>K14+L14</f>
        <v/>
      </c>
      <c r="N14" s="88" t="n">
        <v>56</v>
      </c>
      <c r="O14" s="88" t="n">
        <v>48</v>
      </c>
      <c r="P14" s="92" t="n"/>
      <c r="Q14" s="20">
        <f>J14-P14</f>
        <v/>
      </c>
      <c r="R14" s="21" t="n">
        <v>4264</v>
      </c>
      <c r="S14" s="20">
        <f>IF(R14&gt;0,(R14-R15-$Q14),"")</f>
        <v/>
      </c>
      <c r="T14" s="21" t="n">
        <v>7380</v>
      </c>
      <c r="U14" s="20">
        <f>IF(T14&gt;0,(T14-T15-$Q14),"")</f>
        <v/>
      </c>
      <c r="V14" s="21" t="n">
        <v>7955</v>
      </c>
      <c r="W14" s="20">
        <f>IF(V14&gt;0,(V14-V15-$Q14),"")</f>
        <v/>
      </c>
      <c r="X14" s="21" t="n">
        <v>10110</v>
      </c>
      <c r="Y14" s="20">
        <f>IF(X14&gt;0,(X14-X15-$Q14),"")</f>
        <v/>
      </c>
      <c r="Z14" s="21" t="n">
        <v>12490</v>
      </c>
      <c r="AA14" s="20">
        <f>IF(Z14&gt;0,(Z14-Z15-$Q14),"")</f>
        <v/>
      </c>
      <c r="AB14" s="21" t="n">
        <v>12951</v>
      </c>
      <c r="AC14" s="22">
        <f>IF(AB14&gt;0,(AB14-AB15-$Q14),"")</f>
        <v/>
      </c>
      <c r="AD14" s="21" t="n">
        <v>12951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3354</v>
      </c>
      <c r="S15" s="24" t="n"/>
      <c r="T15" s="25" t="n">
        <v>6195</v>
      </c>
      <c r="U15" s="24" t="n"/>
      <c r="V15" s="25" t="n">
        <v>6629</v>
      </c>
      <c r="W15" s="24" t="n"/>
      <c r="X15" s="25" t="n">
        <v>7184</v>
      </c>
      <c r="Y15" s="24" t="n"/>
      <c r="Z15" s="25" t="n">
        <v>7943</v>
      </c>
      <c r="AA15" s="24" t="n"/>
      <c r="AB15" s="25" t="n">
        <v>7943</v>
      </c>
      <c r="AC15" s="26" t="n"/>
      <c r="AD15" s="25" t="n">
        <v>7943</v>
      </c>
      <c r="AE15" s="26" t="n"/>
    </row>
    <row r="16" ht="15" customHeight="1" thickBot="1">
      <c r="B16" s="28" t="inlineStr">
        <is>
          <t>FRY'S</t>
        </is>
      </c>
      <c r="C16" s="17" t="n">
        <v>13264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4875</v>
      </c>
      <c r="S20" s="36" t="n"/>
      <c r="T20" s="35" t="n">
        <v>14602</v>
      </c>
      <c r="U20" s="36" t="n"/>
      <c r="V20" s="35" t="n">
        <v>24128</v>
      </c>
      <c r="W20" s="36" t="n"/>
      <c r="X20" s="35" t="n">
        <v>48615</v>
      </c>
      <c r="Y20" s="36" t="n"/>
      <c r="Z20" s="35" t="n">
        <v>57842</v>
      </c>
      <c r="AA20" s="36" t="n"/>
      <c r="AB20" s="35" t="n">
        <v>58991</v>
      </c>
      <c r="AC20" s="37" t="n"/>
      <c r="AD20" s="35" t="n">
        <v>58991</v>
      </c>
      <c r="AE20" s="37" t="n">
        <v>-40929</v>
      </c>
    </row>
    <row r="21" ht="15" customHeight="1" thickBot="1">
      <c r="B21" s="16" t="inlineStr">
        <is>
          <t>SBUX PHX</t>
        </is>
      </c>
      <c r="C21" s="17" t="n">
        <v>7558</v>
      </c>
      <c r="L21" s="4" t="n"/>
      <c r="M21" s="4" t="n"/>
      <c r="Q21" s="52" t="n"/>
      <c r="R21" s="40" t="n">
        <v>9329</v>
      </c>
      <c r="S21" s="41" t="n"/>
      <c r="T21" s="40" t="n">
        <v>9927</v>
      </c>
      <c r="U21" s="41" t="n"/>
      <c r="V21" s="40" t="n">
        <v>11072</v>
      </c>
      <c r="W21" s="41" t="n"/>
      <c r="X21" s="40" t="n">
        <v>14079</v>
      </c>
      <c r="Y21" s="41" t="n"/>
      <c r="Z21" s="40" t="n">
        <v>15284</v>
      </c>
      <c r="AA21" s="41" t="n"/>
      <c r="AB21" s="40" t="n">
        <v>15294</v>
      </c>
      <c r="AC21" s="42" t="n"/>
      <c r="AD21" s="40" t="n">
        <v>15294</v>
      </c>
      <c r="AE21" s="42" t="n"/>
    </row>
    <row r="22" ht="15" customHeight="1" thickBot="1">
      <c r="B22" s="16" t="inlineStr">
        <is>
          <t>SBUX LV B</t>
        </is>
      </c>
      <c r="C22" s="17" t="n">
        <v>1015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4024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11348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27887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13775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12792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5068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2124</v>
      </c>
      <c r="R36" s="104" t="n">
        <v>719</v>
      </c>
      <c r="S36" s="104">
        <f>IF(T36&gt;0,(T36-R36)/2,"")</f>
        <v/>
      </c>
      <c r="T36" s="104" t="n">
        <v>719</v>
      </c>
      <c r="U36" s="104">
        <f>IF(V36&gt;0,(V36-T36)/2,"")</f>
        <v/>
      </c>
      <c r="V36" s="104" t="n">
        <v>1248</v>
      </c>
      <c r="W36" s="104">
        <f>IF(X36&gt;0,(X36-V36)/2,"")</f>
        <v/>
      </c>
      <c r="X36" s="104" t="n">
        <v>1270</v>
      </c>
      <c r="Y36" s="104">
        <f>IF(Z36&gt;0,(Z36-X36)/2,"")</f>
        <v/>
      </c>
      <c r="Z36" s="104" t="n">
        <v>1270</v>
      </c>
      <c r="AA36" s="104">
        <f>IF(AB36&gt;0,(AB36-Z36)/2,"")</f>
        <v/>
      </c>
      <c r="AB36" s="104" t="n">
        <v>1270</v>
      </c>
      <c r="AC36" s="104">
        <f>IF(AD36&gt;0,(AD36-AB36)/2,"")</f>
        <v/>
      </c>
      <c r="AD36" s="104" t="n">
        <v>1270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1344</v>
      </c>
      <c r="R37" s="106" t="n">
        <v>0</v>
      </c>
      <c r="S37" s="106">
        <f>IF(T37&gt;0,(T37-R37)/2,"")</f>
        <v/>
      </c>
      <c r="T37" s="106" t="n">
        <v>169</v>
      </c>
      <c r="U37" s="106">
        <f>IF(V37&gt;0,(V37-T37)/2,"")</f>
        <v/>
      </c>
      <c r="V37" s="106" t="n">
        <v>741</v>
      </c>
      <c r="W37" s="106">
        <f>IF(X37&gt;0,(X37-V37)/2,"")</f>
        <v/>
      </c>
      <c r="X37" s="106" t="n">
        <v>1346.1</v>
      </c>
      <c r="Y37" s="106">
        <f>IF(Z37&gt;0,(Z37-X37)/2,"")</f>
        <v/>
      </c>
      <c r="Z37" s="106" t="n">
        <v>1350.1</v>
      </c>
      <c r="AA37" s="106">
        <f>IF(AB37&gt;0,(AB37-Z37)/2,"")</f>
        <v/>
      </c>
      <c r="AB37" s="106" t="n">
        <v>1350.1</v>
      </c>
      <c r="AC37" s="106">
        <f>IF(AD37&gt;0,(AD37-AB37)/2,"")</f>
        <v/>
      </c>
      <c r="AD37" s="106" t="n">
        <v>1350.1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2526</v>
      </c>
      <c r="R38" s="108" t="n">
        <v>230</v>
      </c>
      <c r="S38" s="108">
        <f>IF(T38&gt;0,(T38-R38)/2,"")</f>
        <v/>
      </c>
      <c r="T38" s="108" t="n">
        <v>230</v>
      </c>
      <c r="U38" s="108">
        <f>IF(V38&gt;0,(V38-T38)/2,"")</f>
        <v/>
      </c>
      <c r="V38" s="108" t="n">
        <v>514</v>
      </c>
      <c r="W38" s="108">
        <f>IF(X38&gt;0,(X38-V38)/2,"")</f>
        <v/>
      </c>
      <c r="X38" s="108" t="n">
        <v>759</v>
      </c>
      <c r="Y38" s="108">
        <f>IF(Z38&gt;0,(Z38-X38)/2,"")</f>
        <v/>
      </c>
      <c r="Z38" s="108" t="n">
        <v>759</v>
      </c>
      <c r="AA38" s="108">
        <f>IF(AB38&gt;0,(AB38-Z38)/2,"")</f>
        <v/>
      </c>
      <c r="AB38" s="108" t="n">
        <v>759</v>
      </c>
      <c r="AC38" s="108">
        <f>IF(AD38&gt;0,(AD38-AB38)/2,"")</f>
        <v/>
      </c>
      <c r="AD38" s="108" t="n">
        <v>759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3772</v>
      </c>
      <c r="R39" s="106" t="n">
        <v>732</v>
      </c>
      <c r="S39" s="106">
        <f>IF(T39&gt;0,(T39-R39)/2,"")</f>
        <v/>
      </c>
      <c r="T39" s="106" t="n">
        <v>1245</v>
      </c>
      <c r="U39" s="106">
        <f>IF(V39&gt;0,(V39-T39)/2,"")</f>
        <v/>
      </c>
      <c r="V39" s="106" t="n">
        <v>2257</v>
      </c>
      <c r="W39" s="106">
        <f>IF(X39&gt;0,(X39-V39)/2,"")</f>
        <v/>
      </c>
      <c r="X39" s="106" t="n">
        <v>2861</v>
      </c>
      <c r="Y39" s="106">
        <f>IF(Z39&gt;0,(Z39-X39)/2,"")</f>
        <v/>
      </c>
      <c r="Z39" s="106" t="n">
        <v>2861</v>
      </c>
      <c r="AA39" s="106">
        <f>IF(AB39&gt;0,(AB39-Z39)/2,"")</f>
        <v/>
      </c>
      <c r="AB39" s="106" t="n">
        <v>2861</v>
      </c>
      <c r="AC39" s="106">
        <f>IF(AD39&gt;0,(AD39-AB39)/2,"")</f>
        <v/>
      </c>
      <c r="AD39" s="106" t="n">
        <v>2861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1542</v>
      </c>
      <c r="R40" s="108" t="n">
        <v>920</v>
      </c>
      <c r="S40" s="108">
        <f>IF(T40&gt;0,(T40-R40)/2,"")</f>
        <v/>
      </c>
      <c r="T40" s="108" t="n">
        <v>1284</v>
      </c>
      <c r="U40" s="108">
        <f>IF(V40&gt;0,(V40-T40)/2,"")</f>
        <v/>
      </c>
      <c r="V40" s="108" t="n">
        <v>2103</v>
      </c>
      <c r="W40" s="108">
        <f>IF(X40&gt;0,(X40-V40)/2,"")</f>
        <v/>
      </c>
      <c r="X40" s="108" t="n">
        <v>1552</v>
      </c>
      <c r="Y40" s="108">
        <f>IF(Z40&gt;0,(Z40-X40)/2,"")</f>
        <v/>
      </c>
      <c r="Z40" s="108" t="n">
        <v>1552</v>
      </c>
      <c r="AA40" s="108">
        <f>IF(AB40&gt;0,(AB40-Z40)/2,"")</f>
        <v/>
      </c>
      <c r="AB40" s="108" t="n">
        <v>1552</v>
      </c>
      <c r="AC40" s="108">
        <f>IF(AD40&gt;0,(AD40-AB40)/2,"")</f>
        <v/>
      </c>
      <c r="AD40" s="108" t="n">
        <v>1552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3099</v>
      </c>
      <c r="R41" s="106" t="n">
        <v>222</v>
      </c>
      <c r="S41" s="106">
        <f>IF(T41&gt;0,(T41-R41)/2,"")</f>
        <v/>
      </c>
      <c r="T41" s="106" t="n">
        <v>146</v>
      </c>
      <c r="U41" s="106">
        <f>IF(V41&gt;0,(V41-T41)/2,"")</f>
        <v/>
      </c>
      <c r="V41" s="106" t="n">
        <v>275</v>
      </c>
      <c r="W41" s="106">
        <f>IF(X41&gt;0,(X41-V41)/2,"")</f>
        <v/>
      </c>
      <c r="X41" s="106" t="n">
        <v>275</v>
      </c>
      <c r="Y41" s="106">
        <f>IF(Z41&gt;0,(Z41-X41)/2,"")</f>
        <v/>
      </c>
      <c r="Z41" s="106" t="n">
        <v>275</v>
      </c>
      <c r="AA41" s="106">
        <f>IF(AB41&gt;0,(AB41-Z41)/2,"")</f>
        <v/>
      </c>
      <c r="AB41" s="106" t="n">
        <v>275</v>
      </c>
      <c r="AC41" s="106">
        <f>IF(AD41&gt;0,(AD41-AB41)/2,"")</f>
        <v/>
      </c>
      <c r="AD41" s="106" t="n">
        <v>275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1205</v>
      </c>
      <c r="R42" s="108" t="n">
        <v>562</v>
      </c>
      <c r="S42" s="108">
        <f>IF(T42&gt;0,(T42-R42)/2,"")</f>
        <v/>
      </c>
      <c r="T42" s="108" t="n">
        <v>715</v>
      </c>
      <c r="U42" s="108">
        <f>IF(V42&gt;0,(V42-T42)/2,"")</f>
        <v/>
      </c>
      <c r="V42" s="108" t="n">
        <v>715</v>
      </c>
      <c r="W42" s="108">
        <f>IF(X42&gt;0,(X42-V42)/2,"")</f>
        <v/>
      </c>
      <c r="X42" s="108" t="n">
        <v>715</v>
      </c>
      <c r="Y42" s="108">
        <f>IF(Z42&gt;0,(Z42-X42)/2,"")</f>
        <v/>
      </c>
      <c r="Z42" s="108" t="n">
        <v>715</v>
      </c>
      <c r="AA42" s="108">
        <f>IF(AB42&gt;0,(AB42-Z42)/2,"")</f>
        <v/>
      </c>
      <c r="AB42" s="108" t="n">
        <v>715</v>
      </c>
      <c r="AC42" s="108">
        <f>IF(AD42&gt;0,(AD42-AB42)/2,"")</f>
        <v/>
      </c>
      <c r="AD42" s="108" t="n">
        <v>715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1647</v>
      </c>
      <c r="R43" s="106" t="n">
        <v>525</v>
      </c>
      <c r="S43" s="106">
        <f>IF(T43&gt;0,(T43-R43)/2,"")</f>
        <v/>
      </c>
      <c r="T43" s="106" t="n">
        <v>525</v>
      </c>
      <c r="U43" s="106">
        <f>IF(V43&gt;0,(V43-T43)/2,"")</f>
        <v/>
      </c>
      <c r="V43" s="106" t="n">
        <v>894</v>
      </c>
      <c r="W43" s="106">
        <f>IF(X43&gt;0,(X43-V43)/2,"")</f>
        <v/>
      </c>
      <c r="X43" s="106" t="n">
        <v>1177</v>
      </c>
      <c r="Y43" s="106">
        <f>IF(Z43&gt;0,(Z43-X43)/2,"")</f>
        <v/>
      </c>
      <c r="Z43" s="106" t="n">
        <v>1177</v>
      </c>
      <c r="AA43" s="106">
        <f>IF(AB43&gt;0,(AB43-Z43)/2,"")</f>
        <v/>
      </c>
      <c r="AB43" s="106" t="n">
        <v>1177</v>
      </c>
      <c r="AC43" s="106">
        <f>IF(AD43&gt;0,(AD43-AB43)/2,"")</f>
        <v/>
      </c>
      <c r="AD43" s="106" t="n">
        <v>1177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1157</v>
      </c>
      <c r="R44" s="110" t="n">
        <v>526</v>
      </c>
      <c r="S44" s="110">
        <f>IF(T44&gt;0,(T44-R44)/2,"")</f>
        <v/>
      </c>
      <c r="T44" s="110" t="n">
        <v>868</v>
      </c>
      <c r="U44" s="110">
        <f>IF(V44&gt;0,(V44-T44)/2,"")</f>
        <v/>
      </c>
      <c r="V44" s="110" t="n">
        <v>1068</v>
      </c>
      <c r="W44" s="110">
        <f>IF(X44&gt;0,(X44-V44)/2,"")</f>
        <v/>
      </c>
      <c r="X44" s="110" t="n">
        <v>1162</v>
      </c>
      <c r="Y44" s="110">
        <f>IF(Z44&gt;0,(Z44-X44)/2,"")</f>
        <v/>
      </c>
      <c r="Z44" s="110" t="n">
        <v>1162</v>
      </c>
      <c r="AA44" s="110">
        <f>IF(AB44&gt;0,(AB44-Z44)/2,"")</f>
        <v/>
      </c>
      <c r="AB44" s="110" t="n">
        <v>1162</v>
      </c>
      <c r="AC44" s="110">
        <f>IF(AD44&gt;0,(AD44-AB44)/2,"")</f>
        <v/>
      </c>
      <c r="AD44" s="110" t="n">
        <v>1162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4237</v>
      </c>
      <c r="R45" s="112" t="n">
        <v>1000</v>
      </c>
      <c r="S45" s="112">
        <f>IF(T45&gt;0,(T45-R45)/2,"")</f>
        <v/>
      </c>
      <c r="T45" s="112" t="n">
        <v>1784</v>
      </c>
      <c r="U45" s="112">
        <f>IF(V45&gt;0,(V45-T45)/2,"")</f>
        <v/>
      </c>
      <c r="V45" s="112" t="n">
        <v>4237</v>
      </c>
      <c r="W45" s="112">
        <f>IF(X45&gt;0,(X45-V45)/2,"")</f>
        <v/>
      </c>
      <c r="X45" s="112" t="n">
        <v>4237</v>
      </c>
      <c r="Y45" s="112">
        <f>IF(Z45&gt;0,(Z45-X45)/2,"")</f>
        <v/>
      </c>
      <c r="Z45" s="112" t="n">
        <v>4237</v>
      </c>
      <c r="AA45" s="112">
        <f>IF(AB45&gt;0,(AB45-Z45)/2,"")</f>
        <v/>
      </c>
      <c r="AB45" s="112" t="n">
        <v>4237</v>
      </c>
      <c r="AC45" s="112">
        <f>IF(AD45&gt;0,(AD45-AB45)/2,"")</f>
        <v/>
      </c>
      <c r="AD45" s="112" t="n">
        <v>4237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3128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2042</v>
      </c>
      <c r="W46" s="108">
        <f>IF(X46&gt;0,(X46-V46)/2,"")</f>
        <v/>
      </c>
      <c r="X46" s="108" t="n">
        <v>3128</v>
      </c>
      <c r="Y46" s="108">
        <f>IF(Z46&gt;0,(Z46-X46)/2,"")</f>
        <v/>
      </c>
      <c r="Z46" s="108" t="n">
        <v>3128</v>
      </c>
      <c r="AA46" s="108">
        <f>IF(AB46&gt;0,(AB46-Z46)/2,"")</f>
        <v/>
      </c>
      <c r="AB46" s="108" t="n">
        <v>3128</v>
      </c>
      <c r="AC46" s="108">
        <f>IF(AD46&gt;0,(AD46-AB46)/2,"")</f>
        <v/>
      </c>
      <c r="AD46" s="108" t="n">
        <v>3128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2005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238</v>
      </c>
      <c r="W47" s="106">
        <f>IF(X47&gt;0,(X47-V47)/2,"")</f>
        <v/>
      </c>
      <c r="X47" s="106" t="n">
        <v>1618</v>
      </c>
      <c r="Y47" s="106">
        <f>IF(Z47&gt;0,(Z47-X47)/2,"")</f>
        <v/>
      </c>
      <c r="Z47" s="106" t="n">
        <v>1618</v>
      </c>
      <c r="AA47" s="106">
        <f>IF(AB47&gt;0,(AB47-Z47)/2,"")</f>
        <v/>
      </c>
      <c r="AB47" s="106" t="n">
        <v>1618</v>
      </c>
      <c r="AC47" s="106">
        <f>IF(AD47&gt;0,(AD47-AB47)/2,"")</f>
        <v/>
      </c>
      <c r="AD47" s="106" t="n">
        <v>1618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3614</v>
      </c>
      <c r="R48" s="110" t="n">
        <v>801</v>
      </c>
      <c r="S48" s="110">
        <f>IF(T48&gt;0,(T48-R48)/2,"")</f>
        <v/>
      </c>
      <c r="T48" s="110" t="n">
        <v>801</v>
      </c>
      <c r="U48" s="110">
        <f>IF(V48&gt;0,(V48-T48)/2,"")</f>
        <v/>
      </c>
      <c r="V48" s="110" t="n">
        <v>3103</v>
      </c>
      <c r="W48" s="110">
        <f>IF(X48&gt;0,(X48-V48)/2,"")</f>
        <v/>
      </c>
      <c r="X48" s="110" t="n">
        <v>3626</v>
      </c>
      <c r="Y48" s="110">
        <f>IF(Z48&gt;0,(Z48-X48)/2,"")</f>
        <v/>
      </c>
      <c r="Z48" s="110" t="n">
        <v>3626</v>
      </c>
      <c r="AA48" s="110">
        <f>IF(AB48&gt;0,(AB48-Z48)/2,"")</f>
        <v/>
      </c>
      <c r="AB48" s="110" t="n">
        <v>3626</v>
      </c>
      <c r="AC48" s="110">
        <f>IF(AD48&gt;0,(AD48-AB48)/2,"")</f>
        <v/>
      </c>
      <c r="AD48" s="110" t="n">
        <v>3626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263</v>
      </c>
      <c r="R49" s="112" t="n">
        <v>4</v>
      </c>
      <c r="S49" s="112">
        <f>IF(T49&gt;0,(T49-R49)/2,"")</f>
        <v/>
      </c>
      <c r="T49" s="112" t="n">
        <v>136</v>
      </c>
      <c r="U49" s="112">
        <f>IF(V49&gt;0,(V49-T49)/2,"")</f>
        <v/>
      </c>
      <c r="V49" s="112" t="n">
        <v>182</v>
      </c>
      <c r="W49" s="112">
        <f>IF(X49&gt;0,(X49-V49)/2,"")</f>
        <v/>
      </c>
      <c r="X49" s="112" t="n">
        <v>182</v>
      </c>
      <c r="Y49" s="112">
        <f>IF(Z49&gt;0,(Z49-X49)/2,"")</f>
        <v/>
      </c>
      <c r="Z49" s="112" t="n">
        <v>249</v>
      </c>
      <c r="AA49" s="112">
        <f>IF(AB49&gt;0,(AB49-Z49)/2,"")</f>
        <v/>
      </c>
      <c r="AB49" s="112" t="n">
        <v>249</v>
      </c>
      <c r="AC49" s="112">
        <f>IF(AD49&gt;0,(AD49-AB49)/2,"")</f>
        <v/>
      </c>
      <c r="AD49" s="112" t="n">
        <v>249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103</v>
      </c>
      <c r="R50" s="108" t="n">
        <v>0</v>
      </c>
      <c r="S50" s="108">
        <f>IF(T50&gt;0,(T50-R50)/2,"")</f>
        <v/>
      </c>
      <c r="T50" s="108" t="n">
        <v>0</v>
      </c>
      <c r="U50" s="108">
        <f>IF(V50&gt;0,(V50-T50)/2,"")</f>
        <v/>
      </c>
      <c r="V50" s="108" t="n">
        <v>63</v>
      </c>
      <c r="W50" s="108">
        <f>IF(X50&gt;0,(X50-V50)/2,"")</f>
        <v/>
      </c>
      <c r="X50" s="108" t="n">
        <v>63</v>
      </c>
      <c r="Y50" s="108">
        <f>IF(Z50&gt;0,(Z50-X50)/2,"")</f>
        <v/>
      </c>
      <c r="Z50" s="108" t="n">
        <v>63</v>
      </c>
      <c r="AA50" s="108">
        <f>IF(AB50&gt;0,(AB50-Z50)/2,"")</f>
        <v/>
      </c>
      <c r="AB50" s="108" t="n">
        <v>63</v>
      </c>
      <c r="AC50" s="108">
        <f>IF(AD50&gt;0,(AD50-AB50)/2,"")</f>
        <v/>
      </c>
      <c r="AD50" s="108" t="n">
        <v>63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2080</v>
      </c>
      <c r="R51" s="106" t="n">
        <v>688</v>
      </c>
      <c r="S51" s="106">
        <f>IF(T51&gt;0,(T51-R51)/2,"")</f>
        <v/>
      </c>
      <c r="T51" s="106" t="n">
        <v>688</v>
      </c>
      <c r="U51" s="106">
        <f>IF(V51&gt;0,(V51-T51)/2,"")</f>
        <v/>
      </c>
      <c r="V51" s="106" t="n">
        <v>1323</v>
      </c>
      <c r="W51" s="106">
        <f>IF(X51&gt;0,(X51-V51)/2,"")</f>
        <v/>
      </c>
      <c r="X51" s="106" t="n">
        <v>1609</v>
      </c>
      <c r="Y51" s="106">
        <f>IF(Z51&gt;0,(Z51-X51)/2,"")</f>
        <v/>
      </c>
      <c r="Z51" s="106" t="n">
        <v>1787</v>
      </c>
      <c r="AA51" s="106">
        <f>IF(AB51&gt;0,(AB51-Z51)/2,"")</f>
        <v/>
      </c>
      <c r="AB51" s="106" t="n">
        <v>1787</v>
      </c>
      <c r="AC51" s="106">
        <f>IF(AD51&gt;0,(AD51-AB51)/2,"")</f>
        <v/>
      </c>
      <c r="AD51" s="106" t="n">
        <v>1787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594</v>
      </c>
      <c r="R52" s="108" t="n">
        <v>1</v>
      </c>
      <c r="S52" s="108">
        <f>IF(T52&gt;0,(T52-R52)/2,"")</f>
        <v/>
      </c>
      <c r="T52" s="108" t="n">
        <v>1</v>
      </c>
      <c r="U52" s="108">
        <f>IF(V52&gt;0,(V52-T52)/2,"")</f>
        <v/>
      </c>
      <c r="V52" s="108" t="n">
        <v>356</v>
      </c>
      <c r="W52" s="108">
        <f>IF(X52&gt;0,(X52-V52)/2,"")</f>
        <v/>
      </c>
      <c r="X52" s="108" t="n">
        <v>356</v>
      </c>
      <c r="Y52" s="108">
        <f>IF(Z52&gt;0,(Z52-X52)/2,"")</f>
        <v/>
      </c>
      <c r="Z52" s="108" t="n">
        <v>410</v>
      </c>
      <c r="AA52" s="108">
        <f>IF(AB52&gt;0,(AB52-Z52)/2,"")</f>
        <v/>
      </c>
      <c r="AB52" s="108" t="n">
        <v>410</v>
      </c>
      <c r="AC52" s="108">
        <f>IF(AD52&gt;0,(AD52-AB52)/2,"")</f>
        <v/>
      </c>
      <c r="AD52" s="108" t="n">
        <v>410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3099</v>
      </c>
      <c r="R53" s="106" t="n">
        <v>154</v>
      </c>
      <c r="S53" s="106">
        <f>IF(T53&gt;0,(T53-R53)/2,"")</f>
        <v/>
      </c>
      <c r="T53" s="106" t="n">
        <v>1045</v>
      </c>
      <c r="U53" s="106">
        <f>IF(V53&gt;0,(V53-T53)/2,"")</f>
        <v/>
      </c>
      <c r="V53" s="106" t="n">
        <v>1955</v>
      </c>
      <c r="W53" s="106">
        <f>IF(X53&gt;0,(X53-V53)/2,"")</f>
        <v/>
      </c>
      <c r="X53" s="106" t="n">
        <v>2178</v>
      </c>
      <c r="Y53" s="106">
        <f>IF(Z53&gt;0,(Z53-X53)/2,"")</f>
        <v/>
      </c>
      <c r="Z53" s="106" t="n">
        <v>2548</v>
      </c>
      <c r="AA53" s="106">
        <f>IF(AB53&gt;0,(AB53-Z53)/2,"")</f>
        <v/>
      </c>
      <c r="AB53" s="106" t="n">
        <v>2548</v>
      </c>
      <c r="AC53" s="106">
        <f>IF(AD53&gt;0,(AD53-AB53)/2,"")</f>
        <v/>
      </c>
      <c r="AD53" s="106" t="n">
        <v>2548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936</v>
      </c>
      <c r="R54" s="108" t="n">
        <v>8</v>
      </c>
      <c r="S54" s="108">
        <f>IF(T54&gt;0,(T54-R54)/2,"")</f>
        <v/>
      </c>
      <c r="T54" s="108" t="n">
        <v>8</v>
      </c>
      <c r="U54" s="108">
        <f>IF(V54&gt;0,(V54-T54)/2,"")</f>
        <v/>
      </c>
      <c r="V54" s="108" t="n">
        <v>235</v>
      </c>
      <c r="W54" s="108">
        <f>IF(X54&gt;0,(X54-V54)/2,"")</f>
        <v/>
      </c>
      <c r="X54" s="108" t="n">
        <v>571</v>
      </c>
      <c r="Y54" s="108">
        <f>IF(Z54&gt;0,(Z54-X54)/2,"")</f>
        <v/>
      </c>
      <c r="Z54" s="108" t="n">
        <v>768</v>
      </c>
      <c r="AA54" s="108">
        <f>IF(AB54&gt;0,(AB54-Z54)/2,"")</f>
        <v/>
      </c>
      <c r="AB54" s="108" t="n">
        <v>768</v>
      </c>
      <c r="AC54" s="108">
        <f>IF(AD54&gt;0,(AD54-AB54)/2,"")</f>
        <v/>
      </c>
      <c r="AD54" s="108" t="n">
        <v>768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953</v>
      </c>
      <c r="R55" s="106" t="n">
        <v>620</v>
      </c>
      <c r="S55" s="106">
        <f>IF(T55&gt;0,(T55-R55)/2,"")</f>
        <v/>
      </c>
      <c r="T55" s="106" t="n">
        <v>643</v>
      </c>
      <c r="U55" s="106">
        <f>IF(V55&gt;0,(V55-T55)/2,"")</f>
        <v/>
      </c>
      <c r="V55" s="106" t="n">
        <v>643</v>
      </c>
      <c r="W55" s="106">
        <f>IF(X55&gt;0,(X55-V55)/2,"")</f>
        <v/>
      </c>
      <c r="X55" s="106" t="n">
        <v>656</v>
      </c>
      <c r="Y55" s="106">
        <f>IF(Z55&gt;0,(Z55-X55)/2,"")</f>
        <v/>
      </c>
      <c r="Z55" s="106" t="n">
        <v>862</v>
      </c>
      <c r="AA55" s="106">
        <f>IF(AB55&gt;0,(AB55-Z55)/2,"")</f>
        <v/>
      </c>
      <c r="AB55" s="106" t="n">
        <v>862</v>
      </c>
      <c r="AC55" s="106">
        <f>IF(AD55&gt;0,(AD55-AB55)/2,"")</f>
        <v/>
      </c>
      <c r="AD55" s="106" t="n">
        <v>862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151</v>
      </c>
      <c r="R56" s="108" t="n">
        <v>2</v>
      </c>
      <c r="S56" s="108">
        <f>IF(T56&gt;0,(T56-R56)/2,"")</f>
        <v/>
      </c>
      <c r="T56" s="108" t="n">
        <v>2</v>
      </c>
      <c r="U56" s="108">
        <f>IF(V56&gt;0,(V56-T56)/2,"")</f>
        <v/>
      </c>
      <c r="V56" s="108" t="n">
        <v>18</v>
      </c>
      <c r="W56" s="108">
        <f>IF(X56&gt;0,(X56-V56)/2,"")</f>
        <v/>
      </c>
      <c r="X56" s="108" t="n">
        <v>18</v>
      </c>
      <c r="Y56" s="108">
        <f>IF(Z56&gt;0,(Z56-X56)/2,"")</f>
        <v/>
      </c>
      <c r="Z56" s="108" t="n">
        <v>151</v>
      </c>
      <c r="AA56" s="108">
        <f>IF(AB56&gt;0,(AB56-Z56)/2,"")</f>
        <v/>
      </c>
      <c r="AB56" s="108" t="n">
        <v>151</v>
      </c>
      <c r="AC56" s="108">
        <f>IF(AD56&gt;0,(AD56-AB56)/2,"")</f>
        <v/>
      </c>
      <c r="AD56" s="108" t="n">
        <v>151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238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85</v>
      </c>
      <c r="W57" s="114">
        <f>IF(X57&gt;0,(X57-V57)/2,"")</f>
        <v/>
      </c>
      <c r="X57" s="114" t="n">
        <v>85</v>
      </c>
      <c r="Y57" s="114">
        <f>IF(Z57&gt;0,(Z57-X57)/2,"")</f>
        <v/>
      </c>
      <c r="Z57" s="114" t="n">
        <v>85</v>
      </c>
      <c r="AA57" s="114">
        <f>IF(AB57&gt;0,(AB57-Z57)/2,"")</f>
        <v/>
      </c>
      <c r="AB57" s="114" t="n">
        <v>85</v>
      </c>
      <c r="AC57" s="114">
        <f>IF(AD57&gt;0,(AD57-AB57)/2,"")</f>
        <v/>
      </c>
      <c r="AD57" s="114" t="n">
        <v>85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4952</v>
      </c>
      <c r="R58" s="104" t="n">
        <v>799</v>
      </c>
      <c r="S58" s="104">
        <f>IF(T58&gt;0,(T58-R58)/2,"")</f>
        <v/>
      </c>
      <c r="T58" s="104" t="n">
        <v>1893</v>
      </c>
      <c r="U58" s="104">
        <f>IF(V58&gt;0,(V58-T58)/2,"")</f>
        <v/>
      </c>
      <c r="V58" s="104" t="n">
        <v>3633</v>
      </c>
      <c r="W58" s="104">
        <f>IF(X58&gt;0,(X58-V58)/2,"")</f>
        <v/>
      </c>
      <c r="X58" s="104" t="n">
        <v>4844</v>
      </c>
      <c r="Y58" s="104">
        <f>IF(Z58&gt;0,(Z58-X58)/2,"")</f>
        <v/>
      </c>
      <c r="Z58" s="104" t="n">
        <v>4844</v>
      </c>
      <c r="AA58" s="104">
        <f>IF(AB58&gt;0,(AB58-Z58)/2,"")</f>
        <v/>
      </c>
      <c r="AB58" s="104" t="n">
        <v>4844</v>
      </c>
      <c r="AC58" s="104">
        <f>IF(AD58&gt;0,(AD58-AB58)/2,"")</f>
        <v/>
      </c>
      <c r="AD58" s="104" t="n">
        <v>4844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3993</v>
      </c>
      <c r="R59" s="106" t="n">
        <v>651</v>
      </c>
      <c r="S59" s="106">
        <f>IF(T59&gt;0,(T59-R59)/2,"")</f>
        <v/>
      </c>
      <c r="T59" s="106" t="n">
        <v>1803</v>
      </c>
      <c r="U59" s="106">
        <f>IF(V59&gt;0,(V59-T59)/2,"")</f>
        <v/>
      </c>
      <c r="V59" s="106" t="n">
        <v>2633</v>
      </c>
      <c r="W59" s="106">
        <f>IF(X59&gt;0,(X59-V59)/2,"")</f>
        <v/>
      </c>
      <c r="X59" s="106" t="n">
        <v>3787</v>
      </c>
      <c r="Y59" s="106">
        <f>IF(Z59&gt;0,(Z59-X59)/2,"")</f>
        <v/>
      </c>
      <c r="Z59" s="106" t="n">
        <v>3787</v>
      </c>
      <c r="AA59" s="106">
        <f>IF(AB59&gt;0,(AB59-Z59)/2,"")</f>
        <v/>
      </c>
      <c r="AB59" s="106" t="n">
        <v>3787</v>
      </c>
      <c r="AC59" s="106">
        <f>IF(AD59&gt;0,(AD59-AB59)/2,"")</f>
        <v/>
      </c>
      <c r="AD59" s="106" t="n">
        <v>3787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2186</v>
      </c>
      <c r="R60" s="108" t="n">
        <v>816</v>
      </c>
      <c r="S60" s="108">
        <f>IF(T60&gt;0,(T60-R60)/2,"")</f>
        <v/>
      </c>
      <c r="T60" s="108" t="n">
        <v>1381</v>
      </c>
      <c r="U60" s="108">
        <f>IF(V60&gt;0,(V60-T60)/2,"")</f>
        <v/>
      </c>
      <c r="V60" s="108" t="n">
        <v>2051</v>
      </c>
      <c r="W60" s="108">
        <f>IF(X60&gt;0,(X60-V60)/2,"")</f>
        <v/>
      </c>
      <c r="X60" s="108" t="n">
        <v>2051</v>
      </c>
      <c r="Y60" s="108">
        <f>IF(Z60&gt;0,(Z60-X60)/2,"")</f>
        <v/>
      </c>
      <c r="Z60" s="108" t="n">
        <v>2051</v>
      </c>
      <c r="AA60" s="108">
        <f>IF(AB60&gt;0,(AB60-Z60)/2,"")</f>
        <v/>
      </c>
      <c r="AB60" s="108" t="n">
        <v>2051</v>
      </c>
      <c r="AC60" s="108">
        <f>IF(AD60&gt;0,(AD60-AB60)/2,"")</f>
        <v/>
      </c>
      <c r="AD60" s="108" t="n">
        <v>2051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5151</v>
      </c>
      <c r="R62" s="104" t="n">
        <v>1569</v>
      </c>
      <c r="S62" s="104">
        <f>IF(T62&gt;0,(T62-R62)/2,"")</f>
        <v/>
      </c>
      <c r="T62" s="104" t="n">
        <v>2217</v>
      </c>
      <c r="U62" s="104">
        <f>IF(V62&gt;0,(V62-T62)/2,"")</f>
        <v/>
      </c>
      <c r="V62" s="104" t="n">
        <v>2153</v>
      </c>
      <c r="W62" s="104">
        <f>IF(X62&gt;0,(X62-V62)/2,"")</f>
        <v/>
      </c>
      <c r="X62" s="104" t="n">
        <v>2153</v>
      </c>
      <c r="Y62" s="104">
        <f>IF(Z62&gt;0,(Z62-X62)/2,"")</f>
        <v/>
      </c>
      <c r="Z62" s="104" t="n">
        <v>3797</v>
      </c>
      <c r="AA62" s="104">
        <f>IF(AB62&gt;0,(AB62-Z62)/2,"")</f>
        <v/>
      </c>
      <c r="AB62" s="104" t="n">
        <v>3797</v>
      </c>
      <c r="AC62" s="104">
        <f>IF(AD62&gt;0,(AD62-AB62)/2,"")</f>
        <v/>
      </c>
      <c r="AD62" s="104" t="n">
        <v>3797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9112</v>
      </c>
      <c r="R63" s="106" t="n">
        <v>2213</v>
      </c>
      <c r="S63" s="106">
        <f>IF(T63&gt;0,(T63-R63)/2,"")</f>
        <v/>
      </c>
      <c r="T63" s="106" t="n">
        <v>2988</v>
      </c>
      <c r="U63" s="106">
        <f>IF(V63&gt;0,(V63-T63)/2,"")</f>
        <v/>
      </c>
      <c r="V63" s="106" t="n">
        <v>3393</v>
      </c>
      <c r="W63" s="106">
        <f>IF(X63&gt;0,(X63-V63)/2,"")</f>
        <v/>
      </c>
      <c r="X63" s="106" t="n">
        <v>4596</v>
      </c>
      <c r="Y63" s="106">
        <f>IF(Z63&gt;0,(Z63-X63)/2,"")</f>
        <v/>
      </c>
      <c r="Z63" s="106" t="n">
        <v>4596</v>
      </c>
      <c r="AA63" s="106">
        <f>IF(AB63&gt;0,(AB63-Z63)/2,"")</f>
        <v/>
      </c>
      <c r="AB63" s="106" t="n">
        <v>4758</v>
      </c>
      <c r="AC63" s="106">
        <f>IF(AD63&gt;0,(AD63-AB63)/2,"")</f>
        <v/>
      </c>
      <c r="AD63" s="106" t="n">
        <v>4758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6160</v>
      </c>
      <c r="R64" s="108" t="n">
        <v>33</v>
      </c>
      <c r="S64" s="108">
        <f>IF(T64&gt;0,(T64-R64)/2,"")</f>
        <v/>
      </c>
      <c r="T64" s="108" t="n">
        <v>1357</v>
      </c>
      <c r="U64" s="108">
        <f>IF(V64&gt;0,(V64-T64)/2,"")</f>
        <v/>
      </c>
      <c r="V64" s="108" t="n">
        <v>1591</v>
      </c>
      <c r="W64" s="108">
        <f>IF(X64&gt;0,(X64-V64)/2,"")</f>
        <v/>
      </c>
      <c r="X64" s="108" t="n">
        <v>2344</v>
      </c>
      <c r="Y64" s="108">
        <f>IF(Z64&gt;0,(Z64-X64)/2,"")</f>
        <v/>
      </c>
      <c r="Z64" s="108" t="n">
        <v>2990</v>
      </c>
      <c r="AA64" s="108">
        <f>IF(AB64&gt;0,(AB64-Z64)/2,"")</f>
        <v/>
      </c>
      <c r="AB64" s="108" t="n">
        <v>2990</v>
      </c>
      <c r="AC64" s="108">
        <f>IF(AD64&gt;0,(AD64-AB64)/2,"")</f>
        <v/>
      </c>
      <c r="AD64" s="108" t="n">
        <v>2990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2788</v>
      </c>
      <c r="R65" s="114" t="n">
        <v>295</v>
      </c>
      <c r="S65" s="114">
        <f>IF(T65&gt;0,(T65-R65)/2,"")</f>
        <v/>
      </c>
      <c r="T65" s="114" t="n">
        <v>583</v>
      </c>
      <c r="U65" s="114">
        <f>IF(V65&gt;0,(V65-T65)/2,"")</f>
        <v/>
      </c>
      <c r="V65" s="114" t="n">
        <v>583</v>
      </c>
      <c r="W65" s="114">
        <f>IF(X65&gt;0,(X65-V65)/2,"")</f>
        <v/>
      </c>
      <c r="X65" s="114" t="n">
        <v>718</v>
      </c>
      <c r="Y65" s="114">
        <f>IF(Z65&gt;0,(Z65-X65)/2,"")</f>
        <v/>
      </c>
      <c r="Z65" s="114" t="n">
        <v>808</v>
      </c>
      <c r="AA65" s="114">
        <f>IF(AB65&gt;0,(AB65-Z65)/2,"")</f>
        <v/>
      </c>
      <c r="AB65" s="114" t="n">
        <v>1107</v>
      </c>
      <c r="AC65" s="114">
        <f>IF(AD65&gt;0,(AD65-AB65)/2,"")</f>
        <v/>
      </c>
      <c r="AD65" s="114" t="n">
        <v>1107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23.xml><?xml version="1.0" encoding="utf-8"?>
<worksheet xmlns:r="http://schemas.openxmlformats.org/officeDocument/2006/relationships" xmlns="http://schemas.openxmlformats.org/spreadsheetml/2006/main">
  <sheetPr codeName="Sheet23">
    <tabColor theme="1"/>
    <outlinePr summaryBelow="1" summaryRight="1"/>
    <pageSetUpPr fitToPage="1"/>
  </sheetPr>
  <dimension ref="B2:AQ65"/>
  <sheetViews>
    <sheetView topLeftCell="H1"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/>
      <c r="E6" s="18" t="inlineStr">
        <is>
          <t xml:space="preserve">Room 1 </t>
        </is>
      </c>
      <c r="F6" s="119" t="n">
        <v>19981</v>
      </c>
      <c r="G6" s="117" t="n">
        <v>16818.989875</v>
      </c>
      <c r="H6" s="117" t="n">
        <v>13128.87591004</v>
      </c>
      <c r="I6" s="19">
        <f>G6+H6</f>
        <v/>
      </c>
      <c r="J6" s="119" t="n">
        <v>19610</v>
      </c>
      <c r="K6" s="117" t="n">
        <v>15426.83425</v>
      </c>
      <c r="L6" s="117" t="n">
        <v>12110.24990162</v>
      </c>
      <c r="M6" s="19">
        <f>K6+L6</f>
        <v/>
      </c>
      <c r="N6" s="85" t="n">
        <v>75</v>
      </c>
      <c r="O6" s="85" t="n">
        <v>59</v>
      </c>
      <c r="P6" s="92" t="n"/>
      <c r="Q6" s="20">
        <f>J6-P6</f>
        <v/>
      </c>
      <c r="R6" s="21" t="n">
        <v>4517</v>
      </c>
      <c r="S6" s="20">
        <f>IF(R6&gt;0,(R6-R7-$Q6),"")</f>
        <v/>
      </c>
      <c r="T6" s="21" t="n">
        <v>8013</v>
      </c>
      <c r="U6" s="20">
        <f>IF(T6&gt;0,(T6-T7-$Q6),"")</f>
        <v/>
      </c>
      <c r="V6" s="21" t="n">
        <v>11983</v>
      </c>
      <c r="W6" s="20">
        <f>IF(V6&gt;0,(V6-V7-$Q6),"")</f>
        <v/>
      </c>
      <c r="X6" s="21" t="n">
        <v>13160</v>
      </c>
      <c r="Y6" s="20">
        <f>IF(X6&gt;0,(X6-X7-$Q6),"")</f>
        <v/>
      </c>
      <c r="Z6" s="21" t="n">
        <v>13160</v>
      </c>
      <c r="AA6" s="20">
        <f>IF(Z6&gt;0,(Z6-Z7-$Q6),"")</f>
        <v/>
      </c>
      <c r="AB6" s="21" t="n">
        <v>13160</v>
      </c>
      <c r="AC6" s="22">
        <f>IF(AB6&gt;0,(AB6-AB7-$Q6),"")</f>
        <v/>
      </c>
      <c r="AD6" s="21" t="n">
        <v>13160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2227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69</v>
      </c>
      <c r="S7" s="24" t="n"/>
      <c r="T7" s="25" t="n">
        <v>84</v>
      </c>
      <c r="U7" s="24" t="n"/>
      <c r="V7" s="25" t="n">
        <v>482</v>
      </c>
      <c r="W7" s="24" t="n"/>
      <c r="X7" s="25" t="n">
        <v>485</v>
      </c>
      <c r="Y7" s="24" t="n"/>
      <c r="Z7" s="25" t="n">
        <v>485</v>
      </c>
      <c r="AA7" s="24" t="n"/>
      <c r="AB7" s="25" t="n">
        <v>485</v>
      </c>
      <c r="AC7" s="26" t="n"/>
      <c r="AD7" s="25" t="n">
        <v>485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3857</v>
      </c>
      <c r="E8" s="29" t="inlineStr">
        <is>
          <t>Room 2</t>
        </is>
      </c>
      <c r="F8" s="119" t="n">
        <v>15918</v>
      </c>
      <c r="G8" s="117" t="n">
        <v>6831.48</v>
      </c>
      <c r="H8" s="117" t="n">
        <v>1531.9703553</v>
      </c>
      <c r="I8" s="19">
        <f>G8+H8</f>
        <v/>
      </c>
      <c r="J8" s="119" t="n">
        <v>15222</v>
      </c>
      <c r="K8" s="117" t="n">
        <v>6496.005999999999</v>
      </c>
      <c r="L8" s="117" t="n">
        <v>1484.53525208</v>
      </c>
      <c r="M8" s="19">
        <f>K8+L8</f>
        <v/>
      </c>
      <c r="N8" s="87" t="n">
        <v>32</v>
      </c>
      <c r="O8" s="87" t="n">
        <v>21</v>
      </c>
      <c r="P8" s="92" t="n"/>
      <c r="Q8" s="20">
        <f>J8-P8</f>
        <v/>
      </c>
      <c r="R8" s="21" t="n">
        <v>2000</v>
      </c>
      <c r="S8" s="20">
        <f>IF(R8&gt;0,(R8-R9-$Q8),"")</f>
        <v/>
      </c>
      <c r="T8" s="21" t="n">
        <v>2000</v>
      </c>
      <c r="U8" s="20">
        <f>IF(T8&gt;0,(T8-T9-$Q8),"")</f>
        <v/>
      </c>
      <c r="V8" s="21" t="n">
        <v>12718</v>
      </c>
      <c r="W8" s="20">
        <f>IF(V8&gt;0,(V8-V9-$Q8),"")</f>
        <v/>
      </c>
      <c r="X8" s="21" t="n">
        <v>13561</v>
      </c>
      <c r="Y8" s="20">
        <f>IF(X8&gt;0,(X8-X9-$Q8),"")</f>
        <v/>
      </c>
      <c r="Z8" s="21" t="n">
        <v>13801</v>
      </c>
      <c r="AA8" s="20">
        <f>IF(Z8&gt;0,(Z8-Z9-$Q8),"")</f>
        <v/>
      </c>
      <c r="AB8" s="21" t="n">
        <v>13801</v>
      </c>
      <c r="AC8" s="22">
        <f>IF(AB8&gt;0,(AB8-AB9-$Q8),"")</f>
        <v/>
      </c>
      <c r="AD8" s="21" t="n">
        <v>13801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1673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41</v>
      </c>
      <c r="S9" s="24" t="n"/>
      <c r="T9" s="30" t="n">
        <v>41</v>
      </c>
      <c r="U9" s="24" t="n"/>
      <c r="V9" s="30" t="n">
        <v>281</v>
      </c>
      <c r="W9" s="24" t="n"/>
      <c r="X9" s="30" t="n">
        <v>281</v>
      </c>
      <c r="Y9" s="24" t="n"/>
      <c r="Z9" s="30" t="n">
        <v>521</v>
      </c>
      <c r="AA9" s="24" t="n"/>
      <c r="AB9" s="30" t="n">
        <v>521</v>
      </c>
      <c r="AC9" s="26" t="n"/>
      <c r="AD9" s="30" t="n">
        <v>521</v>
      </c>
      <c r="AE9" s="26" t="n"/>
    </row>
    <row r="10">
      <c r="B10" s="16" t="inlineStr">
        <is>
          <t>WM DC</t>
        </is>
      </c>
      <c r="C10" s="17" t="n">
        <v>4592</v>
      </c>
      <c r="E10" s="18" t="inlineStr">
        <is>
          <t>Room 3</t>
        </is>
      </c>
      <c r="F10" s="119" t="n">
        <v>17422</v>
      </c>
      <c r="G10" s="117" t="n">
        <v>13816.725</v>
      </c>
      <c r="H10" s="117" t="n">
        <v>1661.32002</v>
      </c>
      <c r="I10" s="19">
        <f>G10+H10</f>
        <v/>
      </c>
      <c r="J10" s="119" t="n">
        <v>17689</v>
      </c>
      <c r="K10" s="117" t="n">
        <v>14069.939</v>
      </c>
      <c r="L10" s="117" t="n">
        <v>1690.53027</v>
      </c>
      <c r="M10" s="19">
        <f>K10+L10</f>
        <v/>
      </c>
      <c r="N10" s="88" t="n">
        <v>51</v>
      </c>
      <c r="O10" s="88" t="n">
        <v>38</v>
      </c>
      <c r="P10" s="92" t="n"/>
      <c r="Q10" s="20">
        <f>J10-P10</f>
        <v/>
      </c>
      <c r="R10" s="21" t="n">
        <v>3058</v>
      </c>
      <c r="S10" s="20">
        <f>IF(R10&gt;0,(R10-R11-$Q10),"")</f>
        <v/>
      </c>
      <c r="T10" s="21" t="n">
        <v>5744</v>
      </c>
      <c r="U10" s="20">
        <f>IF(T10&gt;0,(T10-T11-$Q10),"")</f>
        <v/>
      </c>
      <c r="V10" s="21" t="n">
        <v>7603</v>
      </c>
      <c r="W10" s="20">
        <f>IF(V10&gt;0,(V10-V11-$Q10),"")</f>
        <v/>
      </c>
      <c r="X10" s="21" t="n">
        <v>12410</v>
      </c>
      <c r="Y10" s="20">
        <f>IF(X10&gt;0,(X10-X11-$Q10),"")</f>
        <v/>
      </c>
      <c r="Z10" s="21" t="n">
        <v>14048</v>
      </c>
      <c r="AA10" s="20">
        <f>IF(Z10&gt;0,(Z10-Z11-$Q10),"")</f>
        <v/>
      </c>
      <c r="AB10" s="21" t="n">
        <v>14048</v>
      </c>
      <c r="AC10" s="22">
        <f>IF(AB10&gt;0,(AB10-AB11-$Q10),"")</f>
        <v/>
      </c>
      <c r="AD10" s="21" t="n">
        <v>14048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2149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372</v>
      </c>
      <c r="S11" s="24" t="n"/>
      <c r="T11" s="30" t="n">
        <v>1253</v>
      </c>
      <c r="U11" s="24" t="n"/>
      <c r="V11" s="30" t="n">
        <v>1406</v>
      </c>
      <c r="W11" s="24" t="n"/>
      <c r="X11" s="30" t="n">
        <v>1831</v>
      </c>
      <c r="Y11" s="24" t="n"/>
      <c r="Z11" s="30" t="n">
        <v>1987</v>
      </c>
      <c r="AA11" s="24" t="n"/>
      <c r="AB11" s="30" t="n">
        <v>1987</v>
      </c>
      <c r="AC11" s="26" t="n"/>
      <c r="AD11" s="30" t="n">
        <v>1987</v>
      </c>
      <c r="AE11" s="26" t="n"/>
    </row>
    <row r="12">
      <c r="B12" s="16" t="inlineStr">
        <is>
          <t>WM TUC</t>
        </is>
      </c>
      <c r="C12" s="17" t="n">
        <v>1720</v>
      </c>
      <c r="E12" s="29" t="inlineStr">
        <is>
          <t>Room 4</t>
        </is>
      </c>
      <c r="F12" s="119" t="n">
        <v>11333</v>
      </c>
      <c r="G12" s="117" t="n">
        <v>11038.43375</v>
      </c>
      <c r="H12" s="117" t="n">
        <v>17177.97235526</v>
      </c>
      <c r="I12" s="19">
        <f>G12+H12</f>
        <v/>
      </c>
      <c r="J12" s="119" t="n">
        <v>10781</v>
      </c>
      <c r="K12" s="117" t="n">
        <v>9692.359000000002</v>
      </c>
      <c r="L12" s="117" t="n">
        <v>14893.46322362</v>
      </c>
      <c r="M12" s="19">
        <f>K12+L12</f>
        <v/>
      </c>
      <c r="N12" s="88" t="n">
        <v>51</v>
      </c>
      <c r="O12" s="88" t="n">
        <v>39</v>
      </c>
      <c r="P12" s="92" t="n"/>
      <c r="Q12" s="20">
        <f>J12-P12</f>
        <v/>
      </c>
      <c r="R12" s="21" t="n">
        <v>2545</v>
      </c>
      <c r="S12" s="20">
        <f>IF(R12&gt;0,(R12-R13-$Q12),"")</f>
        <v/>
      </c>
      <c r="T12" s="21" t="n">
        <v>3684</v>
      </c>
      <c r="U12" s="20">
        <f>IF(T12&gt;0,(T12-T13-$Q12),"")</f>
        <v/>
      </c>
      <c r="V12" s="21" t="n">
        <v>5429</v>
      </c>
      <c r="W12" s="20">
        <f>IF(V12&gt;0,(V12-V13-$Q12),"")</f>
        <v/>
      </c>
      <c r="X12" s="21" t="n">
        <v>7366</v>
      </c>
      <c r="Y12" s="20">
        <f>IF(X12&gt;0,(X12-X13-$Q12),"")</f>
        <v/>
      </c>
      <c r="Z12" s="21" t="n">
        <v>7366</v>
      </c>
      <c r="AA12" s="20">
        <f>IF(Z12&gt;0,(Z12-Z13-$Q12),"")</f>
        <v/>
      </c>
      <c r="AB12" s="21" t="n">
        <v>7366</v>
      </c>
      <c r="AC12" s="22">
        <f>IF(AB12&gt;0,(AB12-AB13-$Q12),"")</f>
        <v/>
      </c>
      <c r="AD12" s="21" t="n">
        <v>7366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5186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977</v>
      </c>
      <c r="S13" s="24" t="n"/>
      <c r="T13" s="30" t="n">
        <v>977</v>
      </c>
      <c r="U13" s="24" t="n"/>
      <c r="V13" s="30" t="n">
        <v>1011</v>
      </c>
      <c r="W13" s="24" t="n"/>
      <c r="X13" s="30" t="n">
        <v>1044</v>
      </c>
      <c r="Y13" s="24" t="n"/>
      <c r="Z13" s="30" t="n">
        <v>1044</v>
      </c>
      <c r="AA13" s="24" t="n"/>
      <c r="AB13" s="30" t="n">
        <v>1044</v>
      </c>
      <c r="AC13" s="26" t="n"/>
      <c r="AD13" s="30" t="n">
        <v>1044</v>
      </c>
      <c r="AE13" s="26" t="n"/>
    </row>
    <row r="14">
      <c r="B14" s="16" t="inlineStr">
        <is>
          <t>ALBSFWY PHX</t>
        </is>
      </c>
      <c r="C14" s="17" t="n">
        <v>5507</v>
      </c>
      <c r="E14" s="18" t="inlineStr">
        <is>
          <t>Room 5</t>
        </is>
      </c>
      <c r="F14" s="119" t="n">
        <v>21450</v>
      </c>
      <c r="G14" s="117" t="n">
        <v>20951.90625</v>
      </c>
      <c r="H14" s="117" t="n">
        <v>22930.3437179</v>
      </c>
      <c r="I14" s="19">
        <f>G14+H14</f>
        <v/>
      </c>
      <c r="J14" s="119" t="n">
        <v>21450</v>
      </c>
      <c r="K14" s="117" t="n">
        <v>20951.90625</v>
      </c>
      <c r="L14" s="117" t="n">
        <v>22905.34371789999</v>
      </c>
      <c r="M14" s="19">
        <f>K14+L14</f>
        <v/>
      </c>
      <c r="N14" s="88" t="n">
        <v>67</v>
      </c>
      <c r="O14" s="88" t="n">
        <v>39</v>
      </c>
      <c r="P14" s="92" t="n"/>
      <c r="Q14" s="20">
        <f>J14-P14</f>
        <v/>
      </c>
      <c r="R14" s="21" t="n">
        <v>3699</v>
      </c>
      <c r="S14" s="20">
        <f>IF(R14&gt;0,(R14-R15-$Q14),"")</f>
        <v/>
      </c>
      <c r="T14" s="21" t="n">
        <v>7921</v>
      </c>
      <c r="U14" s="20">
        <f>IF(T14&gt;0,(T14-T15-$Q14),"")</f>
        <v/>
      </c>
      <c r="V14" s="21" t="n">
        <v>8820</v>
      </c>
      <c r="W14" s="20">
        <f>IF(V14&gt;0,(V14-V15-$Q14),"")</f>
        <v/>
      </c>
      <c r="X14" s="21" t="n">
        <v>10682</v>
      </c>
      <c r="Y14" s="20">
        <f>IF(X14&gt;0,(X14-X15-$Q14),"")</f>
        <v/>
      </c>
      <c r="Z14" s="21" t="n">
        <v>13183</v>
      </c>
      <c r="AA14" s="20">
        <f>IF(Z14&gt;0,(Z14-Z15-$Q14),"")</f>
        <v/>
      </c>
      <c r="AB14" s="21" t="n">
        <v>14440</v>
      </c>
      <c r="AC14" s="22">
        <f>IF(AB14&gt;0,(AB14-AB15-$Q14),"")</f>
        <v/>
      </c>
      <c r="AD14" s="21" t="n">
        <v>14440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2695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3405</v>
      </c>
      <c r="S15" s="24" t="n"/>
      <c r="T15" s="25" t="n">
        <v>7114</v>
      </c>
      <c r="U15" s="24" t="n"/>
      <c r="V15" s="25" t="n">
        <v>7806</v>
      </c>
      <c r="W15" s="24" t="n"/>
      <c r="X15" s="25" t="n">
        <v>9387</v>
      </c>
      <c r="Y15" s="24" t="n"/>
      <c r="Z15" s="25" t="n">
        <v>9934</v>
      </c>
      <c r="AA15" s="24" t="n"/>
      <c r="AB15" s="25" t="n">
        <v>9944</v>
      </c>
      <c r="AC15" s="26" t="n"/>
      <c r="AD15" s="25" t="n">
        <v>9944</v>
      </c>
      <c r="AE15" s="26" t="n"/>
    </row>
    <row r="16" ht="15" customHeight="1" thickBot="1">
      <c r="B16" s="28" t="inlineStr">
        <is>
          <t>FRY'S</t>
        </is>
      </c>
      <c r="C16" s="17" t="n">
        <v>11400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380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670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1716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574</v>
      </c>
      <c r="L20" s="4" t="n"/>
      <c r="M20" s="4" t="n"/>
      <c r="Q20" s="51" t="inlineStr">
        <is>
          <t>Day Prior</t>
        </is>
      </c>
      <c r="R20" s="35" t="n">
        <v>8427</v>
      </c>
      <c r="S20" s="36" t="n"/>
      <c r="T20" s="35" t="n">
        <v>14167</v>
      </c>
      <c r="U20" s="36" t="n"/>
      <c r="V20" s="35" t="n">
        <v>29698</v>
      </c>
      <c r="W20" s="36" t="n"/>
      <c r="X20" s="35" t="n">
        <v>38817</v>
      </c>
      <c r="Y20" s="36" t="n"/>
      <c r="Z20" s="35" t="n">
        <v>41226</v>
      </c>
      <c r="AA20" s="36" t="n"/>
      <c r="AB20" s="35" t="n">
        <v>41687</v>
      </c>
      <c r="AC20" s="37" t="n"/>
      <c r="AD20" s="35" t="n">
        <v>41687</v>
      </c>
      <c r="AE20" s="37" t="n">
        <v>-32961</v>
      </c>
    </row>
    <row r="21" ht="15" customHeight="1" thickBot="1">
      <c r="B21" s="16" t="inlineStr">
        <is>
          <t>SBUX PHX</t>
        </is>
      </c>
      <c r="C21" s="17" t="n">
        <v>7951</v>
      </c>
      <c r="L21" s="4" t="n"/>
      <c r="M21" s="4" t="n"/>
      <c r="Q21" s="52" t="n"/>
      <c r="R21" s="40" t="n">
        <v>5817</v>
      </c>
      <c r="S21" s="41" t="n"/>
      <c r="T21" s="40" t="n">
        <v>9299</v>
      </c>
      <c r="U21" s="41" t="n"/>
      <c r="V21" s="40" t="n">
        <v>10869</v>
      </c>
      <c r="W21" s="41" t="n"/>
      <c r="X21" s="40" t="n">
        <v>11419.1</v>
      </c>
      <c r="Y21" s="41" t="n"/>
      <c r="Z21" s="40" t="n">
        <v>12599.1</v>
      </c>
      <c r="AA21" s="41" t="n"/>
      <c r="AB21" s="40" t="n">
        <v>12599.1</v>
      </c>
      <c r="AC21" s="42" t="n"/>
      <c r="AD21" s="40" t="n">
        <v>12599.1</v>
      </c>
      <c r="AE21" s="42" t="n"/>
    </row>
    <row r="22" ht="15" customHeight="1" thickBot="1">
      <c r="B22" s="16" t="inlineStr">
        <is>
          <t>SBUX LV B</t>
        </is>
      </c>
      <c r="C22" s="17" t="n">
        <v>2427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4326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9113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34821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13647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525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15418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5530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2162</v>
      </c>
      <c r="R36" s="104" t="n">
        <v>138</v>
      </c>
      <c r="S36" s="104">
        <f>IF(T36&gt;0,(T36-R36)/2,"")</f>
        <v/>
      </c>
      <c r="T36" s="104" t="n">
        <v>138</v>
      </c>
      <c r="U36" s="104">
        <f>IF(V36&gt;0,(V36-T36)/2,"")</f>
        <v/>
      </c>
      <c r="V36" s="104" t="n">
        <v>1003</v>
      </c>
      <c r="W36" s="104">
        <f>IF(X36&gt;0,(X36-V36)/2,"")</f>
        <v/>
      </c>
      <c r="X36" s="104" t="n">
        <v>1022</v>
      </c>
      <c r="Y36" s="104">
        <f>IF(Z36&gt;0,(Z36-X36)/2,"")</f>
        <v/>
      </c>
      <c r="Z36" s="104" t="n">
        <v>1022</v>
      </c>
      <c r="AA36" s="104">
        <f>IF(AB36&gt;0,(AB36-Z36)/2,"")</f>
        <v/>
      </c>
      <c r="AB36" s="104" t="n">
        <v>1022</v>
      </c>
      <c r="AC36" s="104">
        <f>IF(AD36&gt;0,(AD36-AB36)/2,"")</f>
        <v/>
      </c>
      <c r="AD36" s="104" t="n">
        <v>1022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1309</v>
      </c>
      <c r="R37" s="106" t="n">
        <v>0</v>
      </c>
      <c r="S37" s="106">
        <f>IF(T37&gt;0,(T37-R37)/2,"")</f>
        <v/>
      </c>
      <c r="T37" s="106" t="n">
        <v>122</v>
      </c>
      <c r="U37" s="106">
        <f>IF(V37&gt;0,(V37-T37)/2,"")</f>
        <v/>
      </c>
      <c r="V37" s="106" t="n">
        <v>165</v>
      </c>
      <c r="W37" s="106">
        <f>IF(X37&gt;0,(X37-V37)/2,"")</f>
        <v/>
      </c>
      <c r="X37" s="106" t="n">
        <v>256</v>
      </c>
      <c r="Y37" s="106">
        <f>IF(Z37&gt;0,(Z37-X37)/2,"")</f>
        <v/>
      </c>
      <c r="Z37" s="106" t="n">
        <v>256</v>
      </c>
      <c r="AA37" s="106">
        <f>IF(AB37&gt;0,(AB37-Z37)/2,"")</f>
        <v/>
      </c>
      <c r="AB37" s="106" t="n">
        <v>256</v>
      </c>
      <c r="AC37" s="106">
        <f>IF(AD37&gt;0,(AD37-AB37)/2,"")</f>
        <v/>
      </c>
      <c r="AD37" s="106" t="n">
        <v>256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2466</v>
      </c>
      <c r="R38" s="108" t="n">
        <v>1288</v>
      </c>
      <c r="S38" s="108">
        <f>IF(T38&gt;0,(T38-R38)/2,"")</f>
        <v/>
      </c>
      <c r="T38" s="108" t="n">
        <v>1831</v>
      </c>
      <c r="U38" s="108">
        <f>IF(V38&gt;0,(V38-T38)/2,"")</f>
        <v/>
      </c>
      <c r="V38" s="108" t="n">
        <v>2072</v>
      </c>
      <c r="W38" s="108">
        <f>IF(X38&gt;0,(X38-V38)/2,"")</f>
        <v/>
      </c>
      <c r="X38" s="108" t="n">
        <v>2492</v>
      </c>
      <c r="Y38" s="108">
        <f>IF(Z38&gt;0,(Z38-X38)/2,"")</f>
        <v/>
      </c>
      <c r="Z38" s="108" t="n">
        <v>2492</v>
      </c>
      <c r="AA38" s="108">
        <f>IF(AB38&gt;0,(AB38-Z38)/2,"")</f>
        <v/>
      </c>
      <c r="AB38" s="108" t="n">
        <v>2492</v>
      </c>
      <c r="AC38" s="108">
        <f>IF(AD38&gt;0,(AD38-AB38)/2,"")</f>
        <v/>
      </c>
      <c r="AD38" s="108" t="n">
        <v>2492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3629</v>
      </c>
      <c r="R39" s="106" t="n">
        <v>0</v>
      </c>
      <c r="S39" s="106">
        <f>IF(T39&gt;0,(T39-R39)/2,"")</f>
        <v/>
      </c>
      <c r="T39" s="106" t="n">
        <v>1155</v>
      </c>
      <c r="U39" s="106">
        <f>IF(V39&gt;0,(V39-T39)/2,"")</f>
        <v/>
      </c>
      <c r="V39" s="106" t="n">
        <v>2460</v>
      </c>
      <c r="W39" s="106">
        <f>IF(X39&gt;0,(X39-V39)/2,"")</f>
        <v/>
      </c>
      <c r="X39" s="106" t="n">
        <v>3025</v>
      </c>
      <c r="Y39" s="106">
        <f>IF(Z39&gt;0,(Z39-X39)/2,"")</f>
        <v/>
      </c>
      <c r="Z39" s="106" t="n">
        <v>3025</v>
      </c>
      <c r="AA39" s="106">
        <f>IF(AB39&gt;0,(AB39-Z39)/2,"")</f>
        <v/>
      </c>
      <c r="AB39" s="106" t="n">
        <v>3025</v>
      </c>
      <c r="AC39" s="106">
        <f>IF(AD39&gt;0,(AD39-AB39)/2,"")</f>
        <v/>
      </c>
      <c r="AD39" s="106" t="n">
        <v>3025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2447</v>
      </c>
      <c r="R40" s="108" t="n">
        <v>1467</v>
      </c>
      <c r="S40" s="108">
        <f>IF(T40&gt;0,(T40-R40)/2,"")</f>
        <v/>
      </c>
      <c r="T40" s="108" t="n">
        <v>1946</v>
      </c>
      <c r="U40" s="108">
        <f>IF(V40&gt;0,(V40-T40)/2,"")</f>
        <v/>
      </c>
      <c r="V40" s="108" t="n">
        <v>2486</v>
      </c>
      <c r="W40" s="108">
        <f>IF(X40&gt;0,(X40-V40)/2,"")</f>
        <v/>
      </c>
      <c r="X40" s="108" t="n">
        <v>2486</v>
      </c>
      <c r="Y40" s="108">
        <f>IF(Z40&gt;0,(Z40-X40)/2,"")</f>
        <v/>
      </c>
      <c r="Z40" s="108" t="n">
        <v>2486</v>
      </c>
      <c r="AA40" s="108">
        <f>IF(AB40&gt;0,(AB40-Z40)/2,"")</f>
        <v/>
      </c>
      <c r="AB40" s="108" t="n">
        <v>2486</v>
      </c>
      <c r="AC40" s="108">
        <f>IF(AD40&gt;0,(AD40-AB40)/2,"")</f>
        <v/>
      </c>
      <c r="AD40" s="108" t="n">
        <v>2486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3284</v>
      </c>
      <c r="R41" s="106" t="n">
        <v>252</v>
      </c>
      <c r="S41" s="106">
        <f>IF(T41&gt;0,(T41-R41)/2,"")</f>
        <v/>
      </c>
      <c r="T41" s="106" t="n">
        <v>252</v>
      </c>
      <c r="U41" s="106">
        <f>IF(V41&gt;0,(V41-T41)/2,"")</f>
        <v/>
      </c>
      <c r="V41" s="106" t="n">
        <v>484</v>
      </c>
      <c r="W41" s="106">
        <f>IF(X41&gt;0,(X41-V41)/2,"")</f>
        <v/>
      </c>
      <c r="X41" s="106" t="n">
        <v>484</v>
      </c>
      <c r="Y41" s="106">
        <f>IF(Z41&gt;0,(Z41-X41)/2,"")</f>
        <v/>
      </c>
      <c r="Z41" s="106" t="n">
        <v>484</v>
      </c>
      <c r="AA41" s="106">
        <f>IF(AB41&gt;0,(AB41-Z41)/2,"")</f>
        <v/>
      </c>
      <c r="AB41" s="106" t="n">
        <v>484</v>
      </c>
      <c r="AC41" s="106">
        <f>IF(AD41&gt;0,(AD41-AB41)/2,"")</f>
        <v/>
      </c>
      <c r="AD41" s="106" t="n">
        <v>484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1227</v>
      </c>
      <c r="R42" s="108" t="n">
        <v>0</v>
      </c>
      <c r="S42" s="108">
        <f>IF(T42&gt;0,(T42-R42)/2,"")</f>
        <v/>
      </c>
      <c r="T42" s="108" t="n">
        <v>713</v>
      </c>
      <c r="U42" s="108">
        <f>IF(V42&gt;0,(V42-T42)/2,"")</f>
        <v/>
      </c>
      <c r="V42" s="108" t="n">
        <v>713</v>
      </c>
      <c r="W42" s="108">
        <f>IF(X42&gt;0,(X42-V42)/2,"")</f>
        <v/>
      </c>
      <c r="X42" s="108" t="n">
        <v>713</v>
      </c>
      <c r="Y42" s="108">
        <f>IF(Z42&gt;0,(Z42-X42)/2,"")</f>
        <v/>
      </c>
      <c r="Z42" s="108" t="n">
        <v>713</v>
      </c>
      <c r="AA42" s="108">
        <f>IF(AB42&gt;0,(AB42-Z42)/2,"")</f>
        <v/>
      </c>
      <c r="AB42" s="108" t="n">
        <v>713</v>
      </c>
      <c r="AC42" s="108">
        <f>IF(AD42&gt;0,(AD42-AB42)/2,"")</f>
        <v/>
      </c>
      <c r="AD42" s="108" t="n">
        <v>713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1694</v>
      </c>
      <c r="R43" s="106" t="n">
        <v>538</v>
      </c>
      <c r="S43" s="106">
        <f>IF(T43&gt;0,(T43-R43)/2,"")</f>
        <v/>
      </c>
      <c r="T43" s="106" t="n">
        <v>538</v>
      </c>
      <c r="U43" s="106">
        <f>IF(V43&gt;0,(V43-T43)/2,"")</f>
        <v/>
      </c>
      <c r="V43" s="106" t="n">
        <v>1282</v>
      </c>
      <c r="W43" s="106">
        <f>IF(X43&gt;0,(X43-V43)/2,"")</f>
        <v/>
      </c>
      <c r="X43" s="106" t="n">
        <v>1282</v>
      </c>
      <c r="Y43" s="106">
        <f>IF(Z43&gt;0,(Z43-X43)/2,"")</f>
        <v/>
      </c>
      <c r="Z43" s="106" t="n">
        <v>1282</v>
      </c>
      <c r="AA43" s="106">
        <f>IF(AB43&gt;0,(AB43-Z43)/2,"")</f>
        <v/>
      </c>
      <c r="AB43" s="106" t="n">
        <v>1282</v>
      </c>
      <c r="AC43" s="106">
        <f>IF(AD43&gt;0,(AD43-AB43)/2,"")</f>
        <v/>
      </c>
      <c r="AD43" s="106" t="n">
        <v>1282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1392</v>
      </c>
      <c r="R44" s="110" t="n">
        <v>834</v>
      </c>
      <c r="S44" s="110">
        <f>IF(T44&gt;0,(T44-R44)/2,"")</f>
        <v/>
      </c>
      <c r="T44" s="110" t="n">
        <v>1318</v>
      </c>
      <c r="U44" s="110">
        <f>IF(V44&gt;0,(V44-T44)/2,"")</f>
        <v/>
      </c>
      <c r="V44" s="110" t="n">
        <v>1318</v>
      </c>
      <c r="W44" s="110">
        <f>IF(X44&gt;0,(X44-V44)/2,"")</f>
        <v/>
      </c>
      <c r="X44" s="110" t="n">
        <v>1400</v>
      </c>
      <c r="Y44" s="110">
        <f>IF(Z44&gt;0,(Z44-X44)/2,"")</f>
        <v/>
      </c>
      <c r="Z44" s="110" t="n">
        <v>1400</v>
      </c>
      <c r="AA44" s="110">
        <f>IF(AB44&gt;0,(AB44-Z44)/2,"")</f>
        <v/>
      </c>
      <c r="AB44" s="110" t="n">
        <v>1400</v>
      </c>
      <c r="AC44" s="110">
        <f>IF(AD44&gt;0,(AD44-AB44)/2,"")</f>
        <v/>
      </c>
      <c r="AD44" s="110" t="n">
        <v>1400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4711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4711</v>
      </c>
      <c r="W45" s="112">
        <f>IF(X45&gt;0,(X45-V45)/2,"")</f>
        <v/>
      </c>
      <c r="X45" s="112" t="n">
        <v>4711</v>
      </c>
      <c r="Y45" s="112">
        <f>IF(Z45&gt;0,(Z45-X45)/2,"")</f>
        <v/>
      </c>
      <c r="Z45" s="112" t="n">
        <v>4711</v>
      </c>
      <c r="AA45" s="112">
        <f>IF(AB45&gt;0,(AB45-Z45)/2,"")</f>
        <v/>
      </c>
      <c r="AB45" s="112" t="n">
        <v>4711</v>
      </c>
      <c r="AC45" s="112">
        <f>IF(AD45&gt;0,(AD45-AB45)/2,"")</f>
        <v/>
      </c>
      <c r="AD45" s="112" t="n">
        <v>4711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3759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2335</v>
      </c>
      <c r="W46" s="108">
        <f>IF(X46&gt;0,(X46-V46)/2,"")</f>
        <v/>
      </c>
      <c r="X46" s="108" t="n">
        <v>2335</v>
      </c>
      <c r="Y46" s="108">
        <f>IF(Z46&gt;0,(Z46-X46)/2,"")</f>
        <v/>
      </c>
      <c r="Z46" s="108" t="n">
        <v>2335</v>
      </c>
      <c r="AA46" s="108">
        <f>IF(AB46&gt;0,(AB46-Z46)/2,"")</f>
        <v/>
      </c>
      <c r="AB46" s="108" t="n">
        <v>2335</v>
      </c>
      <c r="AC46" s="108">
        <f>IF(AD46&gt;0,(AD46-AB46)/2,"")</f>
        <v/>
      </c>
      <c r="AD46" s="108" t="n">
        <v>2335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2565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1204</v>
      </c>
      <c r="W47" s="106">
        <f>IF(X47&gt;0,(X47-V47)/2,"")</f>
        <v/>
      </c>
      <c r="X47" s="106" t="n">
        <v>2047</v>
      </c>
      <c r="Y47" s="106">
        <f>IF(Z47&gt;0,(Z47-X47)/2,"")</f>
        <v/>
      </c>
      <c r="Z47" s="106" t="n">
        <v>2047</v>
      </c>
      <c r="AA47" s="106">
        <f>IF(AB47&gt;0,(AB47-Z47)/2,"")</f>
        <v/>
      </c>
      <c r="AB47" s="106" t="n">
        <v>2047</v>
      </c>
      <c r="AC47" s="106">
        <f>IF(AD47&gt;0,(AD47-AB47)/2,"")</f>
        <v/>
      </c>
      <c r="AD47" s="106" t="n">
        <v>2047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4187</v>
      </c>
      <c r="R48" s="110" t="n">
        <v>1000</v>
      </c>
      <c r="S48" s="110">
        <f>IF(T48&gt;0,(T48-R48)/2,"")</f>
        <v/>
      </c>
      <c r="T48" s="110" t="n">
        <v>1000</v>
      </c>
      <c r="U48" s="110">
        <f>IF(V48&gt;0,(V48-T48)/2,"")</f>
        <v/>
      </c>
      <c r="V48" s="110" t="n">
        <v>4468</v>
      </c>
      <c r="W48" s="110">
        <f>IF(X48&gt;0,(X48-V48)/2,"")</f>
        <v/>
      </c>
      <c r="X48" s="110" t="n">
        <v>4468</v>
      </c>
      <c r="Y48" s="110">
        <f>IF(Z48&gt;0,(Z48-X48)/2,"")</f>
        <v/>
      </c>
      <c r="Z48" s="110" t="n">
        <v>4708</v>
      </c>
      <c r="AA48" s="110">
        <f>IF(AB48&gt;0,(AB48-Z48)/2,"")</f>
        <v/>
      </c>
      <c r="AB48" s="110" t="n">
        <v>4708</v>
      </c>
      <c r="AC48" s="110">
        <f>IF(AD48&gt;0,(AD48-AB48)/2,"")</f>
        <v/>
      </c>
      <c r="AD48" s="110" t="n">
        <v>4708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2245</v>
      </c>
      <c r="R49" s="112" t="n">
        <v>1028</v>
      </c>
      <c r="S49" s="112">
        <f>IF(T49&gt;0,(T49-R49)/2,"")</f>
        <v/>
      </c>
      <c r="T49" s="112" t="n">
        <v>1024</v>
      </c>
      <c r="U49" s="112">
        <f>IF(V49&gt;0,(V49-T49)/2,"")</f>
        <v/>
      </c>
      <c r="V49" s="112" t="n">
        <v>1917</v>
      </c>
      <c r="W49" s="112">
        <f>IF(X49&gt;0,(X49-V49)/2,"")</f>
        <v/>
      </c>
      <c r="X49" s="112" t="n">
        <v>1917</v>
      </c>
      <c r="Y49" s="112">
        <f>IF(Z49&gt;0,(Z49-X49)/2,"")</f>
        <v/>
      </c>
      <c r="Z49" s="112" t="n">
        <v>2025</v>
      </c>
      <c r="AA49" s="112">
        <f>IF(AB49&gt;0,(AB49-Z49)/2,"")</f>
        <v/>
      </c>
      <c r="AB49" s="112" t="n">
        <v>2025</v>
      </c>
      <c r="AC49" s="112">
        <f>IF(AD49&gt;0,(AD49-AB49)/2,"")</f>
        <v/>
      </c>
      <c r="AD49" s="112" t="n">
        <v>2025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3833</v>
      </c>
      <c r="R50" s="108" t="n">
        <v>1153</v>
      </c>
      <c r="S50" s="108">
        <f>IF(T50&gt;0,(T50-R50)/2,"")</f>
        <v/>
      </c>
      <c r="T50" s="108" t="n">
        <v>1153</v>
      </c>
      <c r="U50" s="108">
        <f>IF(V50&gt;0,(V50-T50)/2,"")</f>
        <v/>
      </c>
      <c r="V50" s="108" t="n">
        <v>1153</v>
      </c>
      <c r="W50" s="108">
        <f>IF(X50&gt;0,(X50-V50)/2,"")</f>
        <v/>
      </c>
      <c r="X50" s="108" t="n">
        <v>2623</v>
      </c>
      <c r="Y50" s="108">
        <f>IF(Z50&gt;0,(Z50-X50)/2,"")</f>
        <v/>
      </c>
      <c r="Z50" s="108" t="n">
        <v>3293</v>
      </c>
      <c r="AA50" s="108">
        <f>IF(AB50&gt;0,(AB50-Z50)/2,"")</f>
        <v/>
      </c>
      <c r="AB50" s="108" t="n">
        <v>3293</v>
      </c>
      <c r="AC50" s="108">
        <f>IF(AD50&gt;0,(AD50-AB50)/2,"")</f>
        <v/>
      </c>
      <c r="AD50" s="108" t="n">
        <v>3293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1585</v>
      </c>
      <c r="R51" s="106" t="n">
        <v>265</v>
      </c>
      <c r="S51" s="106">
        <f>IF(T51&gt;0,(T51-R51)/2,"")</f>
        <v/>
      </c>
      <c r="T51" s="106" t="n">
        <v>361</v>
      </c>
      <c r="U51" s="106">
        <f>IF(V51&gt;0,(V51-T51)/2,"")</f>
        <v/>
      </c>
      <c r="V51" s="106" t="n">
        <v>787</v>
      </c>
      <c r="W51" s="106">
        <f>IF(X51&gt;0,(X51-V51)/2,"")</f>
        <v/>
      </c>
      <c r="X51" s="106" t="n">
        <v>861</v>
      </c>
      <c r="Y51" s="106">
        <f>IF(Z51&gt;0,(Z51-X51)/2,"")</f>
        <v/>
      </c>
      <c r="Z51" s="106" t="n">
        <v>909</v>
      </c>
      <c r="AA51" s="106">
        <f>IF(AB51&gt;0,(AB51-Z51)/2,"")</f>
        <v/>
      </c>
      <c r="AB51" s="106" t="n">
        <v>909</v>
      </c>
      <c r="AC51" s="106">
        <f>IF(AD51&gt;0,(AD51-AB51)/2,"")</f>
        <v/>
      </c>
      <c r="AD51" s="106" t="n">
        <v>909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677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0</v>
      </c>
      <c r="W52" s="108">
        <f>IF(X52&gt;0,(X52-V52)/2,"")</f>
        <v/>
      </c>
      <c r="X52" s="108" t="n">
        <v>442</v>
      </c>
      <c r="Y52" s="108">
        <f>IF(Z52&gt;0,(Z52-X52)/2,"")</f>
        <v/>
      </c>
      <c r="Z52" s="108" t="n">
        <v>442</v>
      </c>
      <c r="AA52" s="108">
        <f>IF(AB52&gt;0,(AB52-Z52)/2,"")</f>
        <v/>
      </c>
      <c r="AB52" s="108" t="n">
        <v>442</v>
      </c>
      <c r="AC52" s="108">
        <f>IF(AD52&gt;0,(AD52-AB52)/2,"")</f>
        <v/>
      </c>
      <c r="AD52" s="108" t="n">
        <v>442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3027</v>
      </c>
      <c r="R53" s="106" t="n">
        <v>99</v>
      </c>
      <c r="S53" s="106">
        <f>IF(T53&gt;0,(T53-R53)/2,"")</f>
        <v/>
      </c>
      <c r="T53" s="106" t="n">
        <v>1197</v>
      </c>
      <c r="U53" s="106">
        <f>IF(V53&gt;0,(V53-T53)/2,"")</f>
        <v/>
      </c>
      <c r="V53" s="106" t="n">
        <v>1405</v>
      </c>
      <c r="W53" s="106">
        <f>IF(X53&gt;0,(X53-V53)/2,"")</f>
        <v/>
      </c>
      <c r="X53" s="106" t="n">
        <v>2044</v>
      </c>
      <c r="Y53" s="106">
        <f>IF(Z53&gt;0,(Z53-X53)/2,"")</f>
        <v/>
      </c>
      <c r="Z53" s="106" t="n">
        <v>2347</v>
      </c>
      <c r="AA53" s="106">
        <f>IF(AB53&gt;0,(AB53-Z53)/2,"")</f>
        <v/>
      </c>
      <c r="AB53" s="106" t="n">
        <v>2347</v>
      </c>
      <c r="AC53" s="106">
        <f>IF(AD53&gt;0,(AD53-AB53)/2,"")</f>
        <v/>
      </c>
      <c r="AD53" s="106" t="n">
        <v>2347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1190</v>
      </c>
      <c r="R54" s="108" t="n">
        <v>2</v>
      </c>
      <c r="S54" s="108">
        <f>IF(T54&gt;0,(T54-R54)/2,"")</f>
        <v/>
      </c>
      <c r="T54" s="108" t="n">
        <v>2</v>
      </c>
      <c r="U54" s="108">
        <f>IF(V54&gt;0,(V54-T54)/2,"")</f>
        <v/>
      </c>
      <c r="V54" s="108" t="n">
        <v>2</v>
      </c>
      <c r="W54" s="108">
        <f>IF(X54&gt;0,(X54-V54)/2,"")</f>
        <v/>
      </c>
      <c r="X54" s="108" t="n">
        <v>2</v>
      </c>
      <c r="Y54" s="108">
        <f>IF(Z54&gt;0,(Z54-X54)/2,"")</f>
        <v/>
      </c>
      <c r="Z54" s="108" t="n">
        <v>240</v>
      </c>
      <c r="AA54" s="108">
        <f>IF(AB54&gt;0,(AB54-Z54)/2,"")</f>
        <v/>
      </c>
      <c r="AB54" s="108" t="n">
        <v>240</v>
      </c>
      <c r="AC54" s="108">
        <f>IF(AD54&gt;0,(AD54-AB54)/2,"")</f>
        <v/>
      </c>
      <c r="AD54" s="108" t="n">
        <v>240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1925</v>
      </c>
      <c r="R55" s="106" t="n">
        <v>328</v>
      </c>
      <c r="S55" s="106">
        <f>IF(T55&gt;0,(T55-R55)/2,"")</f>
        <v/>
      </c>
      <c r="T55" s="106" t="n">
        <v>628</v>
      </c>
      <c r="U55" s="106">
        <f>IF(V55&gt;0,(V55-T55)/2,"")</f>
        <v/>
      </c>
      <c r="V55" s="106" t="n">
        <v>836</v>
      </c>
      <c r="W55" s="106">
        <f>IF(X55&gt;0,(X55-V55)/2,"")</f>
        <v/>
      </c>
      <c r="X55" s="106" t="n">
        <v>1586</v>
      </c>
      <c r="Y55" s="106">
        <f>IF(Z55&gt;0,(Z55-X55)/2,"")</f>
        <v/>
      </c>
      <c r="Z55" s="106" t="n">
        <v>1836</v>
      </c>
      <c r="AA55" s="106">
        <f>IF(AB55&gt;0,(AB55-Z55)/2,"")</f>
        <v/>
      </c>
      <c r="AB55" s="106" t="n">
        <v>1836</v>
      </c>
      <c r="AC55" s="106">
        <f>IF(AD55&gt;0,(AD55-AB55)/2,"")</f>
        <v/>
      </c>
      <c r="AD55" s="106" t="n">
        <v>1836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2937</v>
      </c>
      <c r="R56" s="108" t="n">
        <v>183</v>
      </c>
      <c r="S56" s="108">
        <f>IF(T56&gt;0,(T56-R56)/2,"")</f>
        <v/>
      </c>
      <c r="T56" s="108" t="n">
        <v>1379</v>
      </c>
      <c r="U56" s="108">
        <f>IF(V56&gt;0,(V56-T56)/2,"")</f>
        <v/>
      </c>
      <c r="V56" s="108" t="n">
        <v>1503</v>
      </c>
      <c r="W56" s="108">
        <f>IF(X56&gt;0,(X56-V56)/2,"")</f>
        <v/>
      </c>
      <c r="X56" s="108" t="n">
        <v>2935</v>
      </c>
      <c r="Y56" s="108">
        <f>IF(Z56&gt;0,(Z56-X56)/2,"")</f>
        <v/>
      </c>
      <c r="Z56" s="108" t="n">
        <v>2937</v>
      </c>
      <c r="AA56" s="108">
        <f>IF(AB56&gt;0,(AB56-Z56)/2,"")</f>
        <v/>
      </c>
      <c r="AB56" s="108" t="n">
        <v>2937</v>
      </c>
      <c r="AC56" s="108">
        <f>IF(AD56&gt;0,(AD56-AB56)/2,"")</f>
        <v/>
      </c>
      <c r="AD56" s="108" t="n">
        <v>2937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270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19</v>
      </c>
      <c r="AA57" s="114">
        <f>IF(AB57&gt;0,(AB57-Z57)/2,"")</f>
        <v/>
      </c>
      <c r="AB57" s="114" t="n">
        <v>19</v>
      </c>
      <c r="AC57" s="114">
        <f>IF(AD57&gt;0,(AD57-AB57)/2,"")</f>
        <v/>
      </c>
      <c r="AD57" s="114" t="n">
        <v>19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3370</v>
      </c>
      <c r="R58" s="104" t="n">
        <v>528</v>
      </c>
      <c r="S58" s="104">
        <f>IF(T58&gt;0,(T58-R58)/2,"")</f>
        <v/>
      </c>
      <c r="T58" s="104" t="n">
        <v>822</v>
      </c>
      <c r="U58" s="104">
        <f>IF(V58&gt;0,(V58-T58)/2,"")</f>
        <v/>
      </c>
      <c r="V58" s="104" t="n">
        <v>1434</v>
      </c>
      <c r="W58" s="104">
        <f>IF(X58&gt;0,(X58-V58)/2,"")</f>
        <v/>
      </c>
      <c r="X58" s="104" t="n">
        <v>1747</v>
      </c>
      <c r="Y58" s="104">
        <f>IF(Z58&gt;0,(Z58-X58)/2,"")</f>
        <v/>
      </c>
      <c r="Z58" s="104" t="n">
        <v>1747</v>
      </c>
      <c r="AA58" s="104">
        <f>IF(AB58&gt;0,(AB58-Z58)/2,"")</f>
        <v/>
      </c>
      <c r="AB58" s="104" t="n">
        <v>1747</v>
      </c>
      <c r="AC58" s="104">
        <f>IF(AD58&gt;0,(AD58-AB58)/2,"")</f>
        <v/>
      </c>
      <c r="AD58" s="104" t="n">
        <v>1747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4207</v>
      </c>
      <c r="R59" s="106" t="n">
        <v>1190</v>
      </c>
      <c r="S59" s="106">
        <f>IF(T59&gt;0,(T59-R59)/2,"")</f>
        <v/>
      </c>
      <c r="T59" s="106" t="n">
        <v>1765</v>
      </c>
      <c r="U59" s="106">
        <f>IF(V59&gt;0,(V59-T59)/2,"")</f>
        <v/>
      </c>
      <c r="V59" s="106" t="n">
        <v>2257</v>
      </c>
      <c r="W59" s="106">
        <f>IF(X59&gt;0,(X59-V59)/2,"")</f>
        <v/>
      </c>
      <c r="X59" s="106" t="n">
        <v>3340</v>
      </c>
      <c r="Y59" s="106">
        <f>IF(Z59&gt;0,(Z59-X59)/2,"")</f>
        <v/>
      </c>
      <c r="Z59" s="106" t="n">
        <v>3340</v>
      </c>
      <c r="AA59" s="106">
        <f>IF(AB59&gt;0,(AB59-Z59)/2,"")</f>
        <v/>
      </c>
      <c r="AB59" s="106" t="n">
        <v>3340</v>
      </c>
      <c r="AC59" s="106">
        <f>IF(AD59&gt;0,(AD59-AB59)/2,"")</f>
        <v/>
      </c>
      <c r="AD59" s="106" t="n">
        <v>3340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3204</v>
      </c>
      <c r="R60" s="108" t="n">
        <v>827</v>
      </c>
      <c r="S60" s="108">
        <f>IF(T60&gt;0,(T60-R60)/2,"")</f>
        <v/>
      </c>
      <c r="T60" s="108" t="n">
        <v>1097</v>
      </c>
      <c r="U60" s="108">
        <f>IF(V60&gt;0,(V60-T60)/2,"")</f>
        <v/>
      </c>
      <c r="V60" s="108" t="n">
        <v>1738</v>
      </c>
      <c r="W60" s="108">
        <f>IF(X60&gt;0,(X60-V60)/2,"")</f>
        <v/>
      </c>
      <c r="X60" s="108" t="n">
        <v>2279</v>
      </c>
      <c r="Y60" s="108">
        <f>IF(Z60&gt;0,(Z60-X60)/2,"")</f>
        <v/>
      </c>
      <c r="Z60" s="108" t="n">
        <v>2279</v>
      </c>
      <c r="AA60" s="108">
        <f>IF(AB60&gt;0,(AB60-Z60)/2,"")</f>
        <v/>
      </c>
      <c r="AB60" s="108" t="n">
        <v>2279</v>
      </c>
      <c r="AC60" s="108">
        <f>IF(AD60&gt;0,(AD60-AB60)/2,"")</f>
        <v/>
      </c>
      <c r="AD60" s="108" t="n">
        <v>2279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6736</v>
      </c>
      <c r="R62" s="104" t="n">
        <v>720</v>
      </c>
      <c r="S62" s="104">
        <f>IF(T62&gt;0,(T62-R62)/2,"")</f>
        <v/>
      </c>
      <c r="T62" s="104" t="n">
        <v>3247</v>
      </c>
      <c r="U62" s="104">
        <f>IF(V62&gt;0,(V62-T62)/2,"")</f>
        <v/>
      </c>
      <c r="V62" s="104" t="n">
        <v>3817</v>
      </c>
      <c r="W62" s="104">
        <f>IF(X62&gt;0,(X62-V62)/2,"")</f>
        <v/>
      </c>
      <c r="X62" s="104" t="n">
        <v>3882</v>
      </c>
      <c r="Y62" s="104">
        <f>IF(Z62&gt;0,(Z62-X62)/2,"")</f>
        <v/>
      </c>
      <c r="Z62" s="104" t="n">
        <v>4287</v>
      </c>
      <c r="AA62" s="104">
        <f>IF(AB62&gt;0,(AB62-Z62)/2,"")</f>
        <v/>
      </c>
      <c r="AB62" s="104" t="n">
        <v>4973</v>
      </c>
      <c r="AC62" s="104">
        <f>IF(AD62&gt;0,(AD62-AB62)/2,"")</f>
        <v/>
      </c>
      <c r="AD62" s="104" t="n">
        <v>4973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7389</v>
      </c>
      <c r="R63" s="106" t="n">
        <v>2068</v>
      </c>
      <c r="S63" s="106">
        <f>IF(T63&gt;0,(T63-R63)/2,"")</f>
        <v/>
      </c>
      <c r="T63" s="106" t="n">
        <v>3192</v>
      </c>
      <c r="U63" s="106">
        <f>IF(V63&gt;0,(V63-T63)/2,"")</f>
        <v/>
      </c>
      <c r="V63" s="106" t="n">
        <v>3192</v>
      </c>
      <c r="W63" s="106">
        <f>IF(X63&gt;0,(X63-V63)/2,"")</f>
        <v/>
      </c>
      <c r="X63" s="106" t="n">
        <v>3880</v>
      </c>
      <c r="Y63" s="106">
        <f>IF(Z63&gt;0,(Z63-X63)/2,"")</f>
        <v/>
      </c>
      <c r="Z63" s="106" t="n">
        <v>4558</v>
      </c>
      <c r="AA63" s="106">
        <f>IF(AB63&gt;0,(AB63-Z63)/2,"")</f>
        <v/>
      </c>
      <c r="AB63" s="106" t="n">
        <v>4966</v>
      </c>
      <c r="AC63" s="106">
        <f>IF(AD63&gt;0,(AD63-AB63)/2,"")</f>
        <v/>
      </c>
      <c r="AD63" s="106" t="n">
        <v>4966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5540</v>
      </c>
      <c r="R64" s="108" t="n">
        <v>776</v>
      </c>
      <c r="S64" s="108">
        <f>IF(T64&gt;0,(T64-R64)/2,"")</f>
        <v/>
      </c>
      <c r="T64" s="108" t="n">
        <v>1074</v>
      </c>
      <c r="U64" s="108">
        <f>IF(V64&gt;0,(V64-T64)/2,"")</f>
        <v/>
      </c>
      <c r="V64" s="108" t="n">
        <v>1265</v>
      </c>
      <c r="W64" s="108">
        <f>IF(X64&gt;0,(X64-V64)/2,"")</f>
        <v/>
      </c>
      <c r="X64" s="108" t="n">
        <v>2209</v>
      </c>
      <c r="Y64" s="108">
        <f>IF(Z64&gt;0,(Z64-X64)/2,"")</f>
        <v/>
      </c>
      <c r="Z64" s="108" t="n">
        <v>2858</v>
      </c>
      <c r="AA64" s="108">
        <f>IF(AB64&gt;0,(AB64-Z64)/2,"")</f>
        <v/>
      </c>
      <c r="AB64" s="108" t="n">
        <v>3021</v>
      </c>
      <c r="AC64" s="108">
        <f>IF(AD64&gt;0,(AD64-AB64)/2,"")</f>
        <v/>
      </c>
      <c r="AD64" s="108" t="n">
        <v>3021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1478</v>
      </c>
      <c r="R65" s="114" t="n">
        <v>135</v>
      </c>
      <c r="S65" s="114">
        <f>IF(T65&gt;0,(T65-R65)/2,"")</f>
        <v/>
      </c>
      <c r="T65" s="114" t="n">
        <v>135</v>
      </c>
      <c r="U65" s="114">
        <f>IF(V65&gt;0,(V65-T65)/2,"")</f>
        <v/>
      </c>
      <c r="V65" s="114" t="n">
        <v>273</v>
      </c>
      <c r="W65" s="114">
        <f>IF(X65&gt;0,(X65-V65)/2,"")</f>
        <v/>
      </c>
      <c r="X65" s="114" t="n">
        <v>273</v>
      </c>
      <c r="Y65" s="114">
        <f>IF(Z65&gt;0,(Z65-X65)/2,"")</f>
        <v/>
      </c>
      <c r="Z65" s="114" t="n">
        <v>1042</v>
      </c>
      <c r="AA65" s="114">
        <f>IF(AB65&gt;0,(AB65-Z65)/2,"")</f>
        <v/>
      </c>
      <c r="AB65" s="114" t="n">
        <v>1042</v>
      </c>
      <c r="AC65" s="114">
        <f>IF(AD65&gt;0,(AD65-AB65)/2,"")</f>
        <v/>
      </c>
      <c r="AD65" s="114" t="n">
        <v>1042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24.xml><?xml version="1.0" encoding="utf-8"?>
<worksheet xmlns:r="http://schemas.openxmlformats.org/officeDocument/2006/relationships" xmlns="http://schemas.openxmlformats.org/spreadsheetml/2006/main">
  <sheetPr codeName="Sheet24">
    <tabColor theme="1"/>
    <outlinePr summaryBelow="1" summaryRight="1"/>
    <pageSetUpPr fitToPage="1"/>
  </sheetPr>
  <dimension ref="B2:AQ65"/>
  <sheetViews>
    <sheetView topLeftCell="E1"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4494</v>
      </c>
      <c r="E6" s="18" t="inlineStr">
        <is>
          <t xml:space="preserve">Room 1 </t>
        </is>
      </c>
      <c r="F6" s="119" t="n">
        <v>17711</v>
      </c>
      <c r="G6" s="117" t="n">
        <v>14853.60475</v>
      </c>
      <c r="H6" s="117" t="n">
        <v>9049.600806279996</v>
      </c>
      <c r="I6" s="19">
        <f>G6+H6</f>
        <v/>
      </c>
      <c r="J6" s="119" t="n">
        <v>17875</v>
      </c>
      <c r="K6" s="117" t="n">
        <v>14426.476625</v>
      </c>
      <c r="L6" s="117" t="n">
        <v>8373.513754199997</v>
      </c>
      <c r="M6" s="19">
        <f>K6+L6</f>
        <v/>
      </c>
      <c r="N6" s="85" t="n">
        <v>67</v>
      </c>
      <c r="O6" s="85" t="n">
        <v>46</v>
      </c>
      <c r="P6" s="92" t="n"/>
      <c r="Q6" s="20">
        <f>J6-P6</f>
        <v/>
      </c>
      <c r="R6" s="21" t="n">
        <v>0</v>
      </c>
      <c r="S6" s="20">
        <f>IF(R6&gt;0,(R6-R7-$Q6),"")</f>
        <v/>
      </c>
      <c r="T6" s="21" t="n">
        <v>6819</v>
      </c>
      <c r="U6" s="20">
        <f>IF(T6&gt;0,(T6-T7-$Q6),"")</f>
        <v/>
      </c>
      <c r="V6" s="21" t="n">
        <v>8772</v>
      </c>
      <c r="W6" s="20">
        <f>IF(V6&gt;0,(V6-V7-$Q6),"")</f>
        <v/>
      </c>
      <c r="X6" s="21" t="n">
        <v>13598</v>
      </c>
      <c r="Y6" s="20">
        <f>IF(X6&gt;0,(X6-X7-$Q6),"")</f>
        <v/>
      </c>
      <c r="Z6" s="21" t="n">
        <v>13598</v>
      </c>
      <c r="AA6" s="20">
        <f>IF(Z6&gt;0,(Z6-Z7-$Q6),"")</f>
        <v/>
      </c>
      <c r="AB6" s="21" t="n">
        <v>13616</v>
      </c>
      <c r="AC6" s="22">
        <f>IF(AB6&gt;0,(AB6-AB7-$Q6),"")</f>
        <v/>
      </c>
      <c r="AD6" s="21" t="n">
        <v>13607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145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253</v>
      </c>
      <c r="U7" s="24" t="n"/>
      <c r="V7" s="25" t="n">
        <v>253</v>
      </c>
      <c r="W7" s="24" t="n"/>
      <c r="X7" s="25" t="n">
        <v>714</v>
      </c>
      <c r="Y7" s="24" t="n"/>
      <c r="Z7" s="25" t="n">
        <v>714</v>
      </c>
      <c r="AA7" s="24" t="n"/>
      <c r="AB7" s="25" t="n">
        <v>714</v>
      </c>
      <c r="AC7" s="26" t="n"/>
      <c r="AD7" s="25" t="n">
        <v>714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2085</v>
      </c>
      <c r="E8" s="29" t="inlineStr">
        <is>
          <t>Room 2</t>
        </is>
      </c>
      <c r="F8" s="119" t="n">
        <v>14420</v>
      </c>
      <c r="G8" s="117" t="n">
        <v>6187.870000000001</v>
      </c>
      <c r="H8" s="117" t="n">
        <v>1418.0664041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28</v>
      </c>
      <c r="O8" s="87" t="n">
        <v>20</v>
      </c>
      <c r="P8" s="92" t="n"/>
      <c r="Q8" s="20">
        <f>J8-P8</f>
        <v/>
      </c>
      <c r="R8" s="21" t="n">
        <v>1905</v>
      </c>
      <c r="S8" s="20">
        <f>IF(R8&gt;0,(R8-R9-$Q8),"")</f>
        <v/>
      </c>
      <c r="T8" s="21" t="n">
        <v>2696</v>
      </c>
      <c r="U8" s="20">
        <f>IF(T8&gt;0,(T8-T9-$Q8),"")</f>
        <v/>
      </c>
      <c r="V8" s="21" t="n">
        <v>12089</v>
      </c>
      <c r="W8" s="20">
        <f>IF(V8&gt;0,(V8-V9-$Q8),"")</f>
        <v/>
      </c>
      <c r="X8" s="21" t="n">
        <v>12089</v>
      </c>
      <c r="Y8" s="20">
        <f>IF(X8&gt;0,(X8-X9-$Q8),"")</f>
        <v/>
      </c>
      <c r="Z8" s="21" t="n">
        <v>12089</v>
      </c>
      <c r="AA8" s="20">
        <f>IF(Z8&gt;0,(Z8-Z9-$Q8),"")</f>
        <v/>
      </c>
      <c r="AB8" s="21" t="n">
        <v>12386</v>
      </c>
      <c r="AC8" s="22">
        <f>IF(AB8&gt;0,(AB8-AB9-$Q8),"")</f>
        <v/>
      </c>
      <c r="AD8" s="21" t="n">
        <v>14184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1607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3</v>
      </c>
      <c r="S9" s="24" t="n"/>
      <c r="T9" s="30" t="n">
        <v>3</v>
      </c>
      <c r="U9" s="24" t="n"/>
      <c r="V9" s="30" t="n">
        <v>3</v>
      </c>
      <c r="W9" s="24" t="n"/>
      <c r="X9" s="30" t="n">
        <v>3</v>
      </c>
      <c r="Y9" s="24" t="n"/>
      <c r="Z9" s="30" t="n">
        <v>3</v>
      </c>
      <c r="AA9" s="24" t="n"/>
      <c r="AB9" s="30" t="n">
        <v>3</v>
      </c>
      <c r="AC9" s="26" t="n"/>
      <c r="AD9" s="30" t="n">
        <v>902</v>
      </c>
      <c r="AE9" s="26" t="n"/>
    </row>
    <row r="10">
      <c r="B10" s="16" t="inlineStr">
        <is>
          <t>WM DC</t>
        </is>
      </c>
      <c r="C10" s="17" t="n">
        <v>4507</v>
      </c>
      <c r="E10" s="18" t="inlineStr">
        <is>
          <t>Room 3</t>
        </is>
      </c>
      <c r="F10" s="119" t="n">
        <v>11927</v>
      </c>
      <c r="G10" s="117" t="n">
        <v>8688.094874999999</v>
      </c>
      <c r="H10" s="117" t="n">
        <v>1571.296195</v>
      </c>
      <c r="I10" s="19">
        <f>G10+H10</f>
        <v/>
      </c>
      <c r="J10" s="119" t="n">
        <v>12207</v>
      </c>
      <c r="K10" s="117" t="n">
        <v>8699.618374999998</v>
      </c>
      <c r="L10" s="117" t="n">
        <v>1610.9664475</v>
      </c>
      <c r="M10" s="19">
        <f>K10+L10</f>
        <v/>
      </c>
      <c r="N10" s="88" t="n">
        <v>36</v>
      </c>
      <c r="O10" s="88" t="n">
        <v>22</v>
      </c>
      <c r="P10" s="92" t="n"/>
      <c r="Q10" s="20">
        <f>J10-P10</f>
        <v/>
      </c>
      <c r="R10" s="21" t="n">
        <v>1010</v>
      </c>
      <c r="S10" s="20">
        <f>IF(R10&gt;0,(R10-R11-$Q10),"")</f>
        <v/>
      </c>
      <c r="T10" s="21" t="n">
        <v>1889</v>
      </c>
      <c r="U10" s="20">
        <f>IF(T10&gt;0,(T10-T11-$Q10),"")</f>
        <v/>
      </c>
      <c r="V10" s="21" t="n">
        <v>4486</v>
      </c>
      <c r="W10" s="20">
        <f>IF(V10&gt;0,(V10-V11-$Q10),"")</f>
        <v/>
      </c>
      <c r="X10" s="21" t="n">
        <v>7665</v>
      </c>
      <c r="Y10" s="20">
        <f>IF(X10&gt;0,(X10-X11-$Q10),"")</f>
        <v/>
      </c>
      <c r="Z10" s="21" t="n">
        <v>7797</v>
      </c>
      <c r="AA10" s="20">
        <f>IF(Z10&gt;0,(Z10-Z11-$Q10),"")</f>
        <v/>
      </c>
      <c r="AB10" s="21" t="n">
        <v>7797</v>
      </c>
      <c r="AC10" s="22">
        <f>IF(AB10&gt;0,(AB10-AB11-$Q10),"")</f>
        <v/>
      </c>
      <c r="AD10" s="21" t="n">
        <v>7874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66</v>
      </c>
      <c r="U11" s="24" t="n"/>
      <c r="V11" s="30" t="n">
        <v>185</v>
      </c>
      <c r="W11" s="24" t="n"/>
      <c r="X11" s="30" t="n">
        <v>1019</v>
      </c>
      <c r="Y11" s="24" t="n"/>
      <c r="Z11" s="30" t="n">
        <v>1019</v>
      </c>
      <c r="AA11" s="24" t="n"/>
      <c r="AB11" s="30" t="n">
        <v>1019</v>
      </c>
      <c r="AC11" s="26" t="n"/>
      <c r="AD11" s="30" t="n">
        <v>1019</v>
      </c>
      <c r="AE11" s="26" t="n"/>
    </row>
    <row r="12">
      <c r="B12" s="16" t="inlineStr">
        <is>
          <t>WM TUC</t>
        </is>
      </c>
      <c r="C12" s="17" t="n">
        <v>1671</v>
      </c>
      <c r="E12" s="29" t="inlineStr">
        <is>
          <t>Room 4</t>
        </is>
      </c>
      <c r="F12" s="119" t="n">
        <v>10546</v>
      </c>
      <c r="G12" s="117" t="n">
        <v>10757.332</v>
      </c>
      <c r="H12" s="117" t="n">
        <v>13759.9710866</v>
      </c>
      <c r="I12" s="19">
        <f>G12+H12</f>
        <v/>
      </c>
      <c r="J12" s="119" t="n">
        <v>11165</v>
      </c>
      <c r="K12" s="117" t="n">
        <v>11127.1675</v>
      </c>
      <c r="L12" s="117" t="n">
        <v>13371.79571538</v>
      </c>
      <c r="M12" s="19">
        <f>K12+L12</f>
        <v/>
      </c>
      <c r="N12" s="88" t="n">
        <v>48</v>
      </c>
      <c r="O12" s="88" t="n">
        <v>23</v>
      </c>
      <c r="P12" s="92" t="n"/>
      <c r="Q12" s="20">
        <f>J12-P12</f>
        <v/>
      </c>
      <c r="R12" s="21" t="n">
        <v>2090</v>
      </c>
      <c r="S12" s="20">
        <f>IF(R12&gt;0,(R12-R13-$Q12),"")</f>
        <v/>
      </c>
      <c r="T12" s="21" t="n">
        <v>2796</v>
      </c>
      <c r="U12" s="20">
        <f>IF(T12&gt;0,(T12-T13-$Q12),"")</f>
        <v/>
      </c>
      <c r="V12" s="21" t="n">
        <v>4340</v>
      </c>
      <c r="W12" s="20">
        <f>IF(V12&gt;0,(V12-V13-$Q12),"")</f>
        <v/>
      </c>
      <c r="X12" s="21" t="n">
        <v>5744</v>
      </c>
      <c r="Y12" s="20">
        <f>IF(X12&gt;0,(X12-X13-$Q12),"")</f>
        <v/>
      </c>
      <c r="Z12" s="21" t="n">
        <v>8266</v>
      </c>
      <c r="AA12" s="20">
        <f>IF(Z12&gt;0,(Z12-Z13-$Q12),"")</f>
        <v/>
      </c>
      <c r="AB12" s="21" t="n">
        <v>8296</v>
      </c>
      <c r="AC12" s="22">
        <f>IF(AB12&gt;0,(AB12-AB13-$Q12),"")</f>
        <v/>
      </c>
      <c r="AD12" s="21" t="n">
        <v>8296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5114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41</v>
      </c>
      <c r="S13" s="24" t="n"/>
      <c r="T13" s="30" t="n">
        <v>41</v>
      </c>
      <c r="U13" s="24" t="n"/>
      <c r="V13" s="30" t="n">
        <v>41</v>
      </c>
      <c r="W13" s="24" t="n"/>
      <c r="X13" s="30" t="n">
        <v>41</v>
      </c>
      <c r="Y13" s="24" t="n"/>
      <c r="Z13" s="30" t="n">
        <v>41</v>
      </c>
      <c r="AA13" s="24" t="n"/>
      <c r="AB13" s="30" t="n">
        <v>46</v>
      </c>
      <c r="AC13" s="26" t="n"/>
      <c r="AD13" s="30" t="n">
        <v>46</v>
      </c>
      <c r="AE13" s="26" t="n"/>
    </row>
    <row r="14">
      <c r="B14" s="16" t="inlineStr">
        <is>
          <t>ALBSFWY PHX</t>
        </is>
      </c>
      <c r="C14" s="17" t="n">
        <v>9206</v>
      </c>
      <c r="E14" s="18" t="inlineStr">
        <is>
          <t>Room 5</t>
        </is>
      </c>
      <c r="F14" s="119" t="n">
        <v>18640</v>
      </c>
      <c r="G14" s="117" t="n">
        <v>18734.03125</v>
      </c>
      <c r="H14" s="117" t="n">
        <v>21382.27245979999</v>
      </c>
      <c r="I14" s="19">
        <f>G14+H14</f>
        <v/>
      </c>
      <c r="J14" s="119" t="n">
        <v>18670</v>
      </c>
      <c r="K14" s="117" t="n">
        <v>18768.53125</v>
      </c>
      <c r="L14" s="117" t="n">
        <v>21397.9293448</v>
      </c>
      <c r="M14" s="19">
        <f>K14+L14</f>
        <v/>
      </c>
      <c r="N14" s="88" t="n">
        <v>62</v>
      </c>
      <c r="O14" s="88" t="n">
        <v>39</v>
      </c>
      <c r="P14" s="92" t="n"/>
      <c r="Q14" s="20">
        <f>J14-P14</f>
        <v/>
      </c>
      <c r="R14" s="21" t="n">
        <v>3862</v>
      </c>
      <c r="S14" s="20">
        <f>IF(R14&gt;0,(R14-R15-$Q14),"")</f>
        <v/>
      </c>
      <c r="T14" s="21" t="n">
        <v>7025</v>
      </c>
      <c r="U14" s="20">
        <f>IF(T14&gt;0,(T14-T15-$Q14),"")</f>
        <v/>
      </c>
      <c r="V14" s="21" t="n">
        <v>9301</v>
      </c>
      <c r="W14" s="20">
        <f>IF(V14&gt;0,(V14-V15-$Q14),"")</f>
        <v/>
      </c>
      <c r="X14" s="21" t="n">
        <v>12267</v>
      </c>
      <c r="Y14" s="20">
        <f>IF(X14&gt;0,(X14-X15-$Q14),"")</f>
        <v/>
      </c>
      <c r="Z14" s="21" t="n">
        <v>13317</v>
      </c>
      <c r="AA14" s="20">
        <f>IF(Z14&gt;0,(Z14-Z15-$Q14),"")</f>
        <v/>
      </c>
      <c r="AB14" s="21" t="n">
        <v>13317</v>
      </c>
      <c r="AC14" s="22">
        <f>IF(AB14&gt;0,(AB14-AB15-$Q14),"")</f>
        <v/>
      </c>
      <c r="AD14" s="21" t="n">
        <v>13317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55</v>
      </c>
      <c r="S15" s="24" t="n"/>
      <c r="T15" s="25" t="n">
        <v>130</v>
      </c>
      <c r="U15" s="24" t="n"/>
      <c r="V15" s="25" t="n">
        <v>212</v>
      </c>
      <c r="W15" s="24" t="n"/>
      <c r="X15" s="25" t="n">
        <v>513</v>
      </c>
      <c r="Y15" s="24" t="n"/>
      <c r="Z15" s="25" t="n">
        <v>513</v>
      </c>
      <c r="AA15" s="24" t="n"/>
      <c r="AB15" s="25" t="n">
        <v>513</v>
      </c>
      <c r="AC15" s="26" t="n"/>
      <c r="AD15" s="25" t="n">
        <v>513</v>
      </c>
      <c r="AE15" s="26" t="n"/>
    </row>
    <row r="16" ht="15" customHeight="1" thickBot="1">
      <c r="B16" s="28" t="inlineStr">
        <is>
          <t>FRY'S</t>
        </is>
      </c>
      <c r="C16" s="17" t="n">
        <v>10552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10955</v>
      </c>
      <c r="S20" s="36" t="n"/>
      <c r="T20" s="35" t="n">
        <v>17893</v>
      </c>
      <c r="U20" s="36" t="n"/>
      <c r="V20" s="35" t="n">
        <v>35567</v>
      </c>
      <c r="W20" s="36" t="n"/>
      <c r="X20" s="35" t="n">
        <v>44151</v>
      </c>
      <c r="Y20" s="36" t="n"/>
      <c r="Z20" s="35" t="n">
        <v>47587</v>
      </c>
      <c r="AA20" s="36" t="n"/>
      <c r="AB20" s="35" t="n">
        <v>48834</v>
      </c>
      <c r="AC20" s="37" t="n"/>
      <c r="AD20" s="35" t="n">
        <v>48834</v>
      </c>
      <c r="AE20" s="37" t="n">
        <v>-35918</v>
      </c>
    </row>
    <row r="21" ht="15" customHeight="1" thickBot="1">
      <c r="B21" s="16" t="inlineStr">
        <is>
          <t>SBUX PHX</t>
        </is>
      </c>
      <c r="C21" s="17" t="n">
        <v>8500</v>
      </c>
      <c r="L21" s="4" t="n"/>
      <c r="M21" s="4" t="n"/>
      <c r="Q21" s="52" t="n"/>
      <c r="R21" s="40" t="n">
        <v>4864</v>
      </c>
      <c r="S21" s="41" t="n"/>
      <c r="T21" s="40" t="n">
        <v>9469</v>
      </c>
      <c r="U21" s="41" t="n"/>
      <c r="V21" s="40" t="n">
        <v>10986</v>
      </c>
      <c r="W21" s="41" t="n"/>
      <c r="X21" s="40" t="n">
        <v>13028</v>
      </c>
      <c r="Y21" s="41" t="n"/>
      <c r="Z21" s="40" t="n">
        <v>13971</v>
      </c>
      <c r="AA21" s="41" t="n"/>
      <c r="AB21" s="40" t="n">
        <v>13981</v>
      </c>
      <c r="AC21" s="42" t="n"/>
      <c r="AD21" s="40" t="n">
        <v>13981</v>
      </c>
      <c r="AE21" s="42" t="n"/>
    </row>
    <row r="22" ht="15" customHeight="1" thickBot="1">
      <c r="B22" s="16" t="inlineStr">
        <is>
          <t>SBUX LV B</t>
        </is>
      </c>
      <c r="C22" s="17" t="n">
        <v>868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4332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9110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23608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4494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13382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14020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3692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2511</v>
      </c>
      <c r="R36" s="104" t="n">
        <v>0</v>
      </c>
      <c r="S36" s="104">
        <f>IF(T36&gt;0,(T36-R36)/2,"")</f>
        <v/>
      </c>
      <c r="T36" s="104" t="n">
        <v>855</v>
      </c>
      <c r="U36" s="104">
        <f>IF(V36&gt;0,(V36-T36)/2,"")</f>
        <v/>
      </c>
      <c r="V36" s="104" t="n">
        <v>867</v>
      </c>
      <c r="W36" s="104">
        <f>IF(X36&gt;0,(X36-V36)/2,"")</f>
        <v/>
      </c>
      <c r="X36" s="104" t="n">
        <v>867</v>
      </c>
      <c r="Y36" s="104">
        <f>IF(Z36&gt;0,(Z36-X36)/2,"")</f>
        <v/>
      </c>
      <c r="Z36" s="104" t="n">
        <v>867</v>
      </c>
      <c r="AA36" s="104">
        <f>IF(AB36&gt;0,(AB36-Z36)/2,"")</f>
        <v/>
      </c>
      <c r="AB36" s="104" t="n">
        <v>867</v>
      </c>
      <c r="AC36" s="104">
        <f>IF(AD36&gt;0,(AD36-AB36)/2,"")</f>
        <v/>
      </c>
      <c r="AD36" s="104" t="n">
        <v>867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1324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0</v>
      </c>
      <c r="W37" s="106">
        <f>IF(X37&gt;0,(X37-V37)/2,"")</f>
        <v/>
      </c>
      <c r="X37" s="106" t="n">
        <v>0</v>
      </c>
      <c r="Y37" s="106">
        <f>IF(Z37&gt;0,(Z37-X37)/2,"")</f>
        <v/>
      </c>
      <c r="Z37" s="106" t="n">
        <v>0</v>
      </c>
      <c r="AA37" s="106">
        <f>IF(AB37&gt;0,(AB37-Z37)/2,"")</f>
        <v/>
      </c>
      <c r="AB37" s="106" t="n">
        <v>0</v>
      </c>
      <c r="AC37" s="106">
        <f>IF(AD37&gt;0,(AD37-AB37)/2,"")</f>
        <v/>
      </c>
      <c r="AD37" s="106" t="n">
        <v>0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2449</v>
      </c>
      <c r="R38" s="108" t="n">
        <v>0</v>
      </c>
      <c r="S38" s="108">
        <f>IF(T38&gt;0,(T38-R38)/2,"")</f>
        <v/>
      </c>
      <c r="T38" s="108" t="n">
        <v>2285</v>
      </c>
      <c r="U38" s="108">
        <f>IF(V38&gt;0,(V38-T38)/2,"")</f>
        <v/>
      </c>
      <c r="V38" s="108" t="n">
        <v>2492</v>
      </c>
      <c r="W38" s="108">
        <f>IF(X38&gt;0,(X38-V38)/2,"")</f>
        <v/>
      </c>
      <c r="X38" s="108" t="n">
        <v>2683</v>
      </c>
      <c r="Y38" s="108">
        <f>IF(Z38&gt;0,(Z38-X38)/2,"")</f>
        <v/>
      </c>
      <c r="Z38" s="108" t="n">
        <v>2683</v>
      </c>
      <c r="AA38" s="108">
        <f>IF(AB38&gt;0,(AB38-Z38)/2,"")</f>
        <v/>
      </c>
      <c r="AB38" s="108" t="n">
        <v>2683</v>
      </c>
      <c r="AC38" s="108">
        <f>IF(AD38&gt;0,(AD38-AB38)/2,"")</f>
        <v/>
      </c>
      <c r="AD38" s="108" t="n">
        <v>2683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3034</v>
      </c>
      <c r="R39" s="106" t="n">
        <v>0</v>
      </c>
      <c r="S39" s="106">
        <f>IF(T39&gt;0,(T39-R39)/2,"")</f>
        <v/>
      </c>
      <c r="T39" s="106" t="n">
        <v>729</v>
      </c>
      <c r="U39" s="106">
        <f>IF(V39&gt;0,(V39-T39)/2,"")</f>
        <v/>
      </c>
      <c r="V39" s="106" t="n">
        <v>729</v>
      </c>
      <c r="W39" s="106">
        <f>IF(X39&gt;0,(X39-V39)/2,"")</f>
        <v/>
      </c>
      <c r="X39" s="106" t="n">
        <v>3491</v>
      </c>
      <c r="Y39" s="106">
        <f>IF(Z39&gt;0,(Z39-X39)/2,"")</f>
        <v/>
      </c>
      <c r="Z39" s="106" t="n">
        <v>3491</v>
      </c>
      <c r="AA39" s="106">
        <f>IF(AB39&gt;0,(AB39-Z39)/2,"")</f>
        <v/>
      </c>
      <c r="AB39" s="106" t="n">
        <v>3491</v>
      </c>
      <c r="AC39" s="106">
        <f>IF(AD39&gt;0,(AD39-AB39)/2,"")</f>
        <v/>
      </c>
      <c r="AD39" s="106" t="n">
        <v>3491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3006</v>
      </c>
      <c r="R40" s="108" t="n">
        <v>0</v>
      </c>
      <c r="S40" s="108">
        <f>IF(T40&gt;0,(T40-R40)/2,"")</f>
        <v/>
      </c>
      <c r="T40" s="108" t="n">
        <v>1873</v>
      </c>
      <c r="U40" s="108">
        <f>IF(V40&gt;0,(V40-T40)/2,"")</f>
        <v/>
      </c>
      <c r="V40" s="108" t="n">
        <v>2196</v>
      </c>
      <c r="W40" s="108">
        <f>IF(X40&gt;0,(X40-V40)/2,"")</f>
        <v/>
      </c>
      <c r="X40" s="108" t="n">
        <v>3013</v>
      </c>
      <c r="Y40" s="108">
        <f>IF(Z40&gt;0,(Z40-X40)/2,"")</f>
        <v/>
      </c>
      <c r="Z40" s="108" t="n">
        <v>3013</v>
      </c>
      <c r="AA40" s="108">
        <f>IF(AB40&gt;0,(AB40-Z40)/2,"")</f>
        <v/>
      </c>
      <c r="AB40" s="108" t="n">
        <v>3013</v>
      </c>
      <c r="AC40" s="108">
        <f>IF(AD40&gt;0,(AD40-AB40)/2,"")</f>
        <v/>
      </c>
      <c r="AD40" s="108" t="n">
        <v>3013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825</v>
      </c>
      <c r="R41" s="106" t="n">
        <v>0</v>
      </c>
      <c r="S41" s="106">
        <f>IF(T41&gt;0,(T41-R41)/2,"")</f>
        <v/>
      </c>
      <c r="T41" s="106" t="n">
        <v>411</v>
      </c>
      <c r="U41" s="106">
        <f>IF(V41&gt;0,(V41-T41)/2,"")</f>
        <v/>
      </c>
      <c r="V41" s="106" t="n">
        <v>578</v>
      </c>
      <c r="W41" s="106">
        <f>IF(X41&gt;0,(X41-V41)/2,"")</f>
        <v/>
      </c>
      <c r="X41" s="106" t="n">
        <v>829</v>
      </c>
      <c r="Y41" s="106">
        <f>IF(Z41&gt;0,(Z41-X41)/2,"")</f>
        <v/>
      </c>
      <c r="Z41" s="106" t="n">
        <v>829</v>
      </c>
      <c r="AA41" s="106">
        <f>IF(AB41&gt;0,(AB41-Z41)/2,"")</f>
        <v/>
      </c>
      <c r="AB41" s="106" t="n">
        <v>829</v>
      </c>
      <c r="AC41" s="106">
        <f>IF(AD41&gt;0,(AD41-AB41)/2,"")</f>
        <v/>
      </c>
      <c r="AD41" s="106" t="n">
        <v>829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1205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708</v>
      </c>
      <c r="W42" s="108">
        <f>IF(X42&gt;0,(X42-V42)/2,"")</f>
        <v/>
      </c>
      <c r="X42" s="108" t="n">
        <v>708</v>
      </c>
      <c r="Y42" s="108">
        <f>IF(Z42&gt;0,(Z42-X42)/2,"")</f>
        <v/>
      </c>
      <c r="Z42" s="108" t="n">
        <v>708</v>
      </c>
      <c r="AA42" s="108">
        <f>IF(AB42&gt;0,(AB42-Z42)/2,"")</f>
        <v/>
      </c>
      <c r="AB42" s="108" t="n">
        <v>708</v>
      </c>
      <c r="AC42" s="108">
        <f>IF(AD42&gt;0,(AD42-AB42)/2,"")</f>
        <v/>
      </c>
      <c r="AD42" s="108" t="n">
        <v>708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1706</v>
      </c>
      <c r="R43" s="106" t="n">
        <v>0</v>
      </c>
      <c r="S43" s="106">
        <f>IF(T43&gt;0,(T43-R43)/2,"")</f>
        <v/>
      </c>
      <c r="T43" s="106" t="n">
        <v>190</v>
      </c>
      <c r="U43" s="106">
        <f>IF(V43&gt;0,(V43-T43)/2,"")</f>
        <v/>
      </c>
      <c r="V43" s="106" t="n">
        <v>190</v>
      </c>
      <c r="W43" s="106">
        <f>IF(X43&gt;0,(X43-V43)/2,"")</f>
        <v/>
      </c>
      <c r="X43" s="106" t="n">
        <v>190</v>
      </c>
      <c r="Y43" s="106">
        <f>IF(Z43&gt;0,(Z43-X43)/2,"")</f>
        <v/>
      </c>
      <c r="Z43" s="106" t="n">
        <v>190</v>
      </c>
      <c r="AA43" s="106">
        <f>IF(AB43&gt;0,(AB43-Z43)/2,"")</f>
        <v/>
      </c>
      <c r="AB43" s="106" t="n">
        <v>208</v>
      </c>
      <c r="AC43" s="106">
        <f>IF(AD43&gt;0,(AD43-AB43)/2,"")</f>
        <v/>
      </c>
      <c r="AD43" s="106" t="n">
        <v>199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1815</v>
      </c>
      <c r="R44" s="110" t="n">
        <v>0</v>
      </c>
      <c r="S44" s="110">
        <f>IF(T44&gt;0,(T44-R44)/2,"")</f>
        <v/>
      </c>
      <c r="T44" s="110" t="n">
        <v>476</v>
      </c>
      <c r="U44" s="110">
        <f>IF(V44&gt;0,(V44-T44)/2,"")</f>
        <v/>
      </c>
      <c r="V44" s="110" t="n">
        <v>1012</v>
      </c>
      <c r="W44" s="110">
        <f>IF(X44&gt;0,(X44-V44)/2,"")</f>
        <v/>
      </c>
      <c r="X44" s="110" t="n">
        <v>1817</v>
      </c>
      <c r="Y44" s="110">
        <f>IF(Z44&gt;0,(Z44-X44)/2,"")</f>
        <v/>
      </c>
      <c r="Z44" s="110" t="n">
        <v>1817</v>
      </c>
      <c r="AA44" s="110">
        <f>IF(AB44&gt;0,(AB44-Z44)/2,"")</f>
        <v/>
      </c>
      <c r="AB44" s="110" t="n">
        <v>1817</v>
      </c>
      <c r="AC44" s="110">
        <f>IF(AD44&gt;0,(AD44-AB44)/2,"")</f>
        <v/>
      </c>
      <c r="AD44" s="110" t="n">
        <v>1817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4509</v>
      </c>
      <c r="R45" s="112" t="n">
        <v>1000</v>
      </c>
      <c r="S45" s="112">
        <f>IF(T45&gt;0,(T45-R45)/2,"")</f>
        <v/>
      </c>
      <c r="T45" s="112" t="n">
        <v>1791</v>
      </c>
      <c r="U45" s="112">
        <f>IF(V45&gt;0,(V45-T45)/2,"")</f>
        <v/>
      </c>
      <c r="V45" s="112" t="n">
        <v>4509</v>
      </c>
      <c r="W45" s="112">
        <f>IF(X45&gt;0,(X45-V45)/2,"")</f>
        <v/>
      </c>
      <c r="X45" s="112" t="n">
        <v>4509</v>
      </c>
      <c r="Y45" s="112">
        <f>IF(Z45&gt;0,(Z45-X45)/2,"")</f>
        <v/>
      </c>
      <c r="Z45" s="112" t="n">
        <v>4509</v>
      </c>
      <c r="AA45" s="112">
        <f>IF(AB45&gt;0,(AB45-Z45)/2,"")</f>
        <v/>
      </c>
      <c r="AB45" s="112" t="n">
        <v>4509</v>
      </c>
      <c r="AC45" s="112">
        <f>IF(AD45&gt;0,(AD45-AB45)/2,"")</f>
        <v/>
      </c>
      <c r="AD45" s="112" t="n">
        <v>4509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3468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2569</v>
      </c>
      <c r="W46" s="108">
        <f>IF(X46&gt;0,(X46-V46)/2,"")</f>
        <v/>
      </c>
      <c r="X46" s="108" t="n">
        <v>2569</v>
      </c>
      <c r="Y46" s="108">
        <f>IF(Z46&gt;0,(Z46-X46)/2,"")</f>
        <v/>
      </c>
      <c r="Z46" s="108" t="n">
        <v>2569</v>
      </c>
      <c r="AA46" s="108">
        <f>IF(AB46&gt;0,(AB46-Z46)/2,"")</f>
        <v/>
      </c>
      <c r="AB46" s="108" t="n">
        <v>2569</v>
      </c>
      <c r="AC46" s="108">
        <f>IF(AD46&gt;0,(AD46-AB46)/2,"")</f>
        <v/>
      </c>
      <c r="AD46" s="108" t="n">
        <v>4367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2205</v>
      </c>
      <c r="R47" s="106" t="n">
        <v>5</v>
      </c>
      <c r="S47" s="106">
        <f>IF(T47&gt;0,(T47-R47)/2,"")</f>
        <v/>
      </c>
      <c r="T47" s="106" t="n">
        <v>5</v>
      </c>
      <c r="U47" s="106">
        <f>IF(V47&gt;0,(V47-T47)/2,"")</f>
        <v/>
      </c>
      <c r="V47" s="106" t="n">
        <v>1067</v>
      </c>
      <c r="W47" s="106">
        <f>IF(X47&gt;0,(X47-V47)/2,"")</f>
        <v/>
      </c>
      <c r="X47" s="106" t="n">
        <v>1067</v>
      </c>
      <c r="Y47" s="106">
        <f>IF(Z47&gt;0,(Z47-X47)/2,"")</f>
        <v/>
      </c>
      <c r="Z47" s="106" t="n">
        <v>1067</v>
      </c>
      <c r="AA47" s="106">
        <f>IF(AB47&gt;0,(AB47-Z47)/2,"")</f>
        <v/>
      </c>
      <c r="AB47" s="106" t="n">
        <v>1364</v>
      </c>
      <c r="AC47" s="106">
        <f>IF(AD47&gt;0,(AD47-AB47)/2,"")</f>
        <v/>
      </c>
      <c r="AD47" s="106" t="n">
        <v>1364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3941</v>
      </c>
      <c r="R48" s="110" t="n">
        <v>900</v>
      </c>
      <c r="S48" s="110">
        <f>IF(T48&gt;0,(T48-R48)/2,"")</f>
        <v/>
      </c>
      <c r="T48" s="110" t="n">
        <v>900</v>
      </c>
      <c r="U48" s="110">
        <f>IF(V48&gt;0,(V48-T48)/2,"")</f>
        <v/>
      </c>
      <c r="V48" s="110" t="n">
        <v>3944</v>
      </c>
      <c r="W48" s="110">
        <f>IF(X48&gt;0,(X48-V48)/2,"")</f>
        <v/>
      </c>
      <c r="X48" s="110" t="n">
        <v>3944</v>
      </c>
      <c r="Y48" s="110">
        <f>IF(Z48&gt;0,(Z48-X48)/2,"")</f>
        <v/>
      </c>
      <c r="Z48" s="110" t="n">
        <v>3944</v>
      </c>
      <c r="AA48" s="110">
        <f>IF(AB48&gt;0,(AB48-Z48)/2,"")</f>
        <v/>
      </c>
      <c r="AB48" s="110" t="n">
        <v>3944</v>
      </c>
      <c r="AC48" s="110">
        <f>IF(AD48&gt;0,(AD48-AB48)/2,"")</f>
        <v/>
      </c>
      <c r="AD48" s="110" t="n">
        <v>3944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418</v>
      </c>
      <c r="R49" s="112" t="n">
        <v>68</v>
      </c>
      <c r="S49" s="112">
        <f>IF(T49&gt;0,(T49-R49)/2,"")</f>
        <v/>
      </c>
      <c r="T49" s="112" t="n">
        <v>153</v>
      </c>
      <c r="U49" s="112">
        <f>IF(V49&gt;0,(V49-T49)/2,"")</f>
        <v/>
      </c>
      <c r="V49" s="112" t="n">
        <v>153</v>
      </c>
      <c r="W49" s="112">
        <f>IF(X49&gt;0,(X49-V49)/2,"")</f>
        <v/>
      </c>
      <c r="X49" s="112" t="n">
        <v>321</v>
      </c>
      <c r="Y49" s="112">
        <f>IF(Z49&gt;0,(Z49-X49)/2,"")</f>
        <v/>
      </c>
      <c r="Z49" s="112" t="n">
        <v>321</v>
      </c>
      <c r="AA49" s="112">
        <f>IF(AB49&gt;0,(AB49-Z49)/2,"")</f>
        <v/>
      </c>
      <c r="AB49" s="112" t="n">
        <v>321</v>
      </c>
      <c r="AC49" s="112">
        <f>IF(AD49&gt;0,(AD49-AB49)/2,"")</f>
        <v/>
      </c>
      <c r="AD49" s="112" t="n">
        <v>321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380</v>
      </c>
      <c r="R50" s="108" t="n">
        <v>303</v>
      </c>
      <c r="S50" s="108">
        <f>IF(T50&gt;0,(T50-R50)/2,"")</f>
        <v/>
      </c>
      <c r="T50" s="108" t="n">
        <v>303</v>
      </c>
      <c r="U50" s="108">
        <f>IF(V50&gt;0,(V50-T50)/2,"")</f>
        <v/>
      </c>
      <c r="V50" s="108" t="n">
        <v>303</v>
      </c>
      <c r="W50" s="108">
        <f>IF(X50&gt;0,(X50-V50)/2,"")</f>
        <v/>
      </c>
      <c r="X50" s="108" t="n">
        <v>303</v>
      </c>
      <c r="Y50" s="108">
        <f>IF(Z50&gt;0,(Z50-X50)/2,"")</f>
        <v/>
      </c>
      <c r="Z50" s="108" t="n">
        <v>303</v>
      </c>
      <c r="AA50" s="108">
        <f>IF(AB50&gt;0,(AB50-Z50)/2,"")</f>
        <v/>
      </c>
      <c r="AB50" s="108" t="n">
        <v>303</v>
      </c>
      <c r="AC50" s="108">
        <f>IF(AD50&gt;0,(AD50-AB50)/2,"")</f>
        <v/>
      </c>
      <c r="AD50" s="108" t="n">
        <v>380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3313</v>
      </c>
      <c r="R51" s="106" t="n">
        <v>0</v>
      </c>
      <c r="S51" s="106">
        <f>IF(T51&gt;0,(T51-R51)/2,"")</f>
        <v/>
      </c>
      <c r="T51" s="106" t="n">
        <v>517</v>
      </c>
      <c r="U51" s="106">
        <f>IF(V51&gt;0,(V51-T51)/2,"")</f>
        <v/>
      </c>
      <c r="V51" s="106" t="n">
        <v>1274</v>
      </c>
      <c r="W51" s="106">
        <f>IF(X51&gt;0,(X51-V51)/2,"")</f>
        <v/>
      </c>
      <c r="X51" s="106" t="n">
        <v>1394</v>
      </c>
      <c r="Y51" s="106">
        <f>IF(Z51&gt;0,(Z51-X51)/2,"")</f>
        <v/>
      </c>
      <c r="Z51" s="106" t="n">
        <v>1477</v>
      </c>
      <c r="AA51" s="106">
        <f>IF(AB51&gt;0,(AB51-Z51)/2,"")</f>
        <v/>
      </c>
      <c r="AB51" s="106" t="n">
        <v>1477</v>
      </c>
      <c r="AC51" s="106">
        <f>IF(AD51&gt;0,(AD51-AB51)/2,"")</f>
        <v/>
      </c>
      <c r="AD51" s="106" t="n">
        <v>1477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3771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419</v>
      </c>
      <c r="W52" s="108">
        <f>IF(X52&gt;0,(X52-V52)/2,"")</f>
        <v/>
      </c>
      <c r="X52" s="108" t="n">
        <v>696</v>
      </c>
      <c r="Y52" s="108">
        <f>IF(Z52&gt;0,(Z52-X52)/2,"")</f>
        <v/>
      </c>
      <c r="Z52" s="108" t="n">
        <v>733</v>
      </c>
      <c r="AA52" s="108">
        <f>IF(AB52&gt;0,(AB52-Z52)/2,"")</f>
        <v/>
      </c>
      <c r="AB52" s="108" t="n">
        <v>733</v>
      </c>
      <c r="AC52" s="108">
        <f>IF(AD52&gt;0,(AD52-AB52)/2,"")</f>
        <v/>
      </c>
      <c r="AD52" s="108" t="n">
        <v>733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4270</v>
      </c>
      <c r="R53" s="106" t="n">
        <v>0</v>
      </c>
      <c r="S53" s="106">
        <f>IF(T53&gt;0,(T53-R53)/2,"")</f>
        <v/>
      </c>
      <c r="T53" s="106" t="n">
        <v>0</v>
      </c>
      <c r="U53" s="106">
        <f>IF(V53&gt;0,(V53-T53)/2,"")</f>
        <v/>
      </c>
      <c r="V53" s="106" t="n">
        <v>908</v>
      </c>
      <c r="W53" s="106">
        <f>IF(X53&gt;0,(X53-V53)/2,"")</f>
        <v/>
      </c>
      <c r="X53" s="106" t="n">
        <v>1988</v>
      </c>
      <c r="Y53" s="106">
        <f>IF(Z53&gt;0,(Z53-X53)/2,"")</f>
        <v/>
      </c>
      <c r="Z53" s="106" t="n">
        <v>2000</v>
      </c>
      <c r="AA53" s="106">
        <f>IF(AB53&gt;0,(AB53-Z53)/2,"")</f>
        <v/>
      </c>
      <c r="AB53" s="106" t="n">
        <v>2000</v>
      </c>
      <c r="AC53" s="106">
        <f>IF(AD53&gt;0,(AD53-AB53)/2,"")</f>
        <v/>
      </c>
      <c r="AD53" s="106" t="n">
        <v>2000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1827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268</v>
      </c>
      <c r="W54" s="108">
        <f>IF(X54&gt;0,(X54-V54)/2,"")</f>
        <v/>
      </c>
      <c r="X54" s="108" t="n">
        <v>1626</v>
      </c>
      <c r="Y54" s="108">
        <f>IF(Z54&gt;0,(Z54-X54)/2,"")</f>
        <v/>
      </c>
      <c r="Z54" s="108" t="n">
        <v>1626</v>
      </c>
      <c r="AA54" s="108">
        <f>IF(AB54&gt;0,(AB54-Z54)/2,"")</f>
        <v/>
      </c>
      <c r="AB54" s="108" t="n">
        <v>1626</v>
      </c>
      <c r="AC54" s="108">
        <f>IF(AD54&gt;0,(AD54-AB54)/2,"")</f>
        <v/>
      </c>
      <c r="AD54" s="108" t="n">
        <v>1626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912</v>
      </c>
      <c r="R55" s="106" t="n">
        <v>639</v>
      </c>
      <c r="S55" s="106">
        <f>IF(T55&gt;0,(T55-R55)/2,"")</f>
        <v/>
      </c>
      <c r="T55" s="106" t="n">
        <v>639</v>
      </c>
      <c r="U55" s="106">
        <f>IF(V55&gt;0,(V55-T55)/2,"")</f>
        <v/>
      </c>
      <c r="V55" s="106" t="n">
        <v>801</v>
      </c>
      <c r="W55" s="106">
        <f>IF(X55&gt;0,(X55-V55)/2,"")</f>
        <v/>
      </c>
      <c r="X55" s="106" t="n">
        <v>801</v>
      </c>
      <c r="Y55" s="106">
        <f>IF(Z55&gt;0,(Z55-X55)/2,"")</f>
        <v/>
      </c>
      <c r="Z55" s="106" t="n">
        <v>801</v>
      </c>
      <c r="AA55" s="106">
        <f>IF(AB55&gt;0,(AB55-Z55)/2,"")</f>
        <v/>
      </c>
      <c r="AB55" s="106" t="n">
        <v>801</v>
      </c>
      <c r="AC55" s="106">
        <f>IF(AD55&gt;0,(AD55-AB55)/2,"")</f>
        <v/>
      </c>
      <c r="AD55" s="106" t="n">
        <v>801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487</v>
      </c>
      <c r="R56" s="108" t="n">
        <v>0</v>
      </c>
      <c r="S56" s="108">
        <f>IF(T56&gt;0,(T56-R56)/2,"")</f>
        <v/>
      </c>
      <c r="T56" s="108" t="n">
        <v>277</v>
      </c>
      <c r="U56" s="108">
        <f>IF(V56&gt;0,(V56-T56)/2,"")</f>
        <v/>
      </c>
      <c r="V56" s="108" t="n">
        <v>360</v>
      </c>
      <c r="W56" s="108">
        <f>IF(X56&gt;0,(X56-V56)/2,"")</f>
        <v/>
      </c>
      <c r="X56" s="108" t="n">
        <v>487</v>
      </c>
      <c r="Y56" s="108">
        <f>IF(Z56&gt;0,(Z56-X56)/2,"")</f>
        <v/>
      </c>
      <c r="Z56" s="108" t="n">
        <v>487</v>
      </c>
      <c r="AA56" s="108">
        <f>IF(AB56&gt;0,(AB56-Z56)/2,"")</f>
        <v/>
      </c>
      <c r="AB56" s="108" t="n">
        <v>487</v>
      </c>
      <c r="AC56" s="108">
        <f>IF(AD56&gt;0,(AD56-AB56)/2,"")</f>
        <v/>
      </c>
      <c r="AD56" s="108" t="n">
        <v>487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235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49</v>
      </c>
      <c r="Y57" s="114">
        <f>IF(Z57&gt;0,(Z57-X57)/2,"")</f>
        <v/>
      </c>
      <c r="Z57" s="114" t="n">
        <v>49</v>
      </c>
      <c r="AA57" s="114">
        <f>IF(AB57&gt;0,(AB57-Z57)/2,"")</f>
        <v/>
      </c>
      <c r="AB57" s="114" t="n">
        <v>49</v>
      </c>
      <c r="AC57" s="114">
        <f>IF(AD57&gt;0,(AD57-AB57)/2,"")</f>
        <v/>
      </c>
      <c r="AD57" s="114" t="n">
        <v>49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3734</v>
      </c>
      <c r="R58" s="104" t="n">
        <v>929</v>
      </c>
      <c r="S58" s="104">
        <f>IF(T58&gt;0,(T58-R58)/2,"")</f>
        <v/>
      </c>
      <c r="T58" s="104" t="n">
        <v>1549</v>
      </c>
      <c r="U58" s="104">
        <f>IF(V58&gt;0,(V58-T58)/2,"")</f>
        <v/>
      </c>
      <c r="V58" s="104" t="n">
        <v>2341</v>
      </c>
      <c r="W58" s="104">
        <f>IF(X58&gt;0,(X58-V58)/2,"")</f>
        <v/>
      </c>
      <c r="X58" s="104" t="n">
        <v>2794</v>
      </c>
      <c r="Y58" s="104">
        <f>IF(Z58&gt;0,(Z58-X58)/2,"")</f>
        <v/>
      </c>
      <c r="Z58" s="104" t="n">
        <v>2903</v>
      </c>
      <c r="AA58" s="104">
        <f>IF(AB58&gt;0,(AB58-Z58)/2,"")</f>
        <v/>
      </c>
      <c r="AB58" s="104" t="n">
        <v>2903</v>
      </c>
      <c r="AC58" s="104">
        <f>IF(AD58&gt;0,(AD58-AB58)/2,"")</f>
        <v/>
      </c>
      <c r="AD58" s="104" t="n">
        <v>2903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5020</v>
      </c>
      <c r="R59" s="106" t="n">
        <v>721</v>
      </c>
      <c r="S59" s="106">
        <f>IF(T59&gt;0,(T59-R59)/2,"")</f>
        <v/>
      </c>
      <c r="T59" s="106" t="n">
        <v>721</v>
      </c>
      <c r="U59" s="106">
        <f>IF(V59&gt;0,(V59-T59)/2,"")</f>
        <v/>
      </c>
      <c r="V59" s="106" t="n">
        <v>1473</v>
      </c>
      <c r="W59" s="106">
        <f>IF(X59&gt;0,(X59-V59)/2,"")</f>
        <v/>
      </c>
      <c r="X59" s="106" t="n">
        <v>2235</v>
      </c>
      <c r="Y59" s="106">
        <f>IF(Z59&gt;0,(Z59-X59)/2,"")</f>
        <v/>
      </c>
      <c r="Z59" s="106" t="n">
        <v>3504</v>
      </c>
      <c r="AA59" s="106">
        <f>IF(AB59&gt;0,(AB59-Z59)/2,"")</f>
        <v/>
      </c>
      <c r="AB59" s="106" t="n">
        <v>3509</v>
      </c>
      <c r="AC59" s="106">
        <f>IF(AD59&gt;0,(AD59-AB59)/2,"")</f>
        <v/>
      </c>
      <c r="AD59" s="106" t="n">
        <v>3509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3301</v>
      </c>
      <c r="R60" s="108" t="n">
        <v>440</v>
      </c>
      <c r="S60" s="108">
        <f>IF(T60&gt;0,(T60-R60)/2,"")</f>
        <v/>
      </c>
      <c r="T60" s="108" t="n">
        <v>526</v>
      </c>
      <c r="U60" s="108">
        <f>IF(V60&gt;0,(V60-T60)/2,"")</f>
        <v/>
      </c>
      <c r="V60" s="108" t="n">
        <v>526</v>
      </c>
      <c r="W60" s="108">
        <f>IF(X60&gt;0,(X60-V60)/2,"")</f>
        <v/>
      </c>
      <c r="X60" s="108" t="n">
        <v>715</v>
      </c>
      <c r="Y60" s="108">
        <f>IF(Z60&gt;0,(Z60-X60)/2,"")</f>
        <v/>
      </c>
      <c r="Z60" s="108" t="n">
        <v>1859</v>
      </c>
      <c r="AA60" s="108">
        <f>IF(AB60&gt;0,(AB60-Z60)/2,"")</f>
        <v/>
      </c>
      <c r="AB60" s="108" t="n">
        <v>1884</v>
      </c>
      <c r="AC60" s="108">
        <f>IF(AD60&gt;0,(AD60-AB60)/2,"")</f>
        <v/>
      </c>
      <c r="AD60" s="108" t="n">
        <v>1884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8081</v>
      </c>
      <c r="R62" s="104" t="n">
        <v>1324</v>
      </c>
      <c r="S62" s="104">
        <f>IF(T62&gt;0,(T62-R62)/2,"")</f>
        <v/>
      </c>
      <c r="T62" s="104" t="n">
        <v>1834</v>
      </c>
      <c r="U62" s="104">
        <f>IF(V62&gt;0,(V62-T62)/2,"")</f>
        <v/>
      </c>
      <c r="V62" s="104" t="n">
        <v>2591</v>
      </c>
      <c r="W62" s="104">
        <f>IF(X62&gt;0,(X62-V62)/2,"")</f>
        <v/>
      </c>
      <c r="X62" s="104" t="n">
        <v>3681</v>
      </c>
      <c r="Y62" s="104">
        <f>IF(Z62&gt;0,(Z62-X62)/2,"")</f>
        <v/>
      </c>
      <c r="Z62" s="104" t="n">
        <v>3951</v>
      </c>
      <c r="AA62" s="104">
        <f>IF(AB62&gt;0,(AB62-Z62)/2,"")</f>
        <v/>
      </c>
      <c r="AB62" s="104" t="n">
        <v>3951</v>
      </c>
      <c r="AC62" s="104">
        <f>IF(AD62&gt;0,(AD62-AB62)/2,"")</f>
        <v/>
      </c>
      <c r="AD62" s="104" t="n">
        <v>3951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11736</v>
      </c>
      <c r="R63" s="106" t="n">
        <v>2143</v>
      </c>
      <c r="S63" s="106">
        <f>IF(T63&gt;0,(T63-R63)/2,"")</f>
        <v/>
      </c>
      <c r="T63" s="106" t="n">
        <v>3452</v>
      </c>
      <c r="U63" s="106">
        <f>IF(V63&gt;0,(V63-T63)/2,"")</f>
        <v/>
      </c>
      <c r="V63" s="106" t="n">
        <v>4025</v>
      </c>
      <c r="W63" s="106">
        <f>IF(X63&gt;0,(X63-V63)/2,"")</f>
        <v/>
      </c>
      <c r="X63" s="106" t="n">
        <v>4477</v>
      </c>
      <c r="Y63" s="106">
        <f>IF(Z63&gt;0,(Z63-X63)/2,"")</f>
        <v/>
      </c>
      <c r="Z63" s="106" t="n">
        <v>5002</v>
      </c>
      <c r="AA63" s="106">
        <f>IF(AB63&gt;0,(AB63-Z63)/2,"")</f>
        <v/>
      </c>
      <c r="AB63" s="106" t="n">
        <v>5002</v>
      </c>
      <c r="AC63" s="106">
        <f>IF(AD63&gt;0,(AD63-AB63)/2,"")</f>
        <v/>
      </c>
      <c r="AD63" s="106" t="n">
        <v>5002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7189</v>
      </c>
      <c r="R64" s="108" t="n">
        <v>71</v>
      </c>
      <c r="S64" s="108">
        <f>IF(T64&gt;0,(T64-R64)/2,"")</f>
        <v/>
      </c>
      <c r="T64" s="108" t="n">
        <v>1170</v>
      </c>
      <c r="U64" s="108">
        <f>IF(V64&gt;0,(V64-T64)/2,"")</f>
        <v/>
      </c>
      <c r="V64" s="108" t="n">
        <v>2019</v>
      </c>
      <c r="W64" s="108">
        <f>IF(X64&gt;0,(X64-V64)/2,"")</f>
        <v/>
      </c>
      <c r="X64" s="108" t="n">
        <v>2838</v>
      </c>
      <c r="Y64" s="108">
        <f>IF(Z64&gt;0,(Z64-X64)/2,"")</f>
        <v/>
      </c>
      <c r="Z64" s="108" t="n">
        <v>2926</v>
      </c>
      <c r="AA64" s="108">
        <f>IF(AB64&gt;0,(AB64-Z64)/2,"")</f>
        <v/>
      </c>
      <c r="AB64" s="108" t="n">
        <v>2926</v>
      </c>
      <c r="AC64" s="108">
        <f>IF(AD64&gt;0,(AD64-AB64)/2,"")</f>
        <v/>
      </c>
      <c r="AD64" s="108" t="n">
        <v>2926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2022</v>
      </c>
      <c r="R65" s="114" t="n">
        <v>324</v>
      </c>
      <c r="S65" s="114">
        <f>IF(T65&gt;0,(T65-R65)/2,"")</f>
        <v/>
      </c>
      <c r="T65" s="114" t="n">
        <v>359</v>
      </c>
      <c r="U65" s="114">
        <f>IF(V65&gt;0,(V65-T65)/2,"")</f>
        <v/>
      </c>
      <c r="V65" s="114" t="n">
        <v>456</v>
      </c>
      <c r="W65" s="114">
        <f>IF(X65&gt;0,(X65-V65)/2,"")</f>
        <v/>
      </c>
      <c r="X65" s="114" t="n">
        <v>862</v>
      </c>
      <c r="Y65" s="114">
        <f>IF(Z65&gt;0,(Z65-X65)/2,"")</f>
        <v/>
      </c>
      <c r="Z65" s="114" t="n">
        <v>1029</v>
      </c>
      <c r="AA65" s="114">
        <f>IF(AB65&gt;0,(AB65-Z65)/2,"")</f>
        <v/>
      </c>
      <c r="AB65" s="114" t="n">
        <v>1029</v>
      </c>
      <c r="AC65" s="114">
        <f>IF(AD65&gt;0,(AD65-AB65)/2,"")</f>
        <v/>
      </c>
      <c r="AD65" s="114" t="n">
        <v>1029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25.xml><?xml version="1.0" encoding="utf-8"?>
<worksheet xmlns:r="http://schemas.openxmlformats.org/officeDocument/2006/relationships" xmlns="http://schemas.openxmlformats.org/spreadsheetml/2006/main">
  <sheetPr codeName="Sheet25">
    <tabColor theme="1"/>
    <outlinePr summaryBelow="1" summaryRight="1"/>
    <pageSetUpPr fitToPage="1"/>
  </sheetPr>
  <dimension ref="B2:AQ65"/>
  <sheetViews>
    <sheetView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4374</v>
      </c>
      <c r="E6" s="18" t="inlineStr">
        <is>
          <t xml:space="preserve">Room 1 </t>
        </is>
      </c>
      <c r="F6" s="119" t="n">
        <v>19961</v>
      </c>
      <c r="G6" s="117" t="n">
        <v>16679.6615</v>
      </c>
      <c r="H6" s="117" t="n">
        <v>13341.86194756</v>
      </c>
      <c r="I6" s="19">
        <f>G6+H6</f>
        <v/>
      </c>
      <c r="J6" s="119" t="n">
        <v>20226</v>
      </c>
      <c r="K6" s="117" t="n">
        <v>15944.730875</v>
      </c>
      <c r="L6" s="117" t="n">
        <v>12434.99716958001</v>
      </c>
      <c r="M6" s="19">
        <f>K6+L6</f>
        <v/>
      </c>
      <c r="N6" s="85" t="n"/>
      <c r="O6" s="85" t="n"/>
      <c r="P6" s="92" t="n"/>
      <c r="Q6" s="20">
        <f>J6-P6</f>
        <v/>
      </c>
      <c r="R6" s="21" t="n">
        <v>0</v>
      </c>
      <c r="S6" s="20">
        <f>IF(R6&gt;0,(R6-R7-$Q6),"")</f>
        <v/>
      </c>
      <c r="T6" s="21" t="n">
        <v>3635</v>
      </c>
      <c r="U6" s="20">
        <f>IF(T6&gt;0,(T6-T7-$Q6),"")</f>
        <v/>
      </c>
      <c r="V6" s="21" t="n">
        <v>6579</v>
      </c>
      <c r="W6" s="20">
        <f>IF(V6&gt;0,(V6-V7-$Q6),"")</f>
        <v/>
      </c>
      <c r="X6" s="21" t="n">
        <v>9730</v>
      </c>
      <c r="Y6" s="20">
        <f>IF(X6&gt;0,(X6-X7-$Q6),"")</f>
        <v/>
      </c>
      <c r="Z6" s="21" t="n">
        <v>11294</v>
      </c>
      <c r="AA6" s="20">
        <f>IF(Z6&gt;0,(Z6-Z7-$Q6),"")</f>
        <v/>
      </c>
      <c r="AB6" s="21" t="n">
        <v>10906</v>
      </c>
      <c r="AC6" s="22">
        <f>IF(AB6&gt;0,(AB6-AB7-$Q6),"")</f>
        <v/>
      </c>
      <c r="AD6" s="21" t="n">
        <v>11294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14</v>
      </c>
      <c r="U7" s="24" t="n"/>
      <c r="V7" s="25" t="n">
        <v>625</v>
      </c>
      <c r="W7" s="24" t="n"/>
      <c r="X7" s="25" t="n">
        <v>45</v>
      </c>
      <c r="Y7" s="24" t="n"/>
      <c r="Z7" s="25" t="n">
        <v>47</v>
      </c>
      <c r="AA7" s="24" t="n"/>
      <c r="AB7" s="25" t="n">
        <v>47</v>
      </c>
      <c r="AC7" s="26" t="n"/>
      <c r="AD7" s="25" t="n">
        <v>47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2688</v>
      </c>
      <c r="E8" s="29" t="inlineStr">
        <is>
          <t>Room 2</t>
        </is>
      </c>
      <c r="F8" s="119" t="n">
        <v>15410</v>
      </c>
      <c r="G8" s="117" t="n">
        <v>6600.375</v>
      </c>
      <c r="H8" s="117" t="n">
        <v>1495.7798621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/>
      <c r="O8" s="87" t="n"/>
      <c r="P8" s="92" t="n"/>
      <c r="Q8" s="20">
        <f>J8-P8</f>
        <v/>
      </c>
      <c r="R8" s="21" t="n">
        <v>1948</v>
      </c>
      <c r="S8" s="20">
        <f>IF(R8&gt;0,(R8-R9-$Q8),"")</f>
        <v/>
      </c>
      <c r="T8" s="21" t="n">
        <v>1948</v>
      </c>
      <c r="U8" s="20">
        <f>IF(T8&gt;0,(T8-T9-$Q8),"")</f>
        <v/>
      </c>
      <c r="V8" s="21" t="n">
        <v>2818</v>
      </c>
      <c r="W8" s="20">
        <f>IF(V8&gt;0,(V8-V9-$Q8),"")</f>
        <v/>
      </c>
      <c r="X8" s="21" t="n">
        <v>13676</v>
      </c>
      <c r="Y8" s="20">
        <f>IF(X8&gt;0,(X8-X9-$Q8),"")</f>
        <v/>
      </c>
      <c r="Z8" s="21" t="n">
        <v>14470</v>
      </c>
      <c r="AA8" s="20">
        <f>IF(Z8&gt;0,(Z8-Z9-$Q8),"")</f>
        <v/>
      </c>
      <c r="AB8" s="21" t="n">
        <v>14470</v>
      </c>
      <c r="AC8" s="22">
        <f>IF(AB8&gt;0,(AB8-AB9-$Q8),"")</f>
        <v/>
      </c>
      <c r="AD8" s="21" t="n">
        <v>14470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1653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17</v>
      </c>
      <c r="S9" s="24" t="n"/>
      <c r="T9" s="30" t="n">
        <v>17</v>
      </c>
      <c r="U9" s="24" t="n"/>
      <c r="V9" s="30" t="n">
        <v>17</v>
      </c>
      <c r="W9" s="24" t="n"/>
      <c r="X9" s="30" t="n">
        <v>17</v>
      </c>
      <c r="Y9" s="24" t="n"/>
      <c r="Z9" s="30" t="n">
        <v>17</v>
      </c>
      <c r="AA9" s="24" t="n"/>
      <c r="AB9" s="30" t="n">
        <v>17</v>
      </c>
      <c r="AC9" s="26" t="n"/>
      <c r="AD9" s="30" t="n">
        <v>17</v>
      </c>
      <c r="AE9" s="26" t="n"/>
    </row>
    <row r="10">
      <c r="B10" s="16" t="inlineStr">
        <is>
          <t>WM DC</t>
        </is>
      </c>
      <c r="C10" s="17" t="n">
        <v>4627</v>
      </c>
      <c r="E10" s="18" t="inlineStr">
        <is>
          <t>Room 3</t>
        </is>
      </c>
      <c r="F10" s="119" t="n">
        <v>11256.35501858736</v>
      </c>
      <c r="G10" s="117" t="n">
        <v>7460.239261617101</v>
      </c>
      <c r="H10" s="117" t="n">
        <v>1680.31308125</v>
      </c>
      <c r="I10" s="19">
        <f>G10+H10</f>
        <v/>
      </c>
      <c r="J10" s="119" t="n">
        <v>12078.85501858736</v>
      </c>
      <c r="K10" s="117" t="n">
        <v>8292.503761617101</v>
      </c>
      <c r="L10" s="117" t="n">
        <v>1785.5142625</v>
      </c>
      <c r="M10" s="19">
        <f>K10+L10</f>
        <v/>
      </c>
      <c r="N10" s="88" t="n"/>
      <c r="O10" s="88" t="n"/>
      <c r="P10" s="92" t="n"/>
      <c r="Q10" s="20">
        <f>J10-P10</f>
        <v/>
      </c>
      <c r="R10" s="21" t="n">
        <v>1064</v>
      </c>
      <c r="S10" s="20">
        <f>IF(R10&gt;0,(R10-R11-$Q10),"")</f>
        <v/>
      </c>
      <c r="T10" s="21" t="n">
        <v>1857</v>
      </c>
      <c r="U10" s="20">
        <f>IF(T10&gt;0,(T10-T11-$Q10),"")</f>
        <v/>
      </c>
      <c r="V10" s="21" t="n">
        <v>3620</v>
      </c>
      <c r="W10" s="20">
        <f>IF(V10&gt;0,(V10-V11-$Q10),"")</f>
        <v/>
      </c>
      <c r="X10" s="21" t="n">
        <v>5907</v>
      </c>
      <c r="Y10" s="20">
        <f>IF(X10&gt;0,(X10-X11-$Q10),"")</f>
        <v/>
      </c>
      <c r="Z10" s="21" t="n">
        <v>6903</v>
      </c>
      <c r="AA10" s="20">
        <f>IF(Z10&gt;0,(Z10-Z11-$Q10),"")</f>
        <v/>
      </c>
      <c r="AB10" s="21" t="n">
        <v>7115</v>
      </c>
      <c r="AC10" s="22">
        <f>IF(AB10&gt;0,(AB10-AB11-$Q10),"")</f>
        <v/>
      </c>
      <c r="AD10" s="21" t="n">
        <v>7115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479</v>
      </c>
      <c r="S11" s="24" t="n"/>
      <c r="T11" s="30" t="n">
        <v>1272</v>
      </c>
      <c r="U11" s="24" t="n"/>
      <c r="V11" s="30" t="n">
        <v>2042</v>
      </c>
      <c r="W11" s="24" t="n"/>
      <c r="X11" s="30" t="n">
        <v>2450</v>
      </c>
      <c r="Y11" s="24" t="n"/>
      <c r="Z11" s="30" t="n">
        <v>2825</v>
      </c>
      <c r="AA11" s="24" t="n"/>
      <c r="AB11" s="30" t="n">
        <v>2826</v>
      </c>
      <c r="AC11" s="26" t="n"/>
      <c r="AD11" s="30" t="n">
        <v>2826</v>
      </c>
      <c r="AE11" s="26" t="n"/>
    </row>
    <row r="12">
      <c r="B12" s="16" t="inlineStr">
        <is>
          <t>WM TUC</t>
        </is>
      </c>
      <c r="C12" s="17" t="n">
        <v>1687</v>
      </c>
      <c r="E12" s="29" t="inlineStr">
        <is>
          <t>Room 4</t>
        </is>
      </c>
      <c r="F12" s="119" t="n">
        <v>15046.2921730348</v>
      </c>
      <c r="G12" s="117" t="n">
        <v>12302.39297164201</v>
      </c>
      <c r="H12" s="117" t="n">
        <v>14242.75029676039</v>
      </c>
      <c r="I12" s="19">
        <f>G12+H12</f>
        <v/>
      </c>
      <c r="J12" s="119" t="n">
        <v>15462.05763239875</v>
      </c>
      <c r="K12" s="117" t="n">
        <v>12444.69107632399</v>
      </c>
      <c r="L12" s="117" t="n">
        <v>13699.95450872864</v>
      </c>
      <c r="M12" s="19">
        <f>K12+L12</f>
        <v/>
      </c>
      <c r="N12" s="88" t="n"/>
      <c r="O12" s="88" t="n"/>
      <c r="P12" s="92" t="n"/>
      <c r="Q12" s="20">
        <f>J12-P12</f>
        <v/>
      </c>
      <c r="R12" s="21" t="n">
        <v>1324</v>
      </c>
      <c r="S12" s="20">
        <f>IF(R12&gt;0,(R12-R13-$Q12),"")</f>
        <v/>
      </c>
      <c r="T12" s="21" t="n">
        <v>3507</v>
      </c>
      <c r="U12" s="20">
        <f>IF(T12&gt;0,(T12-T13-$Q12),"")</f>
        <v/>
      </c>
      <c r="V12" s="21" t="n">
        <v>5448</v>
      </c>
      <c r="W12" s="20">
        <f>IF(V12&gt;0,(V12-V13-$Q12),"")</f>
        <v/>
      </c>
      <c r="X12" s="21" t="n">
        <v>8369</v>
      </c>
      <c r="Y12" s="20">
        <f>IF(X12&gt;0,(X12-X13-$Q12),"")</f>
        <v/>
      </c>
      <c r="Z12" s="21" t="n">
        <v>9500</v>
      </c>
      <c r="AA12" s="20">
        <f>IF(Z12&gt;0,(Z12-Z13-$Q12),"")</f>
        <v/>
      </c>
      <c r="AB12" s="21" t="n">
        <v>10546</v>
      </c>
      <c r="AC12" s="22">
        <f>IF(AB12&gt;0,(AB12-AB13-$Q12),"")</f>
        <v/>
      </c>
      <c r="AD12" s="21" t="n">
        <v>10546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4907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537</v>
      </c>
      <c r="S13" s="24" t="n"/>
      <c r="T13" s="30" t="n">
        <v>704</v>
      </c>
      <c r="U13" s="24" t="n"/>
      <c r="V13" s="30" t="n">
        <v>890</v>
      </c>
      <c r="W13" s="24" t="n"/>
      <c r="X13" s="30" t="n">
        <v>1155</v>
      </c>
      <c r="Y13" s="24" t="n"/>
      <c r="Z13" s="30" t="n">
        <v>1155</v>
      </c>
      <c r="AA13" s="24" t="n"/>
      <c r="AB13" s="30" t="n">
        <v>1624</v>
      </c>
      <c r="AC13" s="26" t="n"/>
      <c r="AD13" s="30" t="n">
        <v>1624</v>
      </c>
      <c r="AE13" s="26" t="n"/>
    </row>
    <row r="14">
      <c r="B14" s="16" t="inlineStr">
        <is>
          <t>ALBSFWY PHX</t>
        </is>
      </c>
      <c r="C14" s="17" t="n">
        <v>11296</v>
      </c>
      <c r="E14" s="18" t="inlineStr">
        <is>
          <t>Room 5</t>
        </is>
      </c>
      <c r="F14" s="119" t="n">
        <v>19176.19694018598</v>
      </c>
      <c r="G14" s="117" t="n">
        <v>18534.62489397462</v>
      </c>
      <c r="H14" s="117" t="n">
        <v>20484.21534457268</v>
      </c>
      <c r="I14" s="19">
        <f>G14+H14</f>
        <v/>
      </c>
      <c r="J14" s="119" t="n">
        <v>19176.19694018598</v>
      </c>
      <c r="K14" s="117" t="n">
        <v>18534.62489397462</v>
      </c>
      <c r="L14" s="117" t="n">
        <v>20456.21534457268</v>
      </c>
      <c r="M14" s="19">
        <f>K14+L14</f>
        <v/>
      </c>
      <c r="N14" s="88" t="n"/>
      <c r="O14" s="88" t="n"/>
      <c r="P14" s="92" t="n"/>
      <c r="Q14" s="20">
        <f>J14-P14</f>
        <v/>
      </c>
      <c r="R14" s="21" t="n">
        <v>5430</v>
      </c>
      <c r="S14" s="20">
        <f>IF(R14&gt;0,(R14-R15-$Q14),"")</f>
        <v/>
      </c>
      <c r="T14" s="21" t="n">
        <v>8464</v>
      </c>
      <c r="U14" s="20">
        <f>IF(T14&gt;0,(T14-T15-$Q14),"")</f>
        <v/>
      </c>
      <c r="V14" s="21" t="n">
        <v>10019</v>
      </c>
      <c r="W14" s="20">
        <f>IF(V14&gt;0,(V14-V15-$Q14),"")</f>
        <v/>
      </c>
      <c r="X14" s="21" t="n">
        <v>12047</v>
      </c>
      <c r="Y14" s="20">
        <f>IF(X14&gt;0,(X14-X15-$Q14),"")</f>
        <v/>
      </c>
      <c r="Z14" s="21" t="n">
        <v>12506</v>
      </c>
      <c r="AA14" s="20">
        <f>IF(Z14&gt;0,(Z14-Z15-$Q14),"")</f>
        <v/>
      </c>
      <c r="AB14" s="21" t="n">
        <v>12506</v>
      </c>
      <c r="AC14" s="22">
        <f>IF(AB14&gt;0,(AB14-AB15-$Q14),"")</f>
        <v/>
      </c>
      <c r="AD14" s="21" t="n">
        <v>12506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5430</v>
      </c>
      <c r="S15" s="24" t="n"/>
      <c r="T15" s="25" t="n">
        <v>8122</v>
      </c>
      <c r="U15" s="24" t="n"/>
      <c r="V15" s="25" t="n">
        <v>8738</v>
      </c>
      <c r="W15" s="24" t="n"/>
      <c r="X15" s="25" t="n">
        <v>9596</v>
      </c>
      <c r="Y15" s="24" t="n"/>
      <c r="Z15" s="25" t="n">
        <v>9596</v>
      </c>
      <c r="AA15" s="24" t="n"/>
      <c r="AB15" s="25" t="n">
        <v>9596</v>
      </c>
      <c r="AC15" s="26" t="n"/>
      <c r="AD15" s="25" t="n">
        <v>9596</v>
      </c>
      <c r="AE15" s="26" t="n"/>
    </row>
    <row r="16" ht="15" customHeight="1" thickBot="1">
      <c r="B16" s="28" t="inlineStr">
        <is>
          <t>FRY'S</t>
        </is>
      </c>
      <c r="C16" s="17" t="n">
        <v>11950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8768</v>
      </c>
      <c r="S20" s="36" t="n"/>
      <c r="T20" s="35" t="n">
        <v>20732</v>
      </c>
      <c r="U20" s="36" t="n"/>
      <c r="V20" s="35" t="n">
        <v>38294</v>
      </c>
      <c r="W20" s="36" t="n"/>
      <c r="X20" s="35" t="n">
        <v>49073</v>
      </c>
      <c r="Y20" s="36" t="n"/>
      <c r="Z20" s="35" t="n">
        <v>52777</v>
      </c>
      <c r="AA20" s="36" t="n"/>
      <c r="AB20" s="35" t="n">
        <v>53117</v>
      </c>
      <c r="AC20" s="37" t="n"/>
      <c r="AD20" s="35" t="n">
        <v>54084</v>
      </c>
      <c r="AE20" s="37" t="n">
        <v>-5833</v>
      </c>
    </row>
    <row r="21" ht="15" customHeight="1" thickBot="1">
      <c r="B21" s="16" t="inlineStr">
        <is>
          <t>SBUX PHX</t>
        </is>
      </c>
      <c r="C21" s="17" t="n">
        <v>8187</v>
      </c>
      <c r="L21" s="4" t="n"/>
      <c r="M21" s="4" t="n"/>
      <c r="Q21" s="52" t="n"/>
      <c r="R21" s="40" t="n">
        <v>99</v>
      </c>
      <c r="S21" s="41" t="n"/>
      <c r="T21" s="40" t="n">
        <v>493</v>
      </c>
      <c r="U21" s="41" t="n"/>
      <c r="V21" s="40" t="n">
        <v>694</v>
      </c>
      <c r="W21" s="41" t="n"/>
      <c r="X21" s="40" t="n">
        <v>2290</v>
      </c>
      <c r="Y21" s="41" t="n"/>
      <c r="Z21" s="40" t="n">
        <v>2290</v>
      </c>
      <c r="AA21" s="41" t="n"/>
      <c r="AB21" s="40" t="n">
        <v>2295</v>
      </c>
      <c r="AC21" s="42" t="n"/>
      <c r="AD21" s="40" t="n">
        <v>3194</v>
      </c>
      <c r="AE21" s="42" t="n"/>
    </row>
    <row r="22" ht="15" customHeight="1" thickBot="1">
      <c r="B22" s="16" t="inlineStr">
        <is>
          <t>SBUX LV B</t>
        </is>
      </c>
      <c r="C22" s="17" t="n">
        <v>1828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4438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10122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26127.84413180813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4374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13311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14930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4341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2440</v>
      </c>
      <c r="R36" s="104" t="n">
        <v>0</v>
      </c>
      <c r="S36" s="104">
        <f>IF(T36&gt;0,(T36-R36)/2,"")</f>
        <v/>
      </c>
      <c r="T36" s="104" t="n">
        <v>164</v>
      </c>
      <c r="U36" s="104">
        <f>IF(V36&gt;0,(V36-T36)/2,"")</f>
        <v/>
      </c>
      <c r="V36" s="104" t="n">
        <v>164</v>
      </c>
      <c r="W36" s="104">
        <f>IF(X36&gt;0,(X36-V36)/2,"")</f>
        <v/>
      </c>
      <c r="X36" s="104" t="n">
        <v>190</v>
      </c>
      <c r="Y36" s="104">
        <f>IF(Z36&gt;0,(Z36-X36)/2,"")</f>
        <v/>
      </c>
      <c r="Z36" s="104" t="n">
        <v>190</v>
      </c>
      <c r="AA36" s="104">
        <f>IF(AB36&gt;0,(AB36-Z36)/2,"")</f>
        <v/>
      </c>
      <c r="AB36" s="104" t="n">
        <v>190</v>
      </c>
      <c r="AC36" s="104">
        <f>IF(AD36&gt;0,(AD36-AB36)/2,"")</f>
        <v/>
      </c>
      <c r="AD36" s="104" t="n">
        <v>190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1304</v>
      </c>
      <c r="R37" s="106" t="n">
        <v>0</v>
      </c>
      <c r="S37" s="106">
        <f>IF(T37&gt;0,(T37-R37)/2,"")</f>
        <v/>
      </c>
      <c r="T37" s="106" t="n">
        <v>195</v>
      </c>
      <c r="U37" s="106">
        <f>IF(V37&gt;0,(V37-T37)/2,"")</f>
        <v/>
      </c>
      <c r="V37" s="106" t="n">
        <v>250</v>
      </c>
      <c r="W37" s="106">
        <f>IF(X37&gt;0,(X37-V37)/2,"")</f>
        <v/>
      </c>
      <c r="X37" s="106" t="n">
        <v>293</v>
      </c>
      <c r="Y37" s="106">
        <f>IF(Z37&gt;0,(Z37-X37)/2,"")</f>
        <v/>
      </c>
      <c r="Z37" s="106" t="n">
        <v>293</v>
      </c>
      <c r="AA37" s="106">
        <f>IF(AB37&gt;0,(AB37-Z37)/2,"")</f>
        <v/>
      </c>
      <c r="AB37" s="106" t="n">
        <v>293</v>
      </c>
      <c r="AC37" s="106">
        <f>IF(AD37&gt;0,(AD37-AB37)/2,"")</f>
        <v/>
      </c>
      <c r="AD37" s="106" t="n">
        <v>293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2413</v>
      </c>
      <c r="R38" s="108" t="n">
        <v>0</v>
      </c>
      <c r="S38" s="108">
        <f>IF(T38&gt;0,(T38-R38)/2,"")</f>
        <v/>
      </c>
      <c r="T38" s="108" t="n">
        <v>464</v>
      </c>
      <c r="U38" s="108">
        <f>IF(V38&gt;0,(V38-T38)/2,"")</f>
        <v/>
      </c>
      <c r="V38" s="108" t="n">
        <v>694</v>
      </c>
      <c r="W38" s="108">
        <f>IF(X38&gt;0,(X38-V38)/2,"")</f>
        <v/>
      </c>
      <c r="X38" s="108" t="n">
        <v>694</v>
      </c>
      <c r="Y38" s="108">
        <f>IF(Z38&gt;0,(Z38-X38)/2,"")</f>
        <v/>
      </c>
      <c r="Z38" s="108" t="n">
        <v>694</v>
      </c>
      <c r="AA38" s="108">
        <f>IF(AB38&gt;0,(AB38-Z38)/2,"")</f>
        <v/>
      </c>
      <c r="AB38" s="108" t="n">
        <v>694</v>
      </c>
      <c r="AC38" s="108">
        <f>IF(AD38&gt;0,(AD38-AB38)/2,"")</f>
        <v/>
      </c>
      <c r="AD38" s="108" t="n">
        <v>694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3562</v>
      </c>
      <c r="R39" s="106" t="n">
        <v>0</v>
      </c>
      <c r="S39" s="106">
        <f>IF(T39&gt;0,(T39-R39)/2,"")</f>
        <v/>
      </c>
      <c r="T39" s="106" t="n">
        <v>727</v>
      </c>
      <c r="U39" s="106">
        <f>IF(V39&gt;0,(V39-T39)/2,"")</f>
        <v/>
      </c>
      <c r="V39" s="106" t="n">
        <v>2553</v>
      </c>
      <c r="W39" s="106">
        <f>IF(X39&gt;0,(X39-V39)/2,"")</f>
        <v/>
      </c>
      <c r="X39" s="106" t="n">
        <v>2974</v>
      </c>
      <c r="Y39" s="106">
        <f>IF(Z39&gt;0,(Z39-X39)/2,"")</f>
        <v/>
      </c>
      <c r="Z39" s="106" t="n">
        <v>2974</v>
      </c>
      <c r="AA39" s="106">
        <f>IF(AB39&gt;0,(AB39-Z39)/2,"")</f>
        <v/>
      </c>
      <c r="AB39" s="106" t="n">
        <v>2974</v>
      </c>
      <c r="AC39" s="106">
        <f>IF(AD39&gt;0,(AD39-AB39)/2,"")</f>
        <v/>
      </c>
      <c r="AD39" s="106" t="n">
        <v>2974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2549</v>
      </c>
      <c r="R40" s="108" t="n">
        <v>0</v>
      </c>
      <c r="S40" s="108">
        <f>IF(T40&gt;0,(T40-R40)/2,"")</f>
        <v/>
      </c>
      <c r="T40" s="108" t="n">
        <v>767</v>
      </c>
      <c r="U40" s="108">
        <f>IF(V40&gt;0,(V40-T40)/2,"")</f>
        <v/>
      </c>
      <c r="V40" s="108" t="n">
        <v>1447</v>
      </c>
      <c r="W40" s="108">
        <f>IF(X40&gt;0,(X40-V40)/2,"")</f>
        <v/>
      </c>
      <c r="X40" s="108" t="n">
        <v>1924</v>
      </c>
      <c r="Y40" s="108">
        <f>IF(Z40&gt;0,(Z40-X40)/2,"")</f>
        <v/>
      </c>
      <c r="Z40" s="108" t="n">
        <v>2551</v>
      </c>
      <c r="AA40" s="108">
        <f>IF(AB40&gt;0,(AB40-Z40)/2,"")</f>
        <v/>
      </c>
      <c r="AB40" s="108" t="n">
        <v>2163</v>
      </c>
      <c r="AC40" s="108">
        <f>IF(AD40&gt;0,(AD40-AB40)/2,"")</f>
        <v/>
      </c>
      <c r="AD40" s="108" t="n">
        <v>2551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3505</v>
      </c>
      <c r="R41" s="106" t="n">
        <v>0</v>
      </c>
      <c r="S41" s="106">
        <f>IF(T41&gt;0,(T41-R41)/2,"")</f>
        <v/>
      </c>
      <c r="T41" s="106" t="n">
        <v>339</v>
      </c>
      <c r="U41" s="106">
        <f>IF(V41&gt;0,(V41-T41)/2,"")</f>
        <v/>
      </c>
      <c r="V41" s="106" t="n">
        <v>339</v>
      </c>
      <c r="W41" s="106">
        <f>IF(X41&gt;0,(X41-V41)/2,"")</f>
        <v/>
      </c>
      <c r="X41" s="106" t="n">
        <v>436</v>
      </c>
      <c r="Y41" s="106">
        <f>IF(Z41&gt;0,(Z41-X41)/2,"")</f>
        <v/>
      </c>
      <c r="Z41" s="106" t="n">
        <v>657</v>
      </c>
      <c r="AA41" s="106">
        <f>IF(AB41&gt;0,(AB41-Z41)/2,"")</f>
        <v/>
      </c>
      <c r="AB41" s="106" t="n">
        <v>657</v>
      </c>
      <c r="AC41" s="106">
        <f>IF(AD41&gt;0,(AD41-AB41)/2,"")</f>
        <v/>
      </c>
      <c r="AD41" s="106" t="n">
        <v>657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1172</v>
      </c>
      <c r="R42" s="108" t="n">
        <v>0</v>
      </c>
      <c r="S42" s="108">
        <f>IF(T42&gt;0,(T42-R42)/2,"")</f>
        <v/>
      </c>
      <c r="T42" s="108" t="n">
        <v>545</v>
      </c>
      <c r="U42" s="108">
        <f>IF(V42&gt;0,(V42-T42)/2,"")</f>
        <v/>
      </c>
      <c r="V42" s="108" t="n">
        <v>698</v>
      </c>
      <c r="W42" s="108">
        <f>IF(X42&gt;0,(X42-V42)/2,"")</f>
        <v/>
      </c>
      <c r="X42" s="108" t="n">
        <v>698</v>
      </c>
      <c r="Y42" s="108">
        <f>IF(Z42&gt;0,(Z42-X42)/2,"")</f>
        <v/>
      </c>
      <c r="Z42" s="108" t="n">
        <v>698</v>
      </c>
      <c r="AA42" s="108">
        <f>IF(AB42&gt;0,(AB42-Z42)/2,"")</f>
        <v/>
      </c>
      <c r="AB42" s="108" t="n">
        <v>698</v>
      </c>
      <c r="AC42" s="108">
        <f>IF(AD42&gt;0,(AD42-AB42)/2,"")</f>
        <v/>
      </c>
      <c r="AD42" s="108" t="n">
        <v>698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1690</v>
      </c>
      <c r="R43" s="106" t="n">
        <v>0</v>
      </c>
      <c r="S43" s="106">
        <f>IF(T43&gt;0,(T43-R43)/2,"")</f>
        <v/>
      </c>
      <c r="T43" s="106" t="n">
        <v>0</v>
      </c>
      <c r="U43" s="106">
        <f>IF(V43&gt;0,(V43-T43)/2,"")</f>
        <v/>
      </c>
      <c r="V43" s="106" t="n">
        <v>0</v>
      </c>
      <c r="W43" s="106">
        <f>IF(X43&gt;0,(X43-V43)/2,"")</f>
        <v/>
      </c>
      <c r="X43" s="106" t="n">
        <v>1008</v>
      </c>
      <c r="Y43" s="106">
        <f>IF(Z43&gt;0,(Z43-X43)/2,"")</f>
        <v/>
      </c>
      <c r="Z43" s="106" t="n">
        <v>1663</v>
      </c>
      <c r="AA43" s="106">
        <f>IF(AB43&gt;0,(AB43-Z43)/2,"")</f>
        <v/>
      </c>
      <c r="AB43" s="106" t="n">
        <v>1663</v>
      </c>
      <c r="AC43" s="106">
        <f>IF(AD43&gt;0,(AD43-AB43)/2,"")</f>
        <v/>
      </c>
      <c r="AD43" s="106" t="n">
        <v>1663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1591</v>
      </c>
      <c r="R44" s="110" t="n">
        <v>0</v>
      </c>
      <c r="S44" s="110">
        <f>IF(T44&gt;0,(T44-R44)/2,"")</f>
        <v/>
      </c>
      <c r="T44" s="110" t="n">
        <v>434</v>
      </c>
      <c r="U44" s="110">
        <f>IF(V44&gt;0,(V44-T44)/2,"")</f>
        <v/>
      </c>
      <c r="V44" s="110" t="n">
        <v>434</v>
      </c>
      <c r="W44" s="110">
        <f>IF(X44&gt;0,(X44-V44)/2,"")</f>
        <v/>
      </c>
      <c r="X44" s="110" t="n">
        <v>1513</v>
      </c>
      <c r="Y44" s="110">
        <f>IF(Z44&gt;0,(Z44-X44)/2,"")</f>
        <v/>
      </c>
      <c r="Z44" s="110" t="n">
        <v>1574</v>
      </c>
      <c r="AA44" s="110">
        <f>IF(AB44&gt;0,(AB44-Z44)/2,"")</f>
        <v/>
      </c>
      <c r="AB44" s="110" t="n">
        <v>1574</v>
      </c>
      <c r="AC44" s="110">
        <f>IF(AD44&gt;0,(AD44-AB44)/2,"")</f>
        <v/>
      </c>
      <c r="AD44" s="110" t="n">
        <v>1574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4672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1870</v>
      </c>
      <c r="W45" s="112">
        <f>IF(X45&gt;0,(X45-V45)/2,"")</f>
        <v/>
      </c>
      <c r="X45" s="112" t="n">
        <v>4672</v>
      </c>
      <c r="Y45" s="112">
        <f>IF(Z45&gt;0,(Z45-X45)/2,"")</f>
        <v/>
      </c>
      <c r="Z45" s="112" t="n">
        <v>4672</v>
      </c>
      <c r="AA45" s="112">
        <f>IF(AB45&gt;0,(AB45-Z45)/2,"")</f>
        <v/>
      </c>
      <c r="AB45" s="112" t="n">
        <v>4672</v>
      </c>
      <c r="AC45" s="112">
        <f>IF(AD45&gt;0,(AD45-AB45)/2,"")</f>
        <v/>
      </c>
      <c r="AD45" s="112" t="n">
        <v>4672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3699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3699</v>
      </c>
      <c r="Y46" s="108">
        <f>IF(Z46&gt;0,(Z46-X46)/2,"")</f>
        <v/>
      </c>
      <c r="Z46" s="108" t="n">
        <v>3699</v>
      </c>
      <c r="AA46" s="108">
        <f>IF(AB46&gt;0,(AB46-Z46)/2,"")</f>
        <v/>
      </c>
      <c r="AB46" s="108" t="n">
        <v>3699</v>
      </c>
      <c r="AC46" s="108">
        <f>IF(AD46&gt;0,(AD46-AB46)/2,"")</f>
        <v/>
      </c>
      <c r="AD46" s="108" t="n">
        <v>3699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2447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1159</v>
      </c>
      <c r="Y47" s="106">
        <f>IF(Z47&gt;0,(Z47-X47)/2,"")</f>
        <v/>
      </c>
      <c r="Z47" s="106" t="n">
        <v>1953</v>
      </c>
      <c r="AA47" s="106">
        <f>IF(AB47&gt;0,(AB47-Z47)/2,"")</f>
        <v/>
      </c>
      <c r="AB47" s="106" t="n">
        <v>1953</v>
      </c>
      <c r="AC47" s="106">
        <f>IF(AD47&gt;0,(AD47-AB47)/2,"")</f>
        <v/>
      </c>
      <c r="AD47" s="106" t="n">
        <v>1953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4129</v>
      </c>
      <c r="R48" s="110" t="n">
        <v>948</v>
      </c>
      <c r="S48" s="110">
        <f>IF(T48&gt;0,(T48-R48)/2,"")</f>
        <v/>
      </c>
      <c r="T48" s="110" t="n">
        <v>948</v>
      </c>
      <c r="U48" s="110">
        <f>IF(V48&gt;0,(V48-T48)/2,"")</f>
        <v/>
      </c>
      <c r="V48" s="110" t="n">
        <v>948</v>
      </c>
      <c r="W48" s="110">
        <f>IF(X48&gt;0,(X48-V48)/2,"")</f>
        <v/>
      </c>
      <c r="X48" s="110" t="n">
        <v>4146</v>
      </c>
      <c r="Y48" s="110">
        <f>IF(Z48&gt;0,(Z48-X48)/2,"")</f>
        <v/>
      </c>
      <c r="Z48" s="110" t="n">
        <v>4146</v>
      </c>
      <c r="AA48" s="110">
        <f>IF(AB48&gt;0,(AB48-Z48)/2,"")</f>
        <v/>
      </c>
      <c r="AB48" s="110" t="n">
        <v>4146</v>
      </c>
      <c r="AC48" s="110">
        <f>IF(AD48&gt;0,(AD48-AB48)/2,"")</f>
        <v/>
      </c>
      <c r="AD48" s="110" t="n">
        <v>4146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264</v>
      </c>
      <c r="R49" s="112" t="n">
        <v>0</v>
      </c>
      <c r="S49" s="112">
        <f>IF(T49&gt;0,(T49-R49)/2,"")</f>
        <v/>
      </c>
      <c r="T49" s="112" t="n">
        <v>0</v>
      </c>
      <c r="U49" s="112">
        <f>IF(V49&gt;0,(V49-T49)/2,"")</f>
        <v/>
      </c>
      <c r="V49" s="112" t="n">
        <v>50</v>
      </c>
      <c r="W49" s="112">
        <f>IF(X49&gt;0,(X49-V49)/2,"")</f>
        <v/>
      </c>
      <c r="X49" s="112" t="n">
        <v>218</v>
      </c>
      <c r="Y49" s="112">
        <f>IF(Z49&gt;0,(Z49-X49)/2,"")</f>
        <v/>
      </c>
      <c r="Z49" s="112" t="n">
        <v>236</v>
      </c>
      <c r="AA49" s="112">
        <f>IF(AB49&gt;0,(AB49-Z49)/2,"")</f>
        <v/>
      </c>
      <c r="AB49" s="112" t="n">
        <v>236</v>
      </c>
      <c r="AC49" s="112">
        <f>IF(AD49&gt;0,(AD49-AB49)/2,"")</f>
        <v/>
      </c>
      <c r="AD49" s="112" t="n">
        <v>236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354</v>
      </c>
      <c r="R50" s="108" t="n">
        <v>0</v>
      </c>
      <c r="S50" s="108">
        <f>IF(T50&gt;0,(T50-R50)/2,"")</f>
        <v/>
      </c>
      <c r="T50" s="108" t="n">
        <v>0</v>
      </c>
      <c r="U50" s="108">
        <f>IF(V50&gt;0,(V50-T50)/2,"")</f>
        <v/>
      </c>
      <c r="V50" s="108" t="n">
        <v>306</v>
      </c>
      <c r="W50" s="108">
        <f>IF(X50&gt;0,(X50-V50)/2,"")</f>
        <v/>
      </c>
      <c r="X50" s="108" t="n">
        <v>306</v>
      </c>
      <c r="Y50" s="108">
        <f>IF(Z50&gt;0,(Z50-X50)/2,"")</f>
        <v/>
      </c>
      <c r="Z50" s="108" t="n">
        <v>306</v>
      </c>
      <c r="AA50" s="108">
        <f>IF(AB50&gt;0,(AB50-Z50)/2,"")</f>
        <v/>
      </c>
      <c r="AB50" s="108" t="n">
        <v>318</v>
      </c>
      <c r="AC50" s="108">
        <f>IF(AD50&gt;0,(AD50-AB50)/2,"")</f>
        <v/>
      </c>
      <c r="AD50" s="108" t="n">
        <v>318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1878</v>
      </c>
      <c r="R51" s="106" t="n">
        <v>435</v>
      </c>
      <c r="S51" s="106">
        <f>IF(T51&gt;0,(T51-R51)/2,"")</f>
        <v/>
      </c>
      <c r="T51" s="106" t="n">
        <v>929</v>
      </c>
      <c r="U51" s="106">
        <f>IF(V51&gt;0,(V51-T51)/2,"")</f>
        <v/>
      </c>
      <c r="V51" s="106" t="n">
        <v>1005</v>
      </c>
      <c r="W51" s="106">
        <f>IF(X51&gt;0,(X51-V51)/2,"")</f>
        <v/>
      </c>
      <c r="X51" s="106" t="n">
        <v>1521</v>
      </c>
      <c r="Y51" s="106">
        <f>IF(Z51&gt;0,(Z51-X51)/2,"")</f>
        <v/>
      </c>
      <c r="Z51" s="106" t="n">
        <v>1598</v>
      </c>
      <c r="AA51" s="106">
        <f>IF(AB51&gt;0,(AB51-Z51)/2,"")</f>
        <v/>
      </c>
      <c r="AB51" s="106" t="n">
        <v>1598</v>
      </c>
      <c r="AC51" s="106">
        <f>IF(AD51&gt;0,(AD51-AB51)/2,"")</f>
        <v/>
      </c>
      <c r="AD51" s="106" t="n">
        <v>1598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3623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0</v>
      </c>
      <c r="W52" s="108">
        <f>IF(X52&gt;0,(X52-V52)/2,"")</f>
        <v/>
      </c>
      <c r="X52" s="108" t="n">
        <v>713</v>
      </c>
      <c r="Y52" s="108">
        <f>IF(Z52&gt;0,(Z52-X52)/2,"")</f>
        <v/>
      </c>
      <c r="Z52" s="108" t="n">
        <v>770</v>
      </c>
      <c r="AA52" s="108">
        <f>IF(AB52&gt;0,(AB52-Z52)/2,"")</f>
        <v/>
      </c>
      <c r="AB52" s="108" t="n">
        <v>963</v>
      </c>
      <c r="AC52" s="108">
        <f>IF(AD52&gt;0,(AD52-AB52)/2,"")</f>
        <v/>
      </c>
      <c r="AD52" s="108" t="n">
        <v>963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2643.855018587361</v>
      </c>
      <c r="R53" s="106" t="n">
        <v>0</v>
      </c>
      <c r="S53" s="106">
        <f>IF(T53&gt;0,(T53-R53)/2,"")</f>
        <v/>
      </c>
      <c r="T53" s="106" t="n">
        <v>0</v>
      </c>
      <c r="U53" s="106">
        <f>IF(V53&gt;0,(V53-T53)/2,"")</f>
        <v/>
      </c>
      <c r="V53" s="106" t="n">
        <v>1279</v>
      </c>
      <c r="W53" s="106">
        <f>IF(X53&gt;0,(X53-V53)/2,"")</f>
        <v/>
      </c>
      <c r="X53" s="106" t="n">
        <v>1551</v>
      </c>
      <c r="Y53" s="106">
        <f>IF(Z53&gt;0,(Z53-X53)/2,"")</f>
        <v/>
      </c>
      <c r="Z53" s="106" t="n">
        <v>1878</v>
      </c>
      <c r="AA53" s="106">
        <f>IF(AB53&gt;0,(AB53-Z53)/2,"")</f>
        <v/>
      </c>
      <c r="AB53" s="106" t="n">
        <v>1884</v>
      </c>
      <c r="AC53" s="106">
        <f>IF(AD53&gt;0,(AD53-AB53)/2,"")</f>
        <v/>
      </c>
      <c r="AD53" s="106" t="n">
        <v>1884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1709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0</v>
      </c>
      <c r="Y54" s="108">
        <f>IF(Z54&gt;0,(Z54-X54)/2,"")</f>
        <v/>
      </c>
      <c r="Z54" s="108" t="n">
        <v>428</v>
      </c>
      <c r="AA54" s="108">
        <f>IF(AB54&gt;0,(AB54-Z54)/2,"")</f>
        <v/>
      </c>
      <c r="AB54" s="108" t="n">
        <v>428</v>
      </c>
      <c r="AC54" s="108">
        <f>IF(AD54&gt;0,(AD54-AB54)/2,"")</f>
        <v/>
      </c>
      <c r="AD54" s="108" t="n">
        <v>428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944</v>
      </c>
      <c r="R55" s="106" t="n">
        <v>629</v>
      </c>
      <c r="S55" s="106">
        <f>IF(T55&gt;0,(T55-R55)/2,"")</f>
        <v/>
      </c>
      <c r="T55" s="106" t="n">
        <v>928</v>
      </c>
      <c r="U55" s="106">
        <f>IF(V55&gt;0,(V55-T55)/2,"")</f>
        <v/>
      </c>
      <c r="V55" s="106" t="n">
        <v>954</v>
      </c>
      <c r="W55" s="106">
        <f>IF(X55&gt;0,(X55-V55)/2,"")</f>
        <v/>
      </c>
      <c r="X55" s="106" t="n">
        <v>1062</v>
      </c>
      <c r="Y55" s="106">
        <f>IF(Z55&gt;0,(Z55-X55)/2,"")</f>
        <v/>
      </c>
      <c r="Z55" s="106" t="n">
        <v>1067</v>
      </c>
      <c r="AA55" s="106">
        <f>IF(AB55&gt;0,(AB55-Z55)/2,"")</f>
        <v/>
      </c>
      <c r="AB55" s="106" t="n">
        <v>1068</v>
      </c>
      <c r="AC55" s="106">
        <f>IF(AD55&gt;0,(AD55-AB55)/2,"")</f>
        <v/>
      </c>
      <c r="AD55" s="106" t="n">
        <v>1068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442</v>
      </c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26</v>
      </c>
      <c r="W56" s="108">
        <f>IF(X56&gt;0,(X56-V56)/2,"")</f>
        <v/>
      </c>
      <c r="X56" s="108" t="n">
        <v>358</v>
      </c>
      <c r="Y56" s="108">
        <f>IF(Z56&gt;0,(Z56-X56)/2,"")</f>
        <v/>
      </c>
      <c r="Z56" s="108" t="n">
        <v>442</v>
      </c>
      <c r="AA56" s="108">
        <f>IF(AB56&gt;0,(AB56-Z56)/2,"")</f>
        <v/>
      </c>
      <c r="AB56" s="108" t="n">
        <v>442</v>
      </c>
      <c r="AC56" s="108">
        <f>IF(AD56&gt;0,(AD56-AB56)/2,"")</f>
        <v/>
      </c>
      <c r="AD56" s="108" t="n">
        <v>442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221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178</v>
      </c>
      <c r="Y57" s="114">
        <f>IF(Z57&gt;0,(Z57-X57)/2,"")</f>
        <v/>
      </c>
      <c r="Z57" s="114" t="n">
        <v>178</v>
      </c>
      <c r="AA57" s="114">
        <f>IF(AB57&gt;0,(AB57-Z57)/2,"")</f>
        <v/>
      </c>
      <c r="AB57" s="114" t="n">
        <v>178</v>
      </c>
      <c r="AC57" s="114">
        <f>IF(AD57&gt;0,(AD57-AB57)/2,"")</f>
        <v/>
      </c>
      <c r="AD57" s="114" t="n">
        <v>178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5428</v>
      </c>
      <c r="R58" s="104" t="n">
        <v>448</v>
      </c>
      <c r="S58" s="104">
        <f>IF(T58&gt;0,(T58-R58)/2,"")</f>
        <v/>
      </c>
      <c r="T58" s="104" t="n">
        <v>700</v>
      </c>
      <c r="U58" s="104">
        <f>IF(V58&gt;0,(V58-T58)/2,"")</f>
        <v/>
      </c>
      <c r="V58" s="104" t="n">
        <v>1580</v>
      </c>
      <c r="W58" s="104">
        <f>IF(X58&gt;0,(X58-V58)/2,"")</f>
        <v/>
      </c>
      <c r="X58" s="104" t="n">
        <v>3619</v>
      </c>
      <c r="Y58" s="104">
        <f>IF(Z58&gt;0,(Z58-X58)/2,"")</f>
        <v/>
      </c>
      <c r="Z58" s="104" t="n">
        <v>3856</v>
      </c>
      <c r="AA58" s="104">
        <f>IF(AB58&gt;0,(AB58-Z58)/2,"")</f>
        <v/>
      </c>
      <c r="AB58" s="104" t="n">
        <v>3856</v>
      </c>
      <c r="AC58" s="104">
        <f>IF(AD58&gt;0,(AD58-AB58)/2,"")</f>
        <v/>
      </c>
      <c r="AD58" s="104" t="n">
        <v>3856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4650</v>
      </c>
      <c r="R59" s="106" t="n">
        <v>508</v>
      </c>
      <c r="S59" s="106">
        <f>IF(T59&gt;0,(T59-R59)/2,"")</f>
        <v/>
      </c>
      <c r="T59" s="106" t="n">
        <v>2055</v>
      </c>
      <c r="U59" s="106">
        <f>IF(V59&gt;0,(V59-T59)/2,"")</f>
        <v/>
      </c>
      <c r="V59" s="106" t="n">
        <v>2713</v>
      </c>
      <c r="W59" s="106">
        <f>IF(X59&gt;0,(X59-V59)/2,"")</f>
        <v/>
      </c>
      <c r="X59" s="106" t="n">
        <v>3524</v>
      </c>
      <c r="Y59" s="106">
        <f>IF(Z59&gt;0,(Z59-X59)/2,"")</f>
        <v/>
      </c>
      <c r="Z59" s="106" t="n">
        <v>3583</v>
      </c>
      <c r="AA59" s="106">
        <f>IF(AB59&gt;0,(AB59-Z59)/2,"")</f>
        <v/>
      </c>
      <c r="AB59" s="106" t="n">
        <v>4629</v>
      </c>
      <c r="AC59" s="106">
        <f>IF(AD59&gt;0,(AD59-AB59)/2,"")</f>
        <v/>
      </c>
      <c r="AD59" s="106" t="n">
        <v>4629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5384.057632398753</v>
      </c>
      <c r="R60" s="108" t="n">
        <v>368</v>
      </c>
      <c r="S60" s="108">
        <f>IF(T60&gt;0,(T60-R60)/2,"")</f>
        <v/>
      </c>
      <c r="T60" s="108" t="n">
        <v>752</v>
      </c>
      <c r="U60" s="108">
        <f>IF(V60&gt;0,(V60-T60)/2,"")</f>
        <v/>
      </c>
      <c r="V60" s="108" t="n">
        <v>1155</v>
      </c>
      <c r="W60" s="108">
        <f>IF(X60&gt;0,(X60-V60)/2,"")</f>
        <v/>
      </c>
      <c r="X60" s="108" t="n">
        <v>1226</v>
      </c>
      <c r="Y60" s="108">
        <f>IF(Z60&gt;0,(Z60-X60)/2,"")</f>
        <v/>
      </c>
      <c r="Z60" s="108" t="n">
        <v>2061</v>
      </c>
      <c r="AA60" s="108">
        <f>IF(AB60&gt;0,(AB60-Z60)/2,"")</f>
        <v/>
      </c>
      <c r="AB60" s="108" t="n">
        <v>2061</v>
      </c>
      <c r="AC60" s="108">
        <f>IF(AD60&gt;0,(AD60-AB60)/2,"")</f>
        <v/>
      </c>
      <c r="AD60" s="108" t="n">
        <v>2061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5879.805635838151</v>
      </c>
      <c r="R62" s="104" t="n">
        <v>1029</v>
      </c>
      <c r="S62" s="104">
        <f>IF(T62&gt;0,(T62-R62)/2,"")</f>
        <v/>
      </c>
      <c r="T62" s="104" t="n">
        <v>1665</v>
      </c>
      <c r="U62" s="104">
        <f>IF(V62&gt;0,(V62-T62)/2,"")</f>
        <v/>
      </c>
      <c r="V62" s="104" t="n">
        <v>1924</v>
      </c>
      <c r="W62" s="104">
        <f>IF(X62&gt;0,(X62-V62)/2,"")</f>
        <v/>
      </c>
      <c r="X62" s="104" t="n">
        <v>2113</v>
      </c>
      <c r="Y62" s="104">
        <f>IF(Z62&gt;0,(Z62-X62)/2,"")</f>
        <v/>
      </c>
      <c r="Z62" s="104" t="n">
        <v>2113</v>
      </c>
      <c r="AA62" s="104">
        <f>IF(AB62&gt;0,(AB62-Z62)/2,"")</f>
        <v/>
      </c>
      <c r="AB62" s="104" t="n">
        <v>2113</v>
      </c>
      <c r="AC62" s="104">
        <f>IF(AD62&gt;0,(AD62-AB62)/2,"")</f>
        <v/>
      </c>
      <c r="AD62" s="104" t="n">
        <v>2113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4897</v>
      </c>
      <c r="R63" s="106" t="n">
        <v>2596</v>
      </c>
      <c r="S63" s="106">
        <f>IF(T63&gt;0,(T63-R63)/2,"")</f>
        <v/>
      </c>
      <c r="T63" s="106" t="n">
        <v>3884</v>
      </c>
      <c r="U63" s="106">
        <f>IF(V63&gt;0,(V63-T63)/2,"")</f>
        <v/>
      </c>
      <c r="V63" s="106" t="n">
        <v>4614</v>
      </c>
      <c r="W63" s="106">
        <f>IF(X63&gt;0,(X63-V63)/2,"")</f>
        <v/>
      </c>
      <c r="X63" s="106" t="n">
        <v>4650</v>
      </c>
      <c r="Y63" s="106">
        <f>IF(Z63&gt;0,(Z63-X63)/2,"")</f>
        <v/>
      </c>
      <c r="Z63" s="106" t="n">
        <v>4794</v>
      </c>
      <c r="AA63" s="106">
        <f>IF(AB63&gt;0,(AB63-Z63)/2,"")</f>
        <v/>
      </c>
      <c r="AB63" s="106" t="n">
        <v>4794</v>
      </c>
      <c r="AC63" s="106">
        <f>IF(AD63&gt;0,(AD63-AB63)/2,"")</f>
        <v/>
      </c>
      <c r="AD63" s="106" t="n">
        <v>4794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6051.891304347826</v>
      </c>
      <c r="R64" s="108" t="n">
        <v>1159</v>
      </c>
      <c r="S64" s="108">
        <f>IF(T64&gt;0,(T64-R64)/2,"")</f>
        <v/>
      </c>
      <c r="T64" s="108" t="n">
        <v>2269</v>
      </c>
      <c r="U64" s="108">
        <f>IF(V64&gt;0,(V64-T64)/2,"")</f>
        <v/>
      </c>
      <c r="V64" s="108" t="n">
        <v>2700</v>
      </c>
      <c r="W64" s="108">
        <f>IF(X64&gt;0,(X64-V64)/2,"")</f>
        <v/>
      </c>
      <c r="X64" s="108" t="n">
        <v>4193</v>
      </c>
      <c r="Y64" s="108">
        <f>IF(Z64&gt;0,(Z64-X64)/2,"")</f>
        <v/>
      </c>
      <c r="Z64" s="108" t="n">
        <v>4316</v>
      </c>
      <c r="AA64" s="108">
        <f>IF(AB64&gt;0,(AB64-Z64)/2,"")</f>
        <v/>
      </c>
      <c r="AB64" s="108" t="n">
        <v>4316</v>
      </c>
      <c r="AC64" s="108">
        <f>IF(AD64&gt;0,(AD64-AB64)/2,"")</f>
        <v/>
      </c>
      <c r="AD64" s="108" t="n">
        <v>4316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1947</v>
      </c>
      <c r="R65" s="114" t="n">
        <v>426</v>
      </c>
      <c r="S65" s="114">
        <f>IF(T65&gt;0,(T65-R65)/2,"")</f>
        <v/>
      </c>
      <c r="T65" s="114" t="n">
        <v>426</v>
      </c>
      <c r="U65" s="114">
        <f>IF(V65&gt;0,(V65-T65)/2,"")</f>
        <v/>
      </c>
      <c r="V65" s="114" t="n">
        <v>561</v>
      </c>
      <c r="W65" s="114">
        <f>IF(X65&gt;0,(X65-V65)/2,"")</f>
        <v/>
      </c>
      <c r="X65" s="114" t="n">
        <v>806</v>
      </c>
      <c r="Y65" s="114">
        <f>IF(Z65&gt;0,(Z65-X65)/2,"")</f>
        <v/>
      </c>
      <c r="Z65" s="114" t="n">
        <v>998</v>
      </c>
      <c r="AA65" s="114">
        <f>IF(AB65&gt;0,(AB65-Z65)/2,"")</f>
        <v/>
      </c>
      <c r="AB65" s="114" t="n">
        <v>998</v>
      </c>
      <c r="AC65" s="114">
        <f>IF(AD65&gt;0,(AD65-AB65)/2,"")</f>
        <v/>
      </c>
      <c r="AD65" s="114" t="n">
        <v>998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26.xml><?xml version="1.0" encoding="utf-8"?>
<worksheet xmlns:r="http://schemas.openxmlformats.org/officeDocument/2006/relationships" xmlns="http://schemas.openxmlformats.org/spreadsheetml/2006/main">
  <sheetPr codeName="Sheet26">
    <tabColor theme="1"/>
    <outlinePr summaryBelow="1" summaryRight="1"/>
    <pageSetUpPr fitToPage="1"/>
  </sheetPr>
  <dimension ref="B2:AQ65"/>
  <sheetViews>
    <sheetView topLeftCell="I1"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4176</v>
      </c>
      <c r="E6" s="18" t="inlineStr">
        <is>
          <t xml:space="preserve">Room 1 </t>
        </is>
      </c>
      <c r="F6" s="119" t="n">
        <v>18578.20289855072</v>
      </c>
      <c r="G6" s="117" t="n">
        <v>15849.25878623189</v>
      </c>
      <c r="H6" s="117" t="n">
        <v>10226.53197245362</v>
      </c>
      <c r="I6" s="19">
        <f>G6+H6</f>
        <v/>
      </c>
      <c r="J6" s="119" t="n">
        <v>19472</v>
      </c>
      <c r="K6" s="117" t="n">
        <v>16841.3355</v>
      </c>
      <c r="L6" s="117" t="n">
        <v>10385.3843244</v>
      </c>
      <c r="M6" s="19">
        <f>K6+L6</f>
        <v/>
      </c>
      <c r="N6" s="85" t="n">
        <v>59</v>
      </c>
      <c r="O6" s="85" t="n">
        <v>50</v>
      </c>
      <c r="P6" s="92" t="n"/>
      <c r="Q6" s="20">
        <f>J6-P6</f>
        <v/>
      </c>
      <c r="R6" s="21" t="n">
        <v>3205</v>
      </c>
      <c r="S6" s="20">
        <f>IF(R6&gt;0,(R6-R7-$Q6),"")</f>
        <v/>
      </c>
      <c r="T6" s="21" t="n">
        <v>7416</v>
      </c>
      <c r="U6" s="20">
        <f>IF(T6&gt;0,(T6-T7-$Q6),"")</f>
        <v/>
      </c>
      <c r="V6" s="21" t="n">
        <v>11043</v>
      </c>
      <c r="W6" s="20">
        <f>IF(V6&gt;0,(V6-V7-$Q6),"")</f>
        <v/>
      </c>
      <c r="X6" s="21" t="n">
        <v>15358</v>
      </c>
      <c r="Y6" s="20">
        <f>IF(X6&gt;0,(X6-X7-$Q6),"")</f>
        <v/>
      </c>
      <c r="Z6" s="21" t="n">
        <v>15358</v>
      </c>
      <c r="AA6" s="20">
        <f>IF(Z6&gt;0,(Z6-Z7-$Q6),"")</f>
        <v/>
      </c>
      <c r="AB6" s="21" t="n">
        <v>15358</v>
      </c>
      <c r="AC6" s="22">
        <f>IF(AB6&gt;0,(AB6-AB7-$Q6),"")</f>
        <v/>
      </c>
      <c r="AD6" s="21" t="n">
        <v>15358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2397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</v>
      </c>
      <c r="S7" s="24" t="n"/>
      <c r="T7" s="25" t="n">
        <v>10</v>
      </c>
      <c r="U7" s="24" t="n"/>
      <c r="V7" s="25" t="n">
        <v>283</v>
      </c>
      <c r="W7" s="24" t="n"/>
      <c r="X7" s="25" t="n">
        <v>579</v>
      </c>
      <c r="Y7" s="24" t="n"/>
      <c r="Z7" s="25" t="n">
        <v>579</v>
      </c>
      <c r="AA7" s="24" t="n"/>
      <c r="AB7" s="25" t="n">
        <v>579</v>
      </c>
      <c r="AC7" s="26" t="n"/>
      <c r="AD7" s="25" t="n">
        <v>579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2394</v>
      </c>
      <c r="E8" s="29" t="inlineStr">
        <is>
          <t>Room 2</t>
        </is>
      </c>
      <c r="F8" s="119" t="n">
        <v>15500</v>
      </c>
      <c r="G8" s="117" t="n">
        <v>6666.562499999999</v>
      </c>
      <c r="H8" s="117" t="n">
        <v>1517.8818306</v>
      </c>
      <c r="I8" s="19">
        <f>G8+H8</f>
        <v/>
      </c>
      <c r="J8" s="119" t="n">
        <v>14946</v>
      </c>
      <c r="K8" s="117" t="n">
        <v>6398.319500000001</v>
      </c>
      <c r="L8" s="117" t="n">
        <v>1477.84418966</v>
      </c>
      <c r="M8" s="19">
        <f>K8+L8</f>
        <v/>
      </c>
      <c r="N8" s="87" t="n">
        <v>23</v>
      </c>
      <c r="O8" s="87" t="n">
        <v>18</v>
      </c>
      <c r="P8" s="92" t="n"/>
      <c r="Q8" s="20">
        <f>J8-P8</f>
        <v/>
      </c>
      <c r="R8" s="21" t="n">
        <v>9</v>
      </c>
      <c r="S8" s="20">
        <f>IF(R8&gt;0,(R8-R9-$Q8),"")</f>
        <v/>
      </c>
      <c r="T8" s="21" t="n">
        <v>10954</v>
      </c>
      <c r="U8" s="20">
        <f>IF(T8&gt;0,(T8-T9-$Q8),"")</f>
        <v/>
      </c>
      <c r="V8" s="21" t="n">
        <v>10954</v>
      </c>
      <c r="W8" s="20">
        <f>IF(V8&gt;0,(V8-V9-$Q8),"")</f>
        <v/>
      </c>
      <c r="X8" s="21" t="n">
        <v>10954</v>
      </c>
      <c r="Y8" s="20">
        <f>IF(X8&gt;0,(X8-X9-$Q8),"")</f>
        <v/>
      </c>
      <c r="Z8" s="21" t="n">
        <v>12307</v>
      </c>
      <c r="AA8" s="20">
        <f>IF(Z8&gt;0,(Z8-Z9-$Q8),"")</f>
        <v/>
      </c>
      <c r="AB8" s="21" t="n">
        <v>12616</v>
      </c>
      <c r="AC8" s="22">
        <f>IF(AB8&gt;0,(AB8-AB9-$Q8),"")</f>
        <v/>
      </c>
      <c r="AD8" s="21" t="n">
        <v>12616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1916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6886</v>
      </c>
      <c r="E10" s="18" t="inlineStr">
        <is>
          <t>Room 3</t>
        </is>
      </c>
      <c r="F10" s="119" t="n">
        <v>18472.11736610447</v>
      </c>
      <c r="G10" s="117" t="n">
        <v>14492.36113555642</v>
      </c>
      <c r="H10" s="117" t="n">
        <v>1598.714352083334</v>
      </c>
      <c r="I10" s="19">
        <f>G10+H10</f>
        <v/>
      </c>
      <c r="J10" s="119" t="n">
        <v>19264.41053391053</v>
      </c>
      <c r="K10" s="117" t="n">
        <v>15067.08188726551</v>
      </c>
      <c r="L10" s="117" t="n">
        <v>1647.7552975</v>
      </c>
      <c r="M10" s="19">
        <f>K10+L10</f>
        <v/>
      </c>
      <c r="N10" s="88" t="n">
        <v>41</v>
      </c>
      <c r="O10" s="88" t="n">
        <v>34</v>
      </c>
      <c r="P10" s="92" t="n"/>
      <c r="Q10" s="20">
        <f>J10-P10</f>
        <v/>
      </c>
      <c r="R10" s="21" t="n">
        <v>3543</v>
      </c>
      <c r="S10" s="20">
        <f>IF(R10&gt;0,(R10-R11-$Q10),"")</f>
        <v/>
      </c>
      <c r="T10" s="21" t="n">
        <v>5561</v>
      </c>
      <c r="U10" s="20">
        <f>IF(T10&gt;0,(T10-T11-$Q10),"")</f>
        <v/>
      </c>
      <c r="V10" s="21" t="n">
        <v>7784</v>
      </c>
      <c r="W10" s="20">
        <f>IF(V10&gt;0,(V10-V11-$Q10),"")</f>
        <v/>
      </c>
      <c r="X10" s="21" t="n">
        <v>11370</v>
      </c>
      <c r="Y10" s="20">
        <f>IF(X10&gt;0,(X10-X11-$Q10),"")</f>
        <v/>
      </c>
      <c r="Z10" s="21" t="n">
        <v>12663</v>
      </c>
      <c r="AA10" s="20">
        <f>IF(Z10&gt;0,(Z10-Z11-$Q10),"")</f>
        <v/>
      </c>
      <c r="AB10" s="21" t="n">
        <v>14200</v>
      </c>
      <c r="AC10" s="22">
        <f>IF(AB10&gt;0,(AB10-AB11-$Q10),"")</f>
        <v/>
      </c>
      <c r="AD10" s="21" t="n">
        <v>14148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438</v>
      </c>
      <c r="S11" s="24" t="n"/>
      <c r="T11" s="30" t="n">
        <v>460</v>
      </c>
      <c r="U11" s="24" t="n"/>
      <c r="V11" s="30" t="n">
        <v>1060</v>
      </c>
      <c r="W11" s="24" t="n"/>
      <c r="X11" s="30" t="n">
        <v>1695</v>
      </c>
      <c r="Y11" s="24" t="n"/>
      <c r="Z11" s="30" t="n">
        <v>1702</v>
      </c>
      <c r="AA11" s="24" t="n"/>
      <c r="AB11" s="30" t="n">
        <v>1986</v>
      </c>
      <c r="AC11" s="26" t="n"/>
      <c r="AD11" s="30" t="n">
        <v>1934</v>
      </c>
      <c r="AE11" s="26" t="n"/>
    </row>
    <row r="12">
      <c r="B12" s="16" t="inlineStr">
        <is>
          <t>WM TUC</t>
        </is>
      </c>
      <c r="C12" s="17" t="n">
        <v>1693</v>
      </c>
      <c r="E12" s="29" t="inlineStr">
        <is>
          <t>Room 4</t>
        </is>
      </c>
      <c r="F12" s="119" t="n">
        <v>15077.48736075304</v>
      </c>
      <c r="G12" s="117" t="n">
        <v>11679.80406225926</v>
      </c>
      <c r="H12" s="117" t="n">
        <v>16292.94988723993</v>
      </c>
      <c r="I12" s="19">
        <f>G12+H12</f>
        <v/>
      </c>
      <c r="J12" s="119" t="n">
        <v>16472.01253626191</v>
      </c>
      <c r="K12" s="117" t="n">
        <v>13724.08037650228</v>
      </c>
      <c r="L12" s="117" t="n">
        <v>17957.69275835762</v>
      </c>
      <c r="M12" s="19">
        <f>K12+L12</f>
        <v/>
      </c>
      <c r="N12" s="88" t="n">
        <v>43</v>
      </c>
      <c r="O12" s="88" t="n">
        <v>36</v>
      </c>
      <c r="P12" s="92" t="n"/>
      <c r="Q12" s="20">
        <f>J12-P12</f>
        <v/>
      </c>
      <c r="R12" s="21" t="n">
        <v>1977</v>
      </c>
      <c r="S12" s="20">
        <f>IF(R12&gt;0,(R12-R13-$Q12),"")</f>
        <v/>
      </c>
      <c r="T12" s="21" t="n">
        <v>2809</v>
      </c>
      <c r="U12" s="20">
        <f>IF(T12&gt;0,(T12-T13-$Q12),"")</f>
        <v/>
      </c>
      <c r="V12" s="21" t="n">
        <v>4193</v>
      </c>
      <c r="W12" s="20">
        <f>IF(V12&gt;0,(V12-V13-$Q12),"")</f>
        <v/>
      </c>
      <c r="X12" s="21" t="n">
        <v>4811.25</v>
      </c>
      <c r="Y12" s="20">
        <f>IF(X12&gt;0,(X12-X13-$Q12),"")</f>
        <v/>
      </c>
      <c r="Z12" s="21" t="n">
        <v>8854.25</v>
      </c>
      <c r="AA12" s="20">
        <f>IF(Z12&gt;0,(Z12-Z13-$Q12),"")</f>
        <v/>
      </c>
      <c r="AB12" s="21" t="n">
        <v>10236.25</v>
      </c>
      <c r="AC12" s="22">
        <f>IF(AB12&gt;0,(AB12-AB13-$Q12),"")</f>
        <v/>
      </c>
      <c r="AD12" s="21" t="n">
        <v>10236.25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5409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867</v>
      </c>
      <c r="S13" s="24" t="n"/>
      <c r="T13" s="30" t="n">
        <v>867</v>
      </c>
      <c r="U13" s="24" t="n"/>
      <c r="V13" s="30" t="n">
        <v>867</v>
      </c>
      <c r="W13" s="24" t="n"/>
      <c r="X13" s="30" t="n">
        <v>1119.25</v>
      </c>
      <c r="Y13" s="24" t="n"/>
      <c r="Z13" s="30" t="n">
        <v>1120.25</v>
      </c>
      <c r="AA13" s="24" t="n"/>
      <c r="AB13" s="30" t="n">
        <v>1121.25</v>
      </c>
      <c r="AC13" s="26" t="n"/>
      <c r="AD13" s="30" t="n">
        <v>1121.25</v>
      </c>
      <c r="AE13" s="26" t="n"/>
    </row>
    <row r="14">
      <c r="B14" s="16" t="inlineStr">
        <is>
          <t>ALBSFWY PHX</t>
        </is>
      </c>
      <c r="C14" s="17" t="n">
        <v>8362</v>
      </c>
      <c r="E14" s="18" t="inlineStr">
        <is>
          <t>Room 5</t>
        </is>
      </c>
      <c r="F14" s="119" t="n">
        <v>27505.85858367958</v>
      </c>
      <c r="G14" s="117" t="n">
        <v>19032.7105052546</v>
      </c>
      <c r="H14" s="117" t="n">
        <v>22788.41836546967</v>
      </c>
      <c r="I14" s="19">
        <f>G14+H14</f>
        <v/>
      </c>
      <c r="J14" s="119" t="n">
        <v>27566.85858367958</v>
      </c>
      <c r="K14" s="117" t="n">
        <v>19112.9605052546</v>
      </c>
      <c r="L14" s="117" t="n">
        <v>22840.17970098967</v>
      </c>
      <c r="M14" s="19">
        <f>K14+L14</f>
        <v/>
      </c>
      <c r="N14" s="88" t="n">
        <v>54</v>
      </c>
      <c r="O14" s="88" t="n">
        <v>39</v>
      </c>
      <c r="P14" s="92" t="n"/>
      <c r="Q14" s="20">
        <f>J14-P14</f>
        <v/>
      </c>
      <c r="R14" s="21" t="n">
        <v>2857</v>
      </c>
      <c r="S14" s="20">
        <f>IF(R14&gt;0,(R14-R15-$Q14),"")</f>
        <v/>
      </c>
      <c r="T14" s="21" t="n">
        <v>5733</v>
      </c>
      <c r="U14" s="20">
        <f>IF(T14&gt;0,(T14-T15-$Q14),"")</f>
        <v/>
      </c>
      <c r="V14" s="21" t="n">
        <v>7663</v>
      </c>
      <c r="W14" s="20">
        <f>IF(V14&gt;0,(V14-V15-$Q14),"")</f>
        <v/>
      </c>
      <c r="X14" s="21" t="n">
        <v>9223</v>
      </c>
      <c r="Y14" s="20">
        <f>IF(X14&gt;0,(X14-X15-$Q14),"")</f>
        <v/>
      </c>
      <c r="Z14" s="21" t="n">
        <v>10611</v>
      </c>
      <c r="AA14" s="20">
        <f>IF(Z14&gt;0,(Z14-Z15-$Q14),"")</f>
        <v/>
      </c>
      <c r="AB14" s="21" t="n">
        <v>10611</v>
      </c>
      <c r="AC14" s="22">
        <f>IF(AB14&gt;0,(AB14-AB15-$Q14),"")</f>
        <v/>
      </c>
      <c r="AD14" s="21" t="n">
        <v>10500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2695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2410</v>
      </c>
      <c r="S15" s="24" t="n"/>
      <c r="T15" s="25" t="n">
        <v>4890</v>
      </c>
      <c r="U15" s="24" t="n"/>
      <c r="V15" s="25" t="n">
        <v>5976</v>
      </c>
      <c r="W15" s="24" t="n"/>
      <c r="X15" s="25" t="n">
        <v>6349</v>
      </c>
      <c r="Y15" s="24" t="n"/>
      <c r="Z15" s="25" t="n">
        <v>6349</v>
      </c>
      <c r="AA15" s="24" t="n"/>
      <c r="AB15" s="25" t="n">
        <v>6349</v>
      </c>
      <c r="AC15" s="26" t="n"/>
      <c r="AD15" s="25" t="n">
        <v>6349</v>
      </c>
      <c r="AE15" s="26" t="n"/>
    </row>
    <row r="16" ht="15" customHeight="1" thickBot="1">
      <c r="B16" s="28" t="inlineStr">
        <is>
          <t>FRY'S</t>
        </is>
      </c>
      <c r="C16" s="17" t="n">
        <v>14500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380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670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1236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574</v>
      </c>
      <c r="L20" s="4" t="n"/>
      <c r="M20" s="4" t="n"/>
      <c r="Q20" s="51" t="inlineStr">
        <is>
          <t>Day Prior</t>
        </is>
      </c>
      <c r="R20" s="35" t="n">
        <v>3303</v>
      </c>
      <c r="S20" s="36" t="n"/>
      <c r="T20" s="35" t="n">
        <v>9282</v>
      </c>
      <c r="U20" s="36" t="n"/>
      <c r="V20" s="35" t="n">
        <v>16172</v>
      </c>
      <c r="W20" s="36" t="n"/>
      <c r="X20" s="35" t="n">
        <v>36466</v>
      </c>
      <c r="Y20" s="36" t="n"/>
      <c r="Z20" s="35" t="n">
        <v>41033</v>
      </c>
      <c r="AA20" s="36" t="n"/>
      <c r="AB20" s="35" t="n">
        <v>41433</v>
      </c>
      <c r="AC20" s="37" t="n"/>
      <c r="AD20" s="35" t="n">
        <v>41821</v>
      </c>
      <c r="AE20" s="37" t="n">
        <v>-25122.10959117209</v>
      </c>
    </row>
    <row r="21" ht="15" customHeight="1" thickBot="1">
      <c r="B21" s="16" t="inlineStr">
        <is>
          <t>SBUX PHX</t>
        </is>
      </c>
      <c r="C21" s="17" t="n">
        <v>8815</v>
      </c>
      <c r="L21" s="4" t="n"/>
      <c r="M21" s="4" t="n"/>
      <c r="Q21" s="52" t="n"/>
      <c r="R21" s="40" t="n">
        <v>6463</v>
      </c>
      <c r="S21" s="41" t="n"/>
      <c r="T21" s="40" t="n">
        <v>10129</v>
      </c>
      <c r="U21" s="41" t="n"/>
      <c r="V21" s="40" t="n">
        <v>12312</v>
      </c>
      <c r="W21" s="41" t="n"/>
      <c r="X21" s="40" t="n">
        <v>13263</v>
      </c>
      <c r="Y21" s="41" t="n"/>
      <c r="Z21" s="40" t="n">
        <v>13640</v>
      </c>
      <c r="AA21" s="41" t="n"/>
      <c r="AB21" s="40" t="n">
        <v>14110</v>
      </c>
      <c r="AC21" s="42" t="n"/>
      <c r="AD21" s="40" t="n">
        <v>14110</v>
      </c>
      <c r="AE21" s="42" t="n"/>
    </row>
    <row r="22" ht="15" customHeight="1" thickBot="1">
      <c r="B22" s="16" t="inlineStr">
        <is>
          <t>SBUX LV B</t>
        </is>
      </c>
      <c r="C22" s="17" t="n">
        <v>1063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4641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8105.791458949293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33173.87475013852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4176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16177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525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15085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4310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3051</v>
      </c>
      <c r="R36" s="104" t="n">
        <v>143</v>
      </c>
      <c r="S36" s="104">
        <f>IF(T36&gt;0,(T36-R36)/2,"")</f>
        <v/>
      </c>
      <c r="T36" s="104" t="n">
        <v>1012</v>
      </c>
      <c r="U36" s="104">
        <f>IF(V36&gt;0,(V36-T36)/2,"")</f>
        <v/>
      </c>
      <c r="V36" s="104" t="n">
        <v>1154</v>
      </c>
      <c r="W36" s="104">
        <f>IF(X36&gt;0,(X36-V36)/2,"")</f>
        <v/>
      </c>
      <c r="X36" s="104" t="n">
        <v>1181</v>
      </c>
      <c r="Y36" s="104">
        <f>IF(Z36&gt;0,(Z36-X36)/2,"")</f>
        <v/>
      </c>
      <c r="Z36" s="104" t="n">
        <v>1181</v>
      </c>
      <c r="AA36" s="104">
        <f>IF(AB36&gt;0,(AB36-Z36)/2,"")</f>
        <v/>
      </c>
      <c r="AB36" s="104" t="n">
        <v>1181</v>
      </c>
      <c r="AC36" s="104">
        <f>IF(AD36&gt;0,(AD36-AB36)/2,"")</f>
        <v/>
      </c>
      <c r="AD36" s="104" t="n">
        <v>1181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1538</v>
      </c>
      <c r="R37" s="106" t="n">
        <v>0</v>
      </c>
      <c r="S37" s="106">
        <f>IF(T37&gt;0,(T37-R37)/2,"")</f>
        <v/>
      </c>
      <c r="T37" s="106" t="n">
        <v>95</v>
      </c>
      <c r="U37" s="106">
        <f>IF(V37&gt;0,(V37-T37)/2,"")</f>
        <v/>
      </c>
      <c r="V37" s="106" t="n">
        <v>95</v>
      </c>
      <c r="W37" s="106">
        <f>IF(X37&gt;0,(X37-V37)/2,"")</f>
        <v/>
      </c>
      <c r="X37" s="106" t="n">
        <v>465</v>
      </c>
      <c r="Y37" s="106">
        <f>IF(Z37&gt;0,(Z37-X37)/2,"")</f>
        <v/>
      </c>
      <c r="Z37" s="106" t="n">
        <v>465</v>
      </c>
      <c r="AA37" s="106">
        <f>IF(AB37&gt;0,(AB37-Z37)/2,"")</f>
        <v/>
      </c>
      <c r="AB37" s="106" t="n">
        <v>465</v>
      </c>
      <c r="AC37" s="106">
        <f>IF(AD37&gt;0,(AD37-AB37)/2,"")</f>
        <v/>
      </c>
      <c r="AD37" s="106" t="n">
        <v>465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2714</v>
      </c>
      <c r="R38" s="108" t="n">
        <v>1068</v>
      </c>
      <c r="S38" s="108">
        <f>IF(T38&gt;0,(T38-R38)/2,"")</f>
        <v/>
      </c>
      <c r="T38" s="108" t="n">
        <v>1068</v>
      </c>
      <c r="U38" s="108">
        <f>IF(V38&gt;0,(V38-T38)/2,"")</f>
        <v/>
      </c>
      <c r="V38" s="108" t="n">
        <v>1892</v>
      </c>
      <c r="W38" s="108">
        <f>IF(X38&gt;0,(X38-V38)/2,"")</f>
        <v/>
      </c>
      <c r="X38" s="108" t="n">
        <v>3258</v>
      </c>
      <c r="Y38" s="108">
        <f>IF(Z38&gt;0,(Z38-X38)/2,"")</f>
        <v/>
      </c>
      <c r="Z38" s="108" t="n">
        <v>3258</v>
      </c>
      <c r="AA38" s="108">
        <f>IF(AB38&gt;0,(AB38-Z38)/2,"")</f>
        <v/>
      </c>
      <c r="AB38" s="108" t="n">
        <v>3258</v>
      </c>
      <c r="AC38" s="108">
        <f>IF(AD38&gt;0,(AD38-AB38)/2,"")</f>
        <v/>
      </c>
      <c r="AD38" s="108" t="n">
        <v>3258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3264</v>
      </c>
      <c r="R39" s="106" t="n">
        <v>1046</v>
      </c>
      <c r="S39" s="106">
        <f>IF(T39&gt;0,(T39-R39)/2,"")</f>
        <v/>
      </c>
      <c r="T39" s="106" t="n">
        <v>1405</v>
      </c>
      <c r="U39" s="106">
        <f>IF(V39&gt;0,(V39-T39)/2,"")</f>
        <v/>
      </c>
      <c r="V39" s="106" t="n">
        <v>1882</v>
      </c>
      <c r="W39" s="106">
        <f>IF(X39&gt;0,(X39-V39)/2,"")</f>
        <v/>
      </c>
      <c r="X39" s="106" t="n">
        <v>3278</v>
      </c>
      <c r="Y39" s="106">
        <f>IF(Z39&gt;0,(Z39-X39)/2,"")</f>
        <v/>
      </c>
      <c r="Z39" s="106" t="n">
        <v>3278</v>
      </c>
      <c r="AA39" s="106">
        <f>IF(AB39&gt;0,(AB39-Z39)/2,"")</f>
        <v/>
      </c>
      <c r="AB39" s="106" t="n">
        <v>3278</v>
      </c>
      <c r="AC39" s="106">
        <f>IF(AD39&gt;0,(AD39-AB39)/2,"")</f>
        <v/>
      </c>
      <c r="AD39" s="106" t="n">
        <v>3278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3219</v>
      </c>
      <c r="R40" s="108" t="n">
        <v>668</v>
      </c>
      <c r="S40" s="108">
        <f>IF(T40&gt;0,(T40-R40)/2,"")</f>
        <v/>
      </c>
      <c r="T40" s="108" t="n">
        <v>1198</v>
      </c>
      <c r="U40" s="108">
        <f>IF(V40&gt;0,(V40-T40)/2,"")</f>
        <v/>
      </c>
      <c r="V40" s="108" t="n">
        <v>2169</v>
      </c>
      <c r="W40" s="108">
        <f>IF(X40&gt;0,(X40-V40)/2,"")</f>
        <v/>
      </c>
      <c r="X40" s="108" t="n">
        <v>2920</v>
      </c>
      <c r="Y40" s="108">
        <f>IF(Z40&gt;0,(Z40-X40)/2,"")</f>
        <v/>
      </c>
      <c r="Z40" s="108" t="n">
        <v>2920</v>
      </c>
      <c r="AA40" s="108">
        <f>IF(AB40&gt;0,(AB40-Z40)/2,"")</f>
        <v/>
      </c>
      <c r="AB40" s="108" t="n">
        <v>2920</v>
      </c>
      <c r="AC40" s="108">
        <f>IF(AD40&gt;0,(AD40-AB40)/2,"")</f>
        <v/>
      </c>
      <c r="AD40" s="108" t="n">
        <v>2920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792</v>
      </c>
      <c r="R41" s="106" t="n">
        <v>274</v>
      </c>
      <c r="S41" s="106">
        <f>IF(T41&gt;0,(T41-R41)/2,"")</f>
        <v/>
      </c>
      <c r="T41" s="106" t="n">
        <v>274</v>
      </c>
      <c r="U41" s="106">
        <f>IF(V41&gt;0,(V41-T41)/2,"")</f>
        <v/>
      </c>
      <c r="V41" s="106" t="n">
        <v>411</v>
      </c>
      <c r="W41" s="106">
        <f>IF(X41&gt;0,(X41-V41)/2,"")</f>
        <v/>
      </c>
      <c r="X41" s="106" t="n">
        <v>411</v>
      </c>
      <c r="Y41" s="106">
        <f>IF(Z41&gt;0,(Z41-X41)/2,"")</f>
        <v/>
      </c>
      <c r="Z41" s="106" t="n">
        <v>411</v>
      </c>
      <c r="AA41" s="106">
        <f>IF(AB41&gt;0,(AB41-Z41)/2,"")</f>
        <v/>
      </c>
      <c r="AB41" s="106" t="n">
        <v>411</v>
      </c>
      <c r="AC41" s="106">
        <f>IF(AD41&gt;0,(AD41-AB41)/2,"")</f>
        <v/>
      </c>
      <c r="AD41" s="106" t="n">
        <v>411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1266</v>
      </c>
      <c r="R42" s="108" t="n">
        <v>0</v>
      </c>
      <c r="S42" s="108">
        <f>IF(T42&gt;0,(T42-R42)/2,"")</f>
        <v/>
      </c>
      <c r="T42" s="108" t="n">
        <v>771</v>
      </c>
      <c r="U42" s="108">
        <f>IF(V42&gt;0,(V42-T42)/2,"")</f>
        <v/>
      </c>
      <c r="V42" s="108" t="n">
        <v>771</v>
      </c>
      <c r="W42" s="108">
        <f>IF(X42&gt;0,(X42-V42)/2,"")</f>
        <v/>
      </c>
      <c r="X42" s="108" t="n">
        <v>771</v>
      </c>
      <c r="Y42" s="108">
        <f>IF(Z42&gt;0,(Z42-X42)/2,"")</f>
        <v/>
      </c>
      <c r="Z42" s="108" t="n">
        <v>771</v>
      </c>
      <c r="AA42" s="108">
        <f>IF(AB42&gt;0,(AB42-Z42)/2,"")</f>
        <v/>
      </c>
      <c r="AB42" s="108" t="n">
        <v>771</v>
      </c>
      <c r="AC42" s="108">
        <f>IF(AD42&gt;0,(AD42-AB42)/2,"")</f>
        <v/>
      </c>
      <c r="AD42" s="108" t="n">
        <v>771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1770</v>
      </c>
      <c r="R43" s="106" t="n">
        <v>0</v>
      </c>
      <c r="S43" s="106">
        <f>IF(T43&gt;0,(T43-R43)/2,"")</f>
        <v/>
      </c>
      <c r="T43" s="106" t="n">
        <v>554</v>
      </c>
      <c r="U43" s="106">
        <f>IF(V43&gt;0,(V43-T43)/2,"")</f>
        <v/>
      </c>
      <c r="V43" s="106" t="n">
        <v>1630</v>
      </c>
      <c r="W43" s="106">
        <f>IF(X43&gt;0,(X43-V43)/2,"")</f>
        <v/>
      </c>
      <c r="X43" s="106" t="n">
        <v>1630</v>
      </c>
      <c r="Y43" s="106">
        <f>IF(Z43&gt;0,(Z43-X43)/2,"")</f>
        <v/>
      </c>
      <c r="Z43" s="106" t="n">
        <v>1630</v>
      </c>
      <c r="AA43" s="106">
        <f>IF(AB43&gt;0,(AB43-Z43)/2,"")</f>
        <v/>
      </c>
      <c r="AB43" s="106" t="n">
        <v>1630</v>
      </c>
      <c r="AC43" s="106">
        <f>IF(AD43&gt;0,(AD43-AB43)/2,"")</f>
        <v/>
      </c>
      <c r="AD43" s="106" t="n">
        <v>1630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1858</v>
      </c>
      <c r="R44" s="110" t="n">
        <v>6</v>
      </c>
      <c r="S44" s="110">
        <f>IF(T44&gt;0,(T44-R44)/2,"")</f>
        <v/>
      </c>
      <c r="T44" s="110" t="n">
        <v>1039</v>
      </c>
      <c r="U44" s="110">
        <f>IF(V44&gt;0,(V44-T44)/2,"")</f>
        <v/>
      </c>
      <c r="V44" s="110" t="n">
        <v>1039</v>
      </c>
      <c r="W44" s="110">
        <f>IF(X44&gt;0,(X44-V44)/2,"")</f>
        <v/>
      </c>
      <c r="X44" s="110" t="n">
        <v>1444</v>
      </c>
      <c r="Y44" s="110">
        <f>IF(Z44&gt;0,(Z44-X44)/2,"")</f>
        <v/>
      </c>
      <c r="Z44" s="110" t="n">
        <v>1444</v>
      </c>
      <c r="AA44" s="110">
        <f>IF(AB44&gt;0,(AB44-Z44)/2,"")</f>
        <v/>
      </c>
      <c r="AB44" s="110" t="n">
        <v>1444</v>
      </c>
      <c r="AC44" s="110">
        <f>IF(AD44&gt;0,(AD44-AB44)/2,"")</f>
        <v/>
      </c>
      <c r="AD44" s="110" t="n">
        <v>1444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4782</v>
      </c>
      <c r="R45" s="112" t="n">
        <v>9</v>
      </c>
      <c r="S45" s="112">
        <f>IF(T45&gt;0,(T45-R45)/2,"")</f>
        <v/>
      </c>
      <c r="T45" s="112" t="n">
        <v>2879</v>
      </c>
      <c r="U45" s="112">
        <f>IF(V45&gt;0,(V45-T45)/2,"")</f>
        <v/>
      </c>
      <c r="V45" s="112" t="n">
        <v>2879</v>
      </c>
      <c r="W45" s="112">
        <f>IF(X45&gt;0,(X45-V45)/2,"")</f>
        <v/>
      </c>
      <c r="X45" s="112" t="n">
        <v>2879</v>
      </c>
      <c r="Y45" s="112">
        <f>IF(Z45&gt;0,(Z45-X45)/2,"")</f>
        <v/>
      </c>
      <c r="Z45" s="112" t="n">
        <v>2879</v>
      </c>
      <c r="AA45" s="112">
        <f>IF(AB45&gt;0,(AB45-Z45)/2,"")</f>
        <v/>
      </c>
      <c r="AB45" s="112" t="n">
        <v>2879</v>
      </c>
      <c r="AC45" s="112">
        <f>IF(AD45&gt;0,(AD45-AB45)/2,"")</f>
        <v/>
      </c>
      <c r="AD45" s="112" t="n">
        <v>2879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3686</v>
      </c>
      <c r="R46" s="108" t="n">
        <v>0</v>
      </c>
      <c r="S46" s="108">
        <f>IF(T46&gt;0,(T46-R46)/2,"")</f>
        <v/>
      </c>
      <c r="T46" s="108" t="n">
        <v>3686</v>
      </c>
      <c r="U46" s="108">
        <f>IF(V46&gt;0,(V46-T46)/2,"")</f>
        <v/>
      </c>
      <c r="V46" s="108" t="n">
        <v>3686</v>
      </c>
      <c r="W46" s="108">
        <f>IF(X46&gt;0,(X46-V46)/2,"")</f>
        <v/>
      </c>
      <c r="X46" s="108" t="n">
        <v>3686</v>
      </c>
      <c r="Y46" s="108">
        <f>IF(Z46&gt;0,(Z46-X46)/2,"")</f>
        <v/>
      </c>
      <c r="Z46" s="108" t="n">
        <v>3686</v>
      </c>
      <c r="AA46" s="108">
        <f>IF(AB46&gt;0,(AB46-Z46)/2,"")</f>
        <v/>
      </c>
      <c r="AB46" s="108" t="n">
        <v>3686</v>
      </c>
      <c r="AC46" s="108">
        <f>IF(AD46&gt;0,(AD46-AB46)/2,"")</f>
        <v/>
      </c>
      <c r="AD46" s="108" t="n">
        <v>3686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2315</v>
      </c>
      <c r="R47" s="106" t="n">
        <v>0</v>
      </c>
      <c r="S47" s="106">
        <f>IF(T47&gt;0,(T47-R47)/2,"")</f>
        <v/>
      </c>
      <c r="T47" s="106" t="n">
        <v>1152</v>
      </c>
      <c r="U47" s="106">
        <f>IF(V47&gt;0,(V47-T47)/2,"")</f>
        <v/>
      </c>
      <c r="V47" s="106" t="n">
        <v>1152</v>
      </c>
      <c r="W47" s="106">
        <f>IF(X47&gt;0,(X47-V47)/2,"")</f>
        <v/>
      </c>
      <c r="X47" s="106" t="n">
        <v>1152</v>
      </c>
      <c r="Y47" s="106">
        <f>IF(Z47&gt;0,(Z47-X47)/2,"")</f>
        <v/>
      </c>
      <c r="Z47" s="106" t="n">
        <v>1579</v>
      </c>
      <c r="AA47" s="106">
        <f>IF(AB47&gt;0,(AB47-Z47)/2,"")</f>
        <v/>
      </c>
      <c r="AB47" s="106" t="n">
        <v>1888</v>
      </c>
      <c r="AC47" s="106">
        <f>IF(AD47&gt;0,(AD47-AB47)/2,"")</f>
        <v/>
      </c>
      <c r="AD47" s="106" t="n">
        <v>1888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4163</v>
      </c>
      <c r="R48" s="110" t="n">
        <v>0</v>
      </c>
      <c r="S48" s="110">
        <f>IF(T48&gt;0,(T48-R48)/2,"")</f>
        <v/>
      </c>
      <c r="T48" s="110" t="n">
        <v>3237</v>
      </c>
      <c r="U48" s="110">
        <f>IF(V48&gt;0,(V48-T48)/2,"")</f>
        <v/>
      </c>
      <c r="V48" s="110" t="n">
        <v>3237</v>
      </c>
      <c r="W48" s="110">
        <f>IF(X48&gt;0,(X48-V48)/2,"")</f>
        <v/>
      </c>
      <c r="X48" s="110" t="n">
        <v>3237</v>
      </c>
      <c r="Y48" s="110">
        <f>IF(Z48&gt;0,(Z48-X48)/2,"")</f>
        <v/>
      </c>
      <c r="Z48" s="110" t="n">
        <v>4163</v>
      </c>
      <c r="AA48" s="110">
        <f>IF(AB48&gt;0,(AB48-Z48)/2,"")</f>
        <v/>
      </c>
      <c r="AB48" s="110" t="n">
        <v>4163</v>
      </c>
      <c r="AC48" s="110">
        <f>IF(AD48&gt;0,(AD48-AB48)/2,"")</f>
        <v/>
      </c>
      <c r="AD48" s="110" t="n">
        <v>4163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2134.142857142857</v>
      </c>
      <c r="R49" s="112" t="n">
        <v>1121</v>
      </c>
      <c r="S49" s="112">
        <f>IF(T49&gt;0,(T49-R49)/2,"")</f>
        <v/>
      </c>
      <c r="T49" s="112" t="n">
        <v>1802</v>
      </c>
      <c r="U49" s="112">
        <f>IF(V49&gt;0,(V49-T49)/2,"")</f>
        <v/>
      </c>
      <c r="V49" s="112" t="n">
        <v>1827</v>
      </c>
      <c r="W49" s="112">
        <f>IF(X49&gt;0,(X49-V49)/2,"")</f>
        <v/>
      </c>
      <c r="X49" s="112" t="n">
        <v>1827</v>
      </c>
      <c r="Y49" s="112">
        <f>IF(Z49&gt;0,(Z49-X49)/2,"")</f>
        <v/>
      </c>
      <c r="Z49" s="112" t="n">
        <v>1827</v>
      </c>
      <c r="AA49" s="112">
        <f>IF(AB49&gt;0,(AB49-Z49)/2,"")</f>
        <v/>
      </c>
      <c r="AB49" s="112" t="n">
        <v>1945</v>
      </c>
      <c r="AC49" s="112">
        <f>IF(AD49&gt;0,(AD49-AB49)/2,"")</f>
        <v/>
      </c>
      <c r="AD49" s="112" t="n">
        <v>1945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3708</v>
      </c>
      <c r="R50" s="108" t="n">
        <v>1077</v>
      </c>
      <c r="S50" s="108">
        <f>IF(T50&gt;0,(T50-R50)/2,"")</f>
        <v/>
      </c>
      <c r="T50" s="108" t="n">
        <v>1677</v>
      </c>
      <c r="U50" s="108">
        <f>IF(V50&gt;0,(V50-T50)/2,"")</f>
        <v/>
      </c>
      <c r="V50" s="108" t="n">
        <v>1677</v>
      </c>
      <c r="W50" s="108">
        <f>IF(X50&gt;0,(X50-V50)/2,"")</f>
        <v/>
      </c>
      <c r="X50" s="108" t="n">
        <v>3217</v>
      </c>
      <c r="Y50" s="108">
        <f>IF(Z50&gt;0,(Z50-X50)/2,"")</f>
        <v/>
      </c>
      <c r="Z50" s="108" t="n">
        <v>3706</v>
      </c>
      <c r="AA50" s="108">
        <f>IF(AB50&gt;0,(AB50-Z50)/2,"")</f>
        <v/>
      </c>
      <c r="AB50" s="108" t="n">
        <v>3706</v>
      </c>
      <c r="AC50" s="108">
        <f>IF(AD50&gt;0,(AD50-AB50)/2,"")</f>
        <v/>
      </c>
      <c r="AD50" s="108" t="n">
        <v>3706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1743</v>
      </c>
      <c r="R51" s="106" t="n">
        <v>65</v>
      </c>
      <c r="S51" s="106">
        <f>IF(T51&gt;0,(T51-R51)/2,"")</f>
        <v/>
      </c>
      <c r="T51" s="106" t="n">
        <v>-6</v>
      </c>
      <c r="U51" s="106">
        <f>IF(V51&gt;0,(V51-T51)/2,"")</f>
        <v/>
      </c>
      <c r="V51" s="106" t="n">
        <v>445</v>
      </c>
      <c r="W51" s="106">
        <f>IF(X51&gt;0,(X51-V51)/2,"")</f>
        <v/>
      </c>
      <c r="X51" s="106" t="n">
        <v>875</v>
      </c>
      <c r="Y51" s="106">
        <f>IF(Z51&gt;0,(Z51-X51)/2,"")</f>
        <v/>
      </c>
      <c r="Z51" s="106" t="n">
        <v>882</v>
      </c>
      <c r="AA51" s="106">
        <f>IF(AB51&gt;0,(AB51-Z51)/2,"")</f>
        <v/>
      </c>
      <c r="AB51" s="106" t="n">
        <v>1046</v>
      </c>
      <c r="AC51" s="106">
        <f>IF(AD51&gt;0,(AD51-AB51)/2,"")</f>
        <v/>
      </c>
      <c r="AD51" s="106" t="n">
        <v>963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2118</v>
      </c>
      <c r="R52" s="108" t="n">
        <v>31</v>
      </c>
      <c r="S52" s="108">
        <f>IF(T52&gt;0,(T52-R52)/2,"")</f>
        <v/>
      </c>
      <c r="T52" s="108" t="n">
        <v>1041</v>
      </c>
      <c r="U52" s="108">
        <f>IF(V52&gt;0,(V52-T52)/2,"")</f>
        <v/>
      </c>
      <c r="V52" s="108" t="n">
        <v>1041</v>
      </c>
      <c r="W52" s="108">
        <f>IF(X52&gt;0,(X52-V52)/2,"")</f>
        <v/>
      </c>
      <c r="X52" s="108" t="n">
        <v>1041</v>
      </c>
      <c r="Y52" s="108">
        <f>IF(Z52&gt;0,(Z52-X52)/2,"")</f>
        <v/>
      </c>
      <c r="Z52" s="108" t="n">
        <v>1041</v>
      </c>
      <c r="AA52" s="108">
        <f>IF(AB52&gt;0,(AB52-Z52)/2,"")</f>
        <v/>
      </c>
      <c r="AB52" s="108" t="n">
        <v>1041</v>
      </c>
      <c r="AC52" s="108">
        <f>IF(AD52&gt;0,(AD52-AB52)/2,"")</f>
        <v/>
      </c>
      <c r="AD52" s="108" t="n">
        <v>1041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2484.267676767677</v>
      </c>
      <c r="R53" s="106" t="n">
        <v>346</v>
      </c>
      <c r="S53" s="106">
        <f>IF(T53&gt;0,(T53-R53)/2,"")</f>
        <v/>
      </c>
      <c r="T53" s="106" t="n">
        <v>138</v>
      </c>
      <c r="U53" s="106">
        <f>IF(V53&gt;0,(V53-T53)/2,"")</f>
        <v/>
      </c>
      <c r="V53" s="106" t="n">
        <v>306</v>
      </c>
      <c r="W53" s="106">
        <f>IF(X53&gt;0,(X53-V53)/2,"")</f>
        <v/>
      </c>
      <c r="X53" s="106" t="n">
        <v>1227</v>
      </c>
      <c r="Y53" s="106">
        <f>IF(Z53&gt;0,(Z53-X53)/2,"")</f>
        <v/>
      </c>
      <c r="Z53" s="106" t="n">
        <v>1384</v>
      </c>
      <c r="AA53" s="106">
        <f>IF(AB53&gt;0,(AB53-Z53)/2,"")</f>
        <v/>
      </c>
      <c r="AB53" s="106" t="n">
        <v>1504</v>
      </c>
      <c r="AC53" s="106">
        <f>IF(AD53&gt;0,(AD53-AB53)/2,"")</f>
        <v/>
      </c>
      <c r="AD53" s="106" t="n">
        <v>1535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1846</v>
      </c>
      <c r="R54" s="108" t="n">
        <v>0</v>
      </c>
      <c r="S54" s="108">
        <f>IF(T54&gt;0,(T54-R54)/2,"")</f>
        <v/>
      </c>
      <c r="T54" s="108" t="n">
        <v>4</v>
      </c>
      <c r="U54" s="108">
        <f>IF(V54&gt;0,(V54-T54)/2,"")</f>
        <v/>
      </c>
      <c r="V54" s="108" t="n">
        <v>4</v>
      </c>
      <c r="W54" s="108">
        <f>IF(X54&gt;0,(X54-V54)/2,"")</f>
        <v/>
      </c>
      <c r="X54" s="108" t="n">
        <v>4</v>
      </c>
      <c r="Y54" s="108">
        <f>IF(Z54&gt;0,(Z54-X54)/2,"")</f>
        <v/>
      </c>
      <c r="Z54" s="108" t="n">
        <v>644</v>
      </c>
      <c r="AA54" s="108">
        <f>IF(AB54&gt;0,(AB54-Z54)/2,"")</f>
        <v/>
      </c>
      <c r="AB54" s="108" t="n">
        <v>1337</v>
      </c>
      <c r="AC54" s="108">
        <f>IF(AD54&gt;0,(AD54-AB54)/2,"")</f>
        <v/>
      </c>
      <c r="AD54" s="108" t="n">
        <v>1337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1990</v>
      </c>
      <c r="R55" s="106" t="n">
        <v>-299</v>
      </c>
      <c r="S55" s="106">
        <f>IF(T55&gt;0,(T55-R55)/2,"")</f>
        <v/>
      </c>
      <c r="T55" s="106" t="n">
        <v>-299</v>
      </c>
      <c r="U55" s="106">
        <f>IF(V55&gt;0,(V55-T55)/2,"")</f>
        <v/>
      </c>
      <c r="V55" s="106" t="n">
        <v>80</v>
      </c>
      <c r="W55" s="106">
        <f>IF(X55&gt;0,(X55-V55)/2,"")</f>
        <v/>
      </c>
      <c r="X55" s="106" t="n">
        <v>775</v>
      </c>
      <c r="Y55" s="106">
        <f>IF(Z55&gt;0,(Z55-X55)/2,"")</f>
        <v/>
      </c>
      <c r="Z55" s="106" t="n">
        <v>775</v>
      </c>
      <c r="AA55" s="106">
        <f>IF(AB55&gt;0,(AB55-Z55)/2,"")</f>
        <v/>
      </c>
      <c r="AB55" s="106" t="n">
        <v>775</v>
      </c>
      <c r="AC55" s="106">
        <f>IF(AD55&gt;0,(AD55-AB55)/2,"")</f>
        <v/>
      </c>
      <c r="AD55" s="106" t="n">
        <v>775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2890</v>
      </c>
      <c r="R56" s="108" t="n">
        <v>1202</v>
      </c>
      <c r="S56" s="108">
        <f>IF(T56&gt;0,(T56-R56)/2,"")</f>
        <v/>
      </c>
      <c r="T56" s="108" t="n">
        <v>1202</v>
      </c>
      <c r="U56" s="108">
        <f>IF(V56&gt;0,(V56-T56)/2,"")</f>
        <v/>
      </c>
      <c r="V56" s="108" t="n">
        <v>2402</v>
      </c>
      <c r="W56" s="108">
        <f>IF(X56&gt;0,(X56-V56)/2,"")</f>
        <v/>
      </c>
      <c r="X56" s="108" t="n">
        <v>2402</v>
      </c>
      <c r="Y56" s="108">
        <f>IF(Z56&gt;0,(Z56-X56)/2,"")</f>
        <v/>
      </c>
      <c r="Z56" s="108" t="n">
        <v>2402</v>
      </c>
      <c r="AA56" s="108">
        <f>IF(AB56&gt;0,(AB56-Z56)/2,"")</f>
        <v/>
      </c>
      <c r="AB56" s="108" t="n">
        <v>2690</v>
      </c>
      <c r="AC56" s="108">
        <f>IF(AD56&gt;0,(AD56-AB56)/2,"")</f>
        <v/>
      </c>
      <c r="AD56" s="108" t="n">
        <v>2690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351</v>
      </c>
      <c r="R57" s="114" t="n">
        <v>0</v>
      </c>
      <c r="S57" s="114">
        <f>IF(T57&gt;0,(T57-R57)/2,"")</f>
        <v/>
      </c>
      <c r="T57" s="114" t="n">
        <v>2</v>
      </c>
      <c r="U57" s="114">
        <f>IF(V57&gt;0,(V57-T57)/2,"")</f>
        <v/>
      </c>
      <c r="V57" s="114" t="n">
        <v>2</v>
      </c>
      <c r="W57" s="114">
        <f>IF(X57&gt;0,(X57-V57)/2,"")</f>
        <v/>
      </c>
      <c r="X57" s="114" t="n">
        <v>2</v>
      </c>
      <c r="Y57" s="114">
        <f>IF(Z57&gt;0,(Z57-X57)/2,"")</f>
        <v/>
      </c>
      <c r="Z57" s="114" t="n">
        <v>2</v>
      </c>
      <c r="AA57" s="114">
        <f>IF(AB57&gt;0,(AB57-Z57)/2,"")</f>
        <v/>
      </c>
      <c r="AB57" s="114" t="n">
        <v>156</v>
      </c>
      <c r="AC57" s="114">
        <f>IF(AD57&gt;0,(AD57-AB57)/2,"")</f>
        <v/>
      </c>
      <c r="AD57" s="114" t="n">
        <v>156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6345</v>
      </c>
      <c r="R58" s="104" t="n">
        <v>264</v>
      </c>
      <c r="S58" s="104">
        <f>IF(T58&gt;0,(T58-R58)/2,"")</f>
        <v/>
      </c>
      <c r="T58" s="104" t="n">
        <v>790</v>
      </c>
      <c r="U58" s="104">
        <f>IF(V58&gt;0,(V58-T58)/2,"")</f>
        <v/>
      </c>
      <c r="V58" s="104" t="n">
        <v>1522</v>
      </c>
      <c r="W58" s="104">
        <f>IF(X58&gt;0,(X58-V58)/2,"")</f>
        <v/>
      </c>
      <c r="X58" s="104" t="n">
        <v>1554</v>
      </c>
      <c r="Y58" s="104">
        <f>IF(Z58&gt;0,(Z58-X58)/2,"")</f>
        <v/>
      </c>
      <c r="Z58" s="104" t="n">
        <v>2906</v>
      </c>
      <c r="AA58" s="104">
        <f>IF(AB58&gt;0,(AB58-Z58)/2,"")</f>
        <v/>
      </c>
      <c r="AB58" s="104" t="n">
        <v>3463</v>
      </c>
      <c r="AC58" s="104">
        <f>IF(AD58&gt;0,(AD58-AB58)/2,"")</f>
        <v/>
      </c>
      <c r="AD58" s="104" t="n">
        <v>3463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5069.526315789473</v>
      </c>
      <c r="R59" s="106" t="n">
        <v>998</v>
      </c>
      <c r="S59" s="106">
        <f>IF(T59&gt;0,(T59-R59)/2,"")</f>
        <v/>
      </c>
      <c r="T59" s="106" t="n">
        <v>1304</v>
      </c>
      <c r="U59" s="106">
        <f>IF(V59&gt;0,(V59-T59)/2,"")</f>
        <v/>
      </c>
      <c r="V59" s="106" t="n">
        <v>1708</v>
      </c>
      <c r="W59" s="106">
        <f>IF(X59&gt;0,(X59-V59)/2,"")</f>
        <v/>
      </c>
      <c r="X59" s="106" t="n">
        <v>1960</v>
      </c>
      <c r="Y59" s="106">
        <f>IF(Z59&gt;0,(Z59-X59)/2,"")</f>
        <v/>
      </c>
      <c r="Z59" s="106" t="n">
        <v>4000</v>
      </c>
      <c r="AA59" s="106">
        <f>IF(AB59&gt;0,(AB59-Z59)/2,"")</f>
        <v/>
      </c>
      <c r="AB59" s="106" t="n">
        <v>4140</v>
      </c>
      <c r="AC59" s="106">
        <f>IF(AD59&gt;0,(AD59-AB59)/2,"")</f>
        <v/>
      </c>
      <c r="AD59" s="106" t="n">
        <v>4140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5057.486220472441</v>
      </c>
      <c r="R60" s="108" t="n">
        <v>715</v>
      </c>
      <c r="S60" s="108">
        <f>IF(T60&gt;0,(T60-R60)/2,"")</f>
        <v/>
      </c>
      <c r="T60" s="108" t="n">
        <v>715</v>
      </c>
      <c r="U60" s="108">
        <f>IF(V60&gt;0,(V60-T60)/2,"")</f>
        <v/>
      </c>
      <c r="V60" s="108" t="n">
        <v>963</v>
      </c>
      <c r="W60" s="108">
        <f>IF(X60&gt;0,(X60-V60)/2,"")</f>
        <v/>
      </c>
      <c r="X60" s="108" t="n">
        <v>1297.25</v>
      </c>
      <c r="Y60" s="108">
        <f>IF(Z60&gt;0,(Z60-X60)/2,"")</f>
        <v/>
      </c>
      <c r="Z60" s="108" t="n">
        <v>1948.25</v>
      </c>
      <c r="AA60" s="108">
        <f>IF(AB60&gt;0,(AB60-Z60)/2,"")</f>
        <v/>
      </c>
      <c r="AB60" s="108" t="n">
        <v>2633.25</v>
      </c>
      <c r="AC60" s="108">
        <f>IF(AD60&gt;0,(AD60-AB60)/2,"")</f>
        <v/>
      </c>
      <c r="AD60" s="108" t="n">
        <v>2633.25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8305.490400375393</v>
      </c>
      <c r="R62" s="104" t="n">
        <v>955</v>
      </c>
      <c r="S62" s="104">
        <f>IF(T62&gt;0,(T62-R62)/2,"")</f>
        <v/>
      </c>
      <c r="T62" s="104" t="n">
        <v>955</v>
      </c>
      <c r="U62" s="104">
        <f>IF(V62&gt;0,(V62-T62)/2,"")</f>
        <v/>
      </c>
      <c r="V62" s="104" t="n">
        <v>955</v>
      </c>
      <c r="W62" s="104">
        <f>IF(X62&gt;0,(X62-V62)/2,"")</f>
        <v/>
      </c>
      <c r="X62" s="104" t="n">
        <v>1294</v>
      </c>
      <c r="Y62" s="104">
        <f>IF(Z62&gt;0,(Z62-X62)/2,"")</f>
        <v/>
      </c>
      <c r="Z62" s="104" t="n">
        <v>1294</v>
      </c>
      <c r="AA62" s="104">
        <f>IF(AB62&gt;0,(AB62-Z62)/2,"")</f>
        <v/>
      </c>
      <c r="AB62" s="104" t="n">
        <v>1294</v>
      </c>
      <c r="AC62" s="104">
        <f>IF(AD62&gt;0,(AD62-AB62)/2,"")</f>
        <v/>
      </c>
      <c r="AD62" s="104" t="n">
        <v>1294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8116</v>
      </c>
      <c r="R63" s="106" t="n">
        <v>905</v>
      </c>
      <c r="S63" s="106">
        <f>IF(T63&gt;0,(T63-R63)/2,"")</f>
        <v/>
      </c>
      <c r="T63" s="106" t="n">
        <v>2152</v>
      </c>
      <c r="U63" s="106">
        <f>IF(V63&gt;0,(V63-T63)/2,"")</f>
        <v/>
      </c>
      <c r="V63" s="106" t="n">
        <v>3151</v>
      </c>
      <c r="W63" s="106">
        <f>IF(X63&gt;0,(X63-V63)/2,"")</f>
        <v/>
      </c>
      <c r="X63" s="106" t="n">
        <v>3432</v>
      </c>
      <c r="Y63" s="106">
        <f>IF(Z63&gt;0,(Z63-X63)/2,"")</f>
        <v/>
      </c>
      <c r="Z63" s="106" t="n">
        <v>4156</v>
      </c>
      <c r="AA63" s="106">
        <f>IF(AB63&gt;0,(AB63-Z63)/2,"")</f>
        <v/>
      </c>
      <c r="AB63" s="106" t="n">
        <v>4156</v>
      </c>
      <c r="AC63" s="106">
        <f>IF(AD63&gt;0,(AD63-AB63)/2,"")</f>
        <v/>
      </c>
      <c r="AD63" s="106" t="n">
        <v>4156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7382.795081967213</v>
      </c>
      <c r="R64" s="108" t="n">
        <v>528</v>
      </c>
      <c r="S64" s="108">
        <f>IF(T64&gt;0,(T64-R64)/2,"")</f>
        <v/>
      </c>
      <c r="T64" s="108" t="n">
        <v>1917</v>
      </c>
      <c r="U64" s="108">
        <f>IF(V64&gt;0,(V64-T64)/2,"")</f>
        <v/>
      </c>
      <c r="V64" s="108" t="n">
        <v>2749</v>
      </c>
      <c r="W64" s="108">
        <f>IF(X64&gt;0,(X64-V64)/2,"")</f>
        <v/>
      </c>
      <c r="X64" s="108" t="n">
        <v>3316</v>
      </c>
      <c r="Y64" s="108">
        <f>IF(Z64&gt;0,(Z64-X64)/2,"")</f>
        <v/>
      </c>
      <c r="Z64" s="108" t="n">
        <v>3797</v>
      </c>
      <c r="AA64" s="108">
        <f>IF(AB64&gt;0,(AB64-Z64)/2,"")</f>
        <v/>
      </c>
      <c r="AB64" s="108" t="n">
        <v>3797</v>
      </c>
      <c r="AC64" s="108">
        <f>IF(AD64&gt;0,(AD64-AB64)/2,"")</f>
        <v/>
      </c>
      <c r="AD64" s="108" t="n">
        <v>3686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3331.455454278153</v>
      </c>
      <c r="R65" s="114" t="n">
        <v>469</v>
      </c>
      <c r="S65" s="114">
        <f>IF(T65&gt;0,(T65-R65)/2,"")</f>
        <v/>
      </c>
      <c r="T65" s="114" t="n">
        <v>709</v>
      </c>
      <c r="U65" s="114">
        <f>IF(V65&gt;0,(V65-T65)/2,"")</f>
        <v/>
      </c>
      <c r="V65" s="114" t="n">
        <v>808</v>
      </c>
      <c r="W65" s="114">
        <f>IF(X65&gt;0,(X65-V65)/2,"")</f>
        <v/>
      </c>
      <c r="X65" s="114" t="n">
        <v>1106</v>
      </c>
      <c r="Y65" s="114">
        <f>IF(Z65&gt;0,(Z65-X65)/2,"")</f>
        <v/>
      </c>
      <c r="Z65" s="114" t="n">
        <v>1289</v>
      </c>
      <c r="AA65" s="114">
        <f>IF(AB65&gt;0,(AB65-Z65)/2,"")</f>
        <v/>
      </c>
      <c r="AB65" s="114" t="n">
        <v>1289</v>
      </c>
      <c r="AC65" s="114">
        <f>IF(AD65&gt;0,(AD65-AB65)/2,"")</f>
        <v/>
      </c>
      <c r="AD65" s="114" t="n">
        <v>1289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27.xml><?xml version="1.0" encoding="utf-8"?>
<worksheet xmlns:r="http://schemas.openxmlformats.org/officeDocument/2006/relationships" xmlns="http://schemas.openxmlformats.org/spreadsheetml/2006/main">
  <sheetPr codeName="Sheet27">
    <tabColor theme="1"/>
    <outlinePr summaryBelow="1" summaryRight="1"/>
    <pageSetUpPr fitToPage="1"/>
  </sheetPr>
  <dimension ref="B2:AQ65"/>
  <sheetViews>
    <sheetView topLeftCell="H1"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18981.41358024691</v>
      </c>
      <c r="G6" s="117" t="n">
        <v>16007.96446990741</v>
      </c>
      <c r="H6" s="117" t="n">
        <v>11388.40327014741</v>
      </c>
      <c r="I6" s="19">
        <f>G6+H6</f>
        <v/>
      </c>
      <c r="J6" s="119" t="n">
        <v>22686</v>
      </c>
      <c r="K6" s="117" t="n">
        <v>19250.059625</v>
      </c>
      <c r="L6" s="117" t="n">
        <v>15168.8167833</v>
      </c>
      <c r="M6" s="19">
        <f>K6+L6</f>
        <v/>
      </c>
      <c r="N6" s="85" t="n">
        <v>59</v>
      </c>
      <c r="O6" s="85" t="n">
        <v>51</v>
      </c>
      <c r="P6" s="92" t="n"/>
      <c r="Q6" s="20">
        <f>J6-P6</f>
        <v/>
      </c>
      <c r="R6" s="21" t="n">
        <v>1376</v>
      </c>
      <c r="S6" s="20">
        <f>IF(R6&gt;0,(R6-R7-$Q6),"")</f>
        <v/>
      </c>
      <c r="T6" s="21" t="n">
        <v>3182</v>
      </c>
      <c r="U6" s="20">
        <f>IF(T6&gt;0,(T6-T7-$Q6),"")</f>
        <v/>
      </c>
      <c r="V6" s="21" t="n">
        <v>7582</v>
      </c>
      <c r="W6" s="20">
        <f>IF(V6&gt;0,(V6-V7-$Q6),"")</f>
        <v/>
      </c>
      <c r="X6" s="21" t="n">
        <v>11799</v>
      </c>
      <c r="Y6" s="20">
        <f>IF(X6&gt;0,(X6-X7-$Q6),"")</f>
        <v/>
      </c>
      <c r="Z6" s="21" t="n">
        <v>15693</v>
      </c>
      <c r="AA6" s="20">
        <f>IF(Z6&gt;0,(Z6-Z7-$Q6),"")</f>
        <v/>
      </c>
      <c r="AB6" s="21" t="n">
        <v>15693</v>
      </c>
      <c r="AC6" s="22">
        <f>IF(AB6&gt;0,(AB6-AB7-$Q6),"")</f>
        <v/>
      </c>
      <c r="AD6" s="21" t="n">
        <v>15693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</v>
      </c>
      <c r="S7" s="24" t="n"/>
      <c r="T7" s="25" t="n">
        <v>1</v>
      </c>
      <c r="U7" s="24" t="n"/>
      <c r="V7" s="25" t="n">
        <v>7</v>
      </c>
      <c r="W7" s="24" t="n"/>
      <c r="X7" s="25" t="n">
        <v>606</v>
      </c>
      <c r="Y7" s="24" t="n"/>
      <c r="Z7" s="25" t="n">
        <v>622</v>
      </c>
      <c r="AA7" s="24" t="n"/>
      <c r="AB7" s="25" t="n">
        <v>622</v>
      </c>
      <c r="AC7" s="26" t="n"/>
      <c r="AD7" s="25" t="n">
        <v>622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2657</v>
      </c>
      <c r="E8" s="29" t="inlineStr">
        <is>
          <t>Room 2</t>
        </is>
      </c>
      <c r="F8" s="119" t="n">
        <v>16975</v>
      </c>
      <c r="G8" s="117" t="n">
        <v>7255.1375</v>
      </c>
      <c r="H8" s="117" t="n">
        <v>1600.7319766</v>
      </c>
      <c r="I8" s="19">
        <f>G8+H8</f>
        <v/>
      </c>
      <c r="J8" s="119" t="n">
        <v>16148</v>
      </c>
      <c r="K8" s="117" t="n">
        <v>6877.264</v>
      </c>
      <c r="L8" s="117" t="n">
        <v>1599.01823854</v>
      </c>
      <c r="M8" s="19">
        <f>K8+L8</f>
        <v/>
      </c>
      <c r="N8" s="87" t="n">
        <v>23</v>
      </c>
      <c r="O8" s="87" t="n">
        <v>22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3002</v>
      </c>
      <c r="U8" s="20">
        <f>IF(T8&gt;0,(T8-T9-$Q8),"")</f>
        <v/>
      </c>
      <c r="V8" s="21" t="n">
        <v>14693</v>
      </c>
      <c r="W8" s="20">
        <f>IF(V8&gt;0,(V8-V9-$Q8),"")</f>
        <v/>
      </c>
      <c r="X8" s="21" t="n">
        <v>14693</v>
      </c>
      <c r="Y8" s="20">
        <f>IF(X8&gt;0,(X8-X9-$Q8),"")</f>
        <v/>
      </c>
      <c r="Z8" s="21" t="n">
        <v>15594</v>
      </c>
      <c r="AA8" s="20">
        <f>IF(Z8&gt;0,(Z8-Z9-$Q8),"")</f>
        <v/>
      </c>
      <c r="AB8" s="21" t="n">
        <v>15594</v>
      </c>
      <c r="AC8" s="22">
        <f>IF(AB8&gt;0,(AB8-AB9-$Q8),"")</f>
        <v/>
      </c>
      <c r="AD8" s="21" t="n">
        <v>15594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1814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5759</v>
      </c>
      <c r="E10" s="18" t="inlineStr">
        <is>
          <t>Room 3</t>
        </is>
      </c>
      <c r="F10" s="119" t="n">
        <v>9407.493765484514</v>
      </c>
      <c r="G10" s="117" t="n">
        <v>7411.568195986201</v>
      </c>
      <c r="H10" s="117" t="n">
        <v>2199.0808325</v>
      </c>
      <c r="I10" s="19">
        <f>G10+H10</f>
        <v/>
      </c>
      <c r="J10" s="119" t="n">
        <v>10257.24823113207</v>
      </c>
      <c r="K10" s="117" t="n">
        <v>8206.437394457547</v>
      </c>
      <c r="L10" s="117" t="n">
        <v>2106.334065</v>
      </c>
      <c r="M10" s="19">
        <f>K10+L10</f>
        <v/>
      </c>
      <c r="N10" s="88" t="n">
        <v>43</v>
      </c>
      <c r="O10" s="88" t="n">
        <v>34</v>
      </c>
      <c r="P10" s="92" t="n"/>
      <c r="Q10" s="20">
        <f>J10-P10</f>
        <v/>
      </c>
      <c r="R10" s="21" t="n">
        <v>132</v>
      </c>
      <c r="S10" s="20">
        <f>IF(R10&gt;0,(R10-R11-$Q10),"")</f>
        <v/>
      </c>
      <c r="T10" s="21" t="n">
        <v>378</v>
      </c>
      <c r="U10" s="20">
        <f>IF(T10&gt;0,(T10-T11-$Q10),"")</f>
        <v/>
      </c>
      <c r="V10" s="21" t="n">
        <v>1494</v>
      </c>
      <c r="W10" s="20">
        <f>IF(V10&gt;0,(V10-V11-$Q10),"")</f>
        <v/>
      </c>
      <c r="X10" s="21" t="n">
        <v>4320</v>
      </c>
      <c r="Y10" s="20">
        <f>IF(X10&gt;0,(X10-X11-$Q10),"")</f>
        <v/>
      </c>
      <c r="Z10" s="21" t="n">
        <v>5566</v>
      </c>
      <c r="AA10" s="20">
        <f>IF(Z10&gt;0,(Z10-Z11-$Q10),"")</f>
        <v/>
      </c>
      <c r="AB10" s="21" t="n">
        <v>5566</v>
      </c>
      <c r="AC10" s="22">
        <f>IF(AB10&gt;0,(AB10-AB11-$Q10),"")</f>
        <v/>
      </c>
      <c r="AD10" s="21" t="n">
        <v>5566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83</v>
      </c>
      <c r="S11" s="24" t="n"/>
      <c r="T11" s="30" t="n">
        <v>306</v>
      </c>
      <c r="U11" s="24" t="n"/>
      <c r="V11" s="30" t="n">
        <v>755</v>
      </c>
      <c r="W11" s="24" t="n"/>
      <c r="X11" s="30" t="n">
        <v>1004</v>
      </c>
      <c r="Y11" s="24" t="n"/>
      <c r="Z11" s="30" t="n">
        <v>1536</v>
      </c>
      <c r="AA11" s="24" t="n"/>
      <c r="AB11" s="30" t="n">
        <v>1536</v>
      </c>
      <c r="AC11" s="26" t="n"/>
      <c r="AD11" s="30" t="n">
        <v>1536</v>
      </c>
      <c r="AE11" s="26" t="n"/>
    </row>
    <row r="12">
      <c r="B12" s="16" t="inlineStr">
        <is>
          <t>WM TUC</t>
        </is>
      </c>
      <c r="C12" s="17" t="n">
        <v>1775</v>
      </c>
      <c r="E12" s="29" t="inlineStr">
        <is>
          <t>Room 4</t>
        </is>
      </c>
      <c r="F12" s="119" t="n">
        <v>14893.86641678313</v>
      </c>
      <c r="G12" s="117" t="n">
        <v>13076.50802398828</v>
      </c>
      <c r="H12" s="117" t="n">
        <v>16433.77541155855</v>
      </c>
      <c r="I12" s="19">
        <f>G12+H12</f>
        <v/>
      </c>
      <c r="J12" s="119" t="n">
        <v>16957.63414634146</v>
      </c>
      <c r="K12" s="117" t="n">
        <v>15932.58759146342</v>
      </c>
      <c r="L12" s="117" t="n">
        <v>19368.19438835376</v>
      </c>
      <c r="M12" s="19">
        <f>K12+L12</f>
        <v/>
      </c>
      <c r="N12" s="88" t="n">
        <v>46</v>
      </c>
      <c r="O12" s="88" t="n">
        <v>36</v>
      </c>
      <c r="P12" s="92" t="n"/>
      <c r="Q12" s="20">
        <f>J12-P12</f>
        <v/>
      </c>
      <c r="R12" s="21" t="n">
        <v>1912</v>
      </c>
      <c r="S12" s="20">
        <f>IF(R12&gt;0,(R12-R13-$Q12),"")</f>
        <v/>
      </c>
      <c r="T12" s="21" t="n">
        <v>3182</v>
      </c>
      <c r="U12" s="20">
        <f>IF(T12&gt;0,(T12-T13-$Q12),"")</f>
        <v/>
      </c>
      <c r="V12" s="21" t="n">
        <v>4615</v>
      </c>
      <c r="W12" s="20">
        <f>IF(V12&gt;0,(V12-V13-$Q12),"")</f>
        <v/>
      </c>
      <c r="X12" s="21" t="n">
        <v>9078</v>
      </c>
      <c r="Y12" s="20">
        <f>IF(X12&gt;0,(X12-X13-$Q12),"")</f>
        <v/>
      </c>
      <c r="Z12" s="21" t="n">
        <v>13032</v>
      </c>
      <c r="AA12" s="20">
        <f>IF(Z12&gt;0,(Z12-Z13-$Q12),"")</f>
        <v/>
      </c>
      <c r="AB12" s="21" t="n">
        <v>13032</v>
      </c>
      <c r="AC12" s="22">
        <f>IF(AB12&gt;0,(AB12-AB13-$Q12),"")</f>
        <v/>
      </c>
      <c r="AD12" s="21" t="n">
        <v>13032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5266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921</v>
      </c>
      <c r="S13" s="24" t="n"/>
      <c r="T13" s="30" t="n">
        <v>1013</v>
      </c>
      <c r="U13" s="24" t="n"/>
      <c r="V13" s="30" t="n">
        <v>1013</v>
      </c>
      <c r="W13" s="24" t="n"/>
      <c r="X13" s="30" t="n">
        <v>1101</v>
      </c>
      <c r="Y13" s="24" t="n"/>
      <c r="Z13" s="30" t="n">
        <v>1103</v>
      </c>
      <c r="AA13" s="24" t="n"/>
      <c r="AB13" s="30" t="n">
        <v>1103</v>
      </c>
      <c r="AC13" s="26" t="n"/>
      <c r="AD13" s="30" t="n">
        <v>1103</v>
      </c>
      <c r="AE13" s="26" t="n"/>
    </row>
    <row r="14">
      <c r="B14" s="16" t="inlineStr">
        <is>
          <t>ALBSFWY PHX</t>
        </is>
      </c>
      <c r="C14" s="17" t="n">
        <v>10138</v>
      </c>
      <c r="E14" s="18" t="inlineStr">
        <is>
          <t>Room 5</t>
        </is>
      </c>
      <c r="F14" s="119" t="n">
        <v>23363.29787408045</v>
      </c>
      <c r="G14" s="117" t="n">
        <v>19635.42963091392</v>
      </c>
      <c r="H14" s="117" t="n">
        <v>21939.86266477438</v>
      </c>
      <c r="I14" s="19">
        <f>G14+H14</f>
        <v/>
      </c>
      <c r="J14" s="119" t="n">
        <v>23363.29787408045</v>
      </c>
      <c r="K14" s="117" t="n">
        <v>19635.42963091392</v>
      </c>
      <c r="L14" s="117" t="n">
        <v>21920.86266477439</v>
      </c>
      <c r="M14" s="19">
        <f>K14+L14</f>
        <v/>
      </c>
      <c r="N14" s="88" t="n">
        <v>61</v>
      </c>
      <c r="O14" s="88" t="n">
        <v>45</v>
      </c>
      <c r="P14" s="92" t="n"/>
      <c r="Q14" s="20">
        <f>J14-P14</f>
        <v/>
      </c>
      <c r="R14" s="21" t="n">
        <v>4729</v>
      </c>
      <c r="S14" s="20">
        <f>IF(R14&gt;0,(R14-R15-$Q14),"")</f>
        <v/>
      </c>
      <c r="T14" s="21" t="n">
        <v>7864</v>
      </c>
      <c r="U14" s="20">
        <f>IF(T14&gt;0,(T14-T15-$Q14),"")</f>
        <v/>
      </c>
      <c r="V14" s="21" t="n">
        <v>9943</v>
      </c>
      <c r="W14" s="20">
        <f>IF(V14&gt;0,(V14-V15-$Q14),"")</f>
        <v/>
      </c>
      <c r="X14" s="21" t="n">
        <v>12856</v>
      </c>
      <c r="Y14" s="20">
        <f>IF(X14&gt;0,(X14-X15-$Q14),"")</f>
        <v/>
      </c>
      <c r="Z14" s="21" t="n">
        <v>14737</v>
      </c>
      <c r="AA14" s="20">
        <f>IF(Z14&gt;0,(Z14-Z15-$Q14),"")</f>
        <v/>
      </c>
      <c r="AB14" s="21" t="n">
        <v>16418</v>
      </c>
      <c r="AC14" s="22">
        <f>IF(AB14&gt;0,(AB14-AB15-$Q14),"")</f>
        <v/>
      </c>
      <c r="AD14" s="21" t="n">
        <v>16668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4231</v>
      </c>
      <c r="S15" s="24" t="n"/>
      <c r="T15" s="25" t="n">
        <v>6801</v>
      </c>
      <c r="U15" s="24" t="n"/>
      <c r="V15" s="25" t="n">
        <v>8642</v>
      </c>
      <c r="W15" s="24" t="n"/>
      <c r="X15" s="25" t="n">
        <v>10938</v>
      </c>
      <c r="Y15" s="24" t="n"/>
      <c r="Z15" s="25" t="n">
        <v>12082</v>
      </c>
      <c r="AA15" s="24" t="n"/>
      <c r="AB15" s="25" t="n">
        <v>12223</v>
      </c>
      <c r="AC15" s="26" t="n"/>
      <c r="AD15" s="25" t="n">
        <v>12188</v>
      </c>
      <c r="AE15" s="26" t="n"/>
    </row>
    <row r="16" ht="15" customHeight="1" thickBot="1">
      <c r="B16" s="28" t="inlineStr">
        <is>
          <t>FRY'S</t>
        </is>
      </c>
      <c r="C16" s="17" t="n">
        <v>15768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7873</v>
      </c>
      <c r="S20" s="36" t="n"/>
      <c r="T20" s="35" t="n">
        <v>26246</v>
      </c>
      <c r="U20" s="36" t="n"/>
      <c r="V20" s="35" t="n">
        <v>33451</v>
      </c>
      <c r="W20" s="36" t="n"/>
      <c r="X20" s="35" t="n">
        <v>41974</v>
      </c>
      <c r="Y20" s="36" t="n"/>
      <c r="Z20" s="35" t="n">
        <v>50043</v>
      </c>
      <c r="AA20" s="36" t="n"/>
      <c r="AB20" s="35" t="n">
        <v>52986</v>
      </c>
      <c r="AC20" s="37" t="n"/>
      <c r="AD20" s="35" t="n">
        <v>52875</v>
      </c>
      <c r="AE20" s="37" t="n">
        <v>-44846.28165385203</v>
      </c>
    </row>
    <row r="21" ht="15" customHeight="1" thickBot="1">
      <c r="B21" s="16" t="inlineStr">
        <is>
          <t>SBUX PHX</t>
        </is>
      </c>
      <c r="C21" s="17" t="n">
        <v>8276</v>
      </c>
      <c r="L21" s="4" t="n"/>
      <c r="M21" s="4" t="n"/>
      <c r="Q21" s="52" t="n"/>
      <c r="R21" s="40" t="n">
        <v>3718</v>
      </c>
      <c r="S21" s="41" t="n"/>
      <c r="T21" s="40" t="n">
        <v>6227</v>
      </c>
      <c r="U21" s="41" t="n"/>
      <c r="V21" s="40" t="n">
        <v>8186</v>
      </c>
      <c r="W21" s="41" t="n"/>
      <c r="X21" s="40" t="n">
        <v>9742.25</v>
      </c>
      <c r="Y21" s="41" t="n"/>
      <c r="Z21" s="40" t="n">
        <v>9750.25</v>
      </c>
      <c r="AA21" s="41" t="n"/>
      <c r="AB21" s="40" t="n">
        <v>10035.25</v>
      </c>
      <c r="AC21" s="42" t="n"/>
      <c r="AD21" s="40" t="n">
        <v>9983.25</v>
      </c>
      <c r="AE21" s="42" t="n"/>
    </row>
    <row r="22" ht="15" customHeight="1" thickBot="1">
      <c r="B22" s="16" t="inlineStr">
        <is>
          <t>SBUX LV B</t>
        </is>
      </c>
      <c r="C22" s="17" t="n">
        <v>2415</v>
      </c>
      <c r="L22" s="4" t="n"/>
      <c r="M22" s="4" t="n"/>
      <c r="Q22" s="54" t="n"/>
      <c r="R22" s="55" t="n"/>
      <c r="S22" s="55" t="n"/>
      <c r="T22" s="55" t="n"/>
      <c r="U22" s="55" t="n"/>
      <c r="V22" s="55" t="n"/>
      <c r="W22" s="55" t="n"/>
      <c r="X22" s="55" t="n"/>
      <c r="Y22" s="55" t="n"/>
      <c r="Z22" s="55" t="n"/>
      <c r="AA22" s="55" t="n"/>
      <c r="AB22" s="55" t="n"/>
      <c r="AC22" s="56" t="n"/>
      <c r="AD22" s="55" t="n"/>
      <c r="AE22" s="56" t="n"/>
    </row>
    <row r="23" ht="15" customHeight="1" thickBot="1">
      <c r="B23" s="57" t="inlineStr">
        <is>
          <t>SBUX LV</t>
        </is>
      </c>
      <c r="C23" s="58" t="n">
        <v>4903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9280.180838932252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28255.89079766275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14890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16420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4471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2375</v>
      </c>
      <c r="R36" s="104" t="n">
        <v>100</v>
      </c>
      <c r="S36" s="104">
        <f>IF(T36&gt;0,(T36-R36)/2,"")</f>
        <v/>
      </c>
      <c r="T36" s="104" t="n">
        <v>100</v>
      </c>
      <c r="U36" s="104">
        <f>IF(V36&gt;0,(V36-T36)/2,"")</f>
        <v/>
      </c>
      <c r="V36" s="104" t="n">
        <v>799</v>
      </c>
      <c r="W36" s="104">
        <f>IF(X36&gt;0,(X36-V36)/2,"")</f>
        <v/>
      </c>
      <c r="X36" s="104" t="n">
        <v>904</v>
      </c>
      <c r="Y36" s="104">
        <f>IF(Z36&gt;0,(Z36-X36)/2,"")</f>
        <v/>
      </c>
      <c r="Z36" s="104" t="n">
        <v>947</v>
      </c>
      <c r="AA36" s="104">
        <f>IF(AB36&gt;0,(AB36-Z36)/2,"")</f>
        <v/>
      </c>
      <c r="AB36" s="104" t="n">
        <v>947</v>
      </c>
      <c r="AC36" s="104">
        <f>IF(AD36&gt;0,(AD36-AB36)/2,"")</f>
        <v/>
      </c>
      <c r="AD36" s="104" t="n">
        <v>947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1651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666</v>
      </c>
      <c r="W37" s="106">
        <f>IF(X37&gt;0,(X37-V37)/2,"")</f>
        <v/>
      </c>
      <c r="X37" s="106" t="n">
        <v>2071</v>
      </c>
      <c r="Y37" s="106">
        <f>IF(Z37&gt;0,(Z37-X37)/2,"")</f>
        <v/>
      </c>
      <c r="Z37" s="106" t="n">
        <v>2234</v>
      </c>
      <c r="AA37" s="106">
        <f>IF(AB37&gt;0,(AB37-Z37)/2,"")</f>
        <v/>
      </c>
      <c r="AB37" s="106" t="n">
        <v>2234</v>
      </c>
      <c r="AC37" s="106">
        <f>IF(AD37&gt;0,(AD37-AB37)/2,"")</f>
        <v/>
      </c>
      <c r="AD37" s="106" t="n">
        <v>2234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2636</v>
      </c>
      <c r="R38" s="108" t="n">
        <v>0</v>
      </c>
      <c r="S38" s="108">
        <f>IF(T38&gt;0,(T38-R38)/2,"")</f>
        <v/>
      </c>
      <c r="T38" s="108" t="n">
        <v>0</v>
      </c>
      <c r="U38" s="108">
        <f>IF(V38&gt;0,(V38-T38)/2,"")</f>
        <v/>
      </c>
      <c r="V38" s="108" t="n">
        <v>0</v>
      </c>
      <c r="W38" s="108">
        <f>IF(X38&gt;0,(X38-V38)/2,"")</f>
        <v/>
      </c>
      <c r="X38" s="108" t="n">
        <v>0</v>
      </c>
      <c r="Y38" s="108">
        <f>IF(Z38&gt;0,(Z38-X38)/2,"")</f>
        <v/>
      </c>
      <c r="Z38" s="108" t="n">
        <v>861</v>
      </c>
      <c r="AA38" s="108">
        <f>IF(AB38&gt;0,(AB38-Z38)/2,"")</f>
        <v/>
      </c>
      <c r="AB38" s="108" t="n">
        <v>861</v>
      </c>
      <c r="AC38" s="108">
        <f>IF(AD38&gt;0,(AD38-AB38)/2,"")</f>
        <v/>
      </c>
      <c r="AD38" s="108" t="n">
        <v>861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3898</v>
      </c>
      <c r="R39" s="106" t="n">
        <v>751</v>
      </c>
      <c r="S39" s="106">
        <f>IF(T39&gt;0,(T39-R39)/2,"")</f>
        <v/>
      </c>
      <c r="T39" s="106" t="n">
        <v>1302</v>
      </c>
      <c r="U39" s="106">
        <f>IF(V39&gt;0,(V39-T39)/2,"")</f>
        <v/>
      </c>
      <c r="V39" s="106" t="n">
        <v>2110</v>
      </c>
      <c r="W39" s="106">
        <f>IF(X39&gt;0,(X39-V39)/2,"")</f>
        <v/>
      </c>
      <c r="X39" s="106" t="n">
        <v>2728</v>
      </c>
      <c r="Y39" s="106">
        <f>IF(Z39&gt;0,(Z39-X39)/2,"")</f>
        <v/>
      </c>
      <c r="Z39" s="106" t="n">
        <v>3291</v>
      </c>
      <c r="AA39" s="106">
        <f>IF(AB39&gt;0,(AB39-Z39)/2,"")</f>
        <v/>
      </c>
      <c r="AB39" s="106" t="n">
        <v>3291</v>
      </c>
      <c r="AC39" s="106">
        <f>IF(AD39&gt;0,(AD39-AB39)/2,"")</f>
        <v/>
      </c>
      <c r="AD39" s="106" t="n">
        <v>3291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2944</v>
      </c>
      <c r="R40" s="108" t="n">
        <v>4</v>
      </c>
      <c r="S40" s="108">
        <f>IF(T40&gt;0,(T40-R40)/2,"")</f>
        <v/>
      </c>
      <c r="T40" s="108" t="n">
        <v>701</v>
      </c>
      <c r="U40" s="108">
        <f>IF(V40&gt;0,(V40-T40)/2,"")</f>
        <v/>
      </c>
      <c r="V40" s="108" t="n">
        <v>1605</v>
      </c>
      <c r="W40" s="108">
        <f>IF(X40&gt;0,(X40-V40)/2,"")</f>
        <v/>
      </c>
      <c r="X40" s="108" t="n">
        <v>2494</v>
      </c>
      <c r="Y40" s="108">
        <f>IF(Z40&gt;0,(Z40-X40)/2,"")</f>
        <v/>
      </c>
      <c r="Z40" s="108" t="n">
        <v>2911</v>
      </c>
      <c r="AA40" s="108">
        <f>IF(AB40&gt;0,(AB40-Z40)/2,"")</f>
        <v/>
      </c>
      <c r="AB40" s="108" t="n">
        <v>2911</v>
      </c>
      <c r="AC40" s="108">
        <f>IF(AD40&gt;0,(AD40-AB40)/2,"")</f>
        <v/>
      </c>
      <c r="AD40" s="108" t="n">
        <v>2911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4288</v>
      </c>
      <c r="R41" s="106" t="n">
        <v>0</v>
      </c>
      <c r="S41" s="106">
        <f>IF(T41&gt;0,(T41-R41)/2,"")</f>
        <v/>
      </c>
      <c r="T41" s="106" t="n">
        <v>0</v>
      </c>
      <c r="U41" s="106">
        <f>IF(V41&gt;0,(V41-T41)/2,"")</f>
        <v/>
      </c>
      <c r="V41" s="106" t="n">
        <v>850</v>
      </c>
      <c r="W41" s="106">
        <f>IF(X41&gt;0,(X41-V41)/2,"")</f>
        <v/>
      </c>
      <c r="X41" s="106" t="n">
        <v>1347</v>
      </c>
      <c r="Y41" s="106">
        <f>IF(Z41&gt;0,(Z41-X41)/2,"")</f>
        <v/>
      </c>
      <c r="Z41" s="106" t="n">
        <v>2310</v>
      </c>
      <c r="AA41" s="106">
        <f>IF(AB41&gt;0,(AB41-Z41)/2,"")</f>
        <v/>
      </c>
      <c r="AB41" s="106" t="n">
        <v>2310</v>
      </c>
      <c r="AC41" s="106">
        <f>IF(AD41&gt;0,(AD41-AB41)/2,"")</f>
        <v/>
      </c>
      <c r="AD41" s="106" t="n">
        <v>2310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1258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0</v>
      </c>
      <c r="W42" s="108">
        <f>IF(X42&gt;0,(X42-V42)/2,"")</f>
        <v/>
      </c>
      <c r="X42" s="108" t="n">
        <v>0</v>
      </c>
      <c r="Y42" s="108">
        <f>IF(Z42&gt;0,(Z42-X42)/2,"")</f>
        <v/>
      </c>
      <c r="Z42" s="108" t="n">
        <v>355</v>
      </c>
      <c r="AA42" s="108">
        <f>IF(AB42&gt;0,(AB42-Z42)/2,"")</f>
        <v/>
      </c>
      <c r="AB42" s="108" t="n">
        <v>355</v>
      </c>
      <c r="AC42" s="108">
        <f>IF(AD42&gt;0,(AD42-AB42)/2,"")</f>
        <v/>
      </c>
      <c r="AD42" s="108" t="n">
        <v>355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1792</v>
      </c>
      <c r="R43" s="106" t="n">
        <v>0</v>
      </c>
      <c r="S43" s="106">
        <f>IF(T43&gt;0,(T43-R43)/2,"")</f>
        <v/>
      </c>
      <c r="T43" s="106" t="n">
        <v>558</v>
      </c>
      <c r="U43" s="106">
        <f>IF(V43&gt;0,(V43-T43)/2,"")</f>
        <v/>
      </c>
      <c r="V43" s="106" t="n">
        <v>558</v>
      </c>
      <c r="W43" s="106">
        <f>IF(X43&gt;0,(X43-V43)/2,"")</f>
        <v/>
      </c>
      <c r="X43" s="106" t="n">
        <v>558</v>
      </c>
      <c r="Y43" s="106">
        <f>IF(Z43&gt;0,(Z43-X43)/2,"")</f>
        <v/>
      </c>
      <c r="Z43" s="106" t="n">
        <v>938</v>
      </c>
      <c r="AA43" s="106">
        <f>IF(AB43&gt;0,(AB43-Z43)/2,"")</f>
        <v/>
      </c>
      <c r="AB43" s="106" t="n">
        <v>938</v>
      </c>
      <c r="AC43" s="106">
        <f>IF(AD43&gt;0,(AD43-AB43)/2,"")</f>
        <v/>
      </c>
      <c r="AD43" s="106" t="n">
        <v>938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1844</v>
      </c>
      <c r="R44" s="110" t="n">
        <v>521</v>
      </c>
      <c r="S44" s="110">
        <f>IF(T44&gt;0,(T44-R44)/2,"")</f>
        <v/>
      </c>
      <c r="T44" s="110" t="n">
        <v>521</v>
      </c>
      <c r="U44" s="110">
        <f>IF(V44&gt;0,(V44-T44)/2,"")</f>
        <v/>
      </c>
      <c r="V44" s="110" t="n">
        <v>994</v>
      </c>
      <c r="W44" s="110">
        <f>IF(X44&gt;0,(X44-V44)/2,"")</f>
        <v/>
      </c>
      <c r="X44" s="110" t="n">
        <v>1697</v>
      </c>
      <c r="Y44" s="110">
        <f>IF(Z44&gt;0,(Z44-X44)/2,"")</f>
        <v/>
      </c>
      <c r="Z44" s="110" t="n">
        <v>1846</v>
      </c>
      <c r="AA44" s="110">
        <f>IF(AB44&gt;0,(AB44-Z44)/2,"")</f>
        <v/>
      </c>
      <c r="AB44" s="110" t="n">
        <v>1846</v>
      </c>
      <c r="AC44" s="110">
        <f>IF(AD44&gt;0,(AD44-AB44)/2,"")</f>
        <v/>
      </c>
      <c r="AD44" s="110" t="n">
        <v>1846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5023</v>
      </c>
      <c r="R45" s="112" t="n">
        <v>1000</v>
      </c>
      <c r="S45" s="112">
        <f>IF(T45&gt;0,(T45-R45)/2,"")</f>
        <v/>
      </c>
      <c r="T45" s="112" t="n">
        <v>1984</v>
      </c>
      <c r="U45" s="112">
        <f>IF(V45&gt;0,(V45-T45)/2,"")</f>
        <v/>
      </c>
      <c r="V45" s="112" t="n">
        <v>5023</v>
      </c>
      <c r="W45" s="112">
        <f>IF(X45&gt;0,(X45-V45)/2,"")</f>
        <v/>
      </c>
      <c r="X45" s="112" t="n">
        <v>5023</v>
      </c>
      <c r="Y45" s="112">
        <f>IF(Z45&gt;0,(Z45-X45)/2,"")</f>
        <v/>
      </c>
      <c r="Z45" s="112" t="n">
        <v>5023</v>
      </c>
      <c r="AA45" s="112">
        <f>IF(AB45&gt;0,(AB45-Z45)/2,"")</f>
        <v/>
      </c>
      <c r="AB45" s="112" t="n">
        <v>5023</v>
      </c>
      <c r="AC45" s="112">
        <f>IF(AD45&gt;0,(AD45-AB45)/2,"")</f>
        <v/>
      </c>
      <c r="AD45" s="112" t="n">
        <v>5023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3960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3960</v>
      </c>
      <c r="W46" s="108">
        <f>IF(X46&gt;0,(X46-V46)/2,"")</f>
        <v/>
      </c>
      <c r="X46" s="108" t="n">
        <v>3960</v>
      </c>
      <c r="Y46" s="108">
        <f>IF(Z46&gt;0,(Z46-X46)/2,"")</f>
        <v/>
      </c>
      <c r="Z46" s="108" t="n">
        <v>3960</v>
      </c>
      <c r="AA46" s="108">
        <f>IF(AB46&gt;0,(AB46-Z46)/2,"")</f>
        <v/>
      </c>
      <c r="AB46" s="108" t="n">
        <v>3960</v>
      </c>
      <c r="AC46" s="108">
        <f>IF(AD46&gt;0,(AD46-AB46)/2,"")</f>
        <v/>
      </c>
      <c r="AD46" s="108" t="n">
        <v>3960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2721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1266</v>
      </c>
      <c r="W47" s="106">
        <f>IF(X47&gt;0,(X47-V47)/2,"")</f>
        <v/>
      </c>
      <c r="X47" s="106" t="n">
        <v>1266</v>
      </c>
      <c r="Y47" s="106">
        <f>IF(Z47&gt;0,(Z47-X47)/2,"")</f>
        <v/>
      </c>
      <c r="Z47" s="106" t="n">
        <v>2167</v>
      </c>
      <c r="AA47" s="106">
        <f>IF(AB47&gt;0,(AB47-Z47)/2,"")</f>
        <v/>
      </c>
      <c r="AB47" s="106" t="n">
        <v>2167</v>
      </c>
      <c r="AC47" s="106">
        <f>IF(AD47&gt;0,(AD47-AB47)/2,"")</f>
        <v/>
      </c>
      <c r="AD47" s="106" t="n">
        <v>2167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4444</v>
      </c>
      <c r="R48" s="110" t="n">
        <v>0</v>
      </c>
      <c r="S48" s="110">
        <f>IF(T48&gt;0,(T48-R48)/2,"")</f>
        <v/>
      </c>
      <c r="T48" s="110" t="n">
        <v>1018</v>
      </c>
      <c r="U48" s="110">
        <f>IF(V48&gt;0,(V48-T48)/2,"")</f>
        <v/>
      </c>
      <c r="V48" s="110" t="n">
        <v>4444</v>
      </c>
      <c r="W48" s="110">
        <f>IF(X48&gt;0,(X48-V48)/2,"")</f>
        <v/>
      </c>
      <c r="X48" s="110" t="n">
        <v>4444</v>
      </c>
      <c r="Y48" s="110">
        <f>IF(Z48&gt;0,(Z48-X48)/2,"")</f>
        <v/>
      </c>
      <c r="Z48" s="110" t="n">
        <v>4444</v>
      </c>
      <c r="AA48" s="110">
        <f>IF(AB48&gt;0,(AB48-Z48)/2,"")</f>
        <v/>
      </c>
      <c r="AB48" s="110" t="n">
        <v>4444</v>
      </c>
      <c r="AC48" s="110">
        <f>IF(AD48&gt;0,(AD48-AB48)/2,"")</f>
        <v/>
      </c>
      <c r="AD48" s="110" t="n">
        <v>4444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327</v>
      </c>
      <c r="R49" s="112" t="n">
        <v>2</v>
      </c>
      <c r="S49" s="112">
        <f>IF(T49&gt;0,(T49-R49)/2,"")</f>
        <v/>
      </c>
      <c r="T49" s="112" t="n">
        <v>2</v>
      </c>
      <c r="U49" s="112">
        <f>IF(V49&gt;0,(V49-T49)/2,"")</f>
        <v/>
      </c>
      <c r="V49" s="112" t="n">
        <v>2</v>
      </c>
      <c r="W49" s="112">
        <f>IF(X49&gt;0,(X49-V49)/2,"")</f>
        <v/>
      </c>
      <c r="X49" s="112" t="n">
        <v>2</v>
      </c>
      <c r="Y49" s="112">
        <f>IF(Z49&gt;0,(Z49-X49)/2,"")</f>
        <v/>
      </c>
      <c r="Z49" s="112" t="n">
        <v>137</v>
      </c>
      <c r="AA49" s="112">
        <f>IF(AB49&gt;0,(AB49-Z49)/2,"")</f>
        <v/>
      </c>
      <c r="AB49" s="112" t="n">
        <v>137</v>
      </c>
      <c r="AC49" s="112">
        <f>IF(AD49&gt;0,(AD49-AB49)/2,"")</f>
        <v/>
      </c>
      <c r="AD49" s="112" t="n">
        <v>137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353</v>
      </c>
      <c r="R50" s="108" t="n">
        <v>34</v>
      </c>
      <c r="S50" s="108">
        <f>IF(T50&gt;0,(T50-R50)/2,"")</f>
        <v/>
      </c>
      <c r="T50" s="108" t="n">
        <v>34</v>
      </c>
      <c r="U50" s="108">
        <f>IF(V50&gt;0,(V50-T50)/2,"")</f>
        <v/>
      </c>
      <c r="V50" s="108" t="n">
        <v>34</v>
      </c>
      <c r="W50" s="108">
        <f>IF(X50&gt;0,(X50-V50)/2,"")</f>
        <v/>
      </c>
      <c r="X50" s="108" t="n">
        <v>34</v>
      </c>
      <c r="Y50" s="108">
        <f>IF(Z50&gt;0,(Z50-X50)/2,"")</f>
        <v/>
      </c>
      <c r="Z50" s="108" t="n">
        <v>34</v>
      </c>
      <c r="AA50" s="108">
        <f>IF(AB50&gt;0,(AB50-Z50)/2,"")</f>
        <v/>
      </c>
      <c r="AB50" s="108" t="n">
        <v>34</v>
      </c>
      <c r="AC50" s="108">
        <f>IF(AD50&gt;0,(AD50-AB50)/2,"")</f>
        <v/>
      </c>
      <c r="AD50" s="108" t="n">
        <v>34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1996</v>
      </c>
      <c r="R51" s="106" t="n">
        <v>83</v>
      </c>
      <c r="S51" s="106">
        <f>IF(T51&gt;0,(T51-R51)/2,"")</f>
        <v/>
      </c>
      <c r="T51" s="106" t="n">
        <v>266</v>
      </c>
      <c r="U51" s="106">
        <f>IF(V51&gt;0,(V51-T51)/2,"")</f>
        <v/>
      </c>
      <c r="V51" s="106" t="n">
        <v>580</v>
      </c>
      <c r="W51" s="106">
        <f>IF(X51&gt;0,(X51-V51)/2,"")</f>
        <v/>
      </c>
      <c r="X51" s="106" t="n">
        <v>842</v>
      </c>
      <c r="Y51" s="106">
        <f>IF(Z51&gt;0,(Z51-X51)/2,"")</f>
        <v/>
      </c>
      <c r="Z51" s="106" t="n">
        <v>982</v>
      </c>
      <c r="AA51" s="106">
        <f>IF(AB51&gt;0,(AB51-Z51)/2,"")</f>
        <v/>
      </c>
      <c r="AB51" s="106" t="n">
        <v>982</v>
      </c>
      <c r="AC51" s="106">
        <f>IF(AD51&gt;0,(AD51-AB51)/2,"")</f>
        <v/>
      </c>
      <c r="AD51" s="106" t="n">
        <v>982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1177</v>
      </c>
      <c r="R52" s="108" t="n">
        <v>4</v>
      </c>
      <c r="S52" s="108">
        <f>IF(T52&gt;0,(T52-R52)/2,"")</f>
        <v/>
      </c>
      <c r="T52" s="108" t="n">
        <v>4</v>
      </c>
      <c r="U52" s="108">
        <f>IF(V52&gt;0,(V52-T52)/2,"")</f>
        <v/>
      </c>
      <c r="V52" s="108" t="n">
        <v>10</v>
      </c>
      <c r="W52" s="108">
        <f>IF(X52&gt;0,(X52-V52)/2,"")</f>
        <v/>
      </c>
      <c r="X52" s="108" t="n">
        <v>564</v>
      </c>
      <c r="Y52" s="108">
        <f>IF(Z52&gt;0,(Z52-X52)/2,"")</f>
        <v/>
      </c>
      <c r="Z52" s="108" t="n">
        <v>636</v>
      </c>
      <c r="AA52" s="108">
        <f>IF(AB52&gt;0,(AB52-Z52)/2,"")</f>
        <v/>
      </c>
      <c r="AB52" s="108" t="n">
        <v>636</v>
      </c>
      <c r="AC52" s="108">
        <f>IF(AD52&gt;0,(AD52-AB52)/2,"")</f>
        <v/>
      </c>
      <c r="AD52" s="108" t="n">
        <v>636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2838.248231132075</v>
      </c>
      <c r="R53" s="106" t="n">
        <v>0</v>
      </c>
      <c r="S53" s="106">
        <f>IF(T53&gt;0,(T53-R53)/2,"")</f>
        <v/>
      </c>
      <c r="T53" s="106" t="n">
        <v>41</v>
      </c>
      <c r="U53" s="106">
        <f>IF(V53&gt;0,(V53-T53)/2,"")</f>
        <v/>
      </c>
      <c r="V53" s="106" t="n">
        <v>176</v>
      </c>
      <c r="W53" s="106">
        <f>IF(X53&gt;0,(X53-V53)/2,"")</f>
        <v/>
      </c>
      <c r="X53" s="106" t="n">
        <v>623</v>
      </c>
      <c r="Y53" s="106">
        <f>IF(Z53&gt;0,(Z53-X53)/2,"")</f>
        <v/>
      </c>
      <c r="Z53" s="106" t="n">
        <v>1317</v>
      </c>
      <c r="AA53" s="106">
        <f>IF(AB53&gt;0,(AB53-Z53)/2,"")</f>
        <v/>
      </c>
      <c r="AB53" s="106" t="n">
        <v>1317</v>
      </c>
      <c r="AC53" s="106">
        <f>IF(AD53&gt;0,(AD53-AB53)/2,"")</f>
        <v/>
      </c>
      <c r="AD53" s="106" t="n">
        <v>1317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1913</v>
      </c>
      <c r="R54" s="108" t="n">
        <v>7</v>
      </c>
      <c r="S54" s="108">
        <f>IF(T54&gt;0,(T54-R54)/2,"")</f>
        <v/>
      </c>
      <c r="T54" s="108" t="n">
        <v>7</v>
      </c>
      <c r="U54" s="108">
        <f>IF(V54&gt;0,(V54-T54)/2,"")</f>
        <v/>
      </c>
      <c r="V54" s="108" t="n">
        <v>537</v>
      </c>
      <c r="W54" s="108">
        <f>IF(X54&gt;0,(X54-V54)/2,"")</f>
        <v/>
      </c>
      <c r="X54" s="108" t="n">
        <v>1206</v>
      </c>
      <c r="Y54" s="108">
        <f>IF(Z54&gt;0,(Z54-X54)/2,"")</f>
        <v/>
      </c>
      <c r="Z54" s="108" t="n">
        <v>1206</v>
      </c>
      <c r="AA54" s="108">
        <f>IF(AB54&gt;0,(AB54-Z54)/2,"")</f>
        <v/>
      </c>
      <c r="AB54" s="108" t="n">
        <v>1206</v>
      </c>
      <c r="AC54" s="108">
        <f>IF(AD54&gt;0,(AD54-AB54)/2,"")</f>
        <v/>
      </c>
      <c r="AD54" s="108" t="n">
        <v>1206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1015</v>
      </c>
      <c r="R55" s="106" t="n">
        <v>0</v>
      </c>
      <c r="S55" s="106">
        <f>IF(T55&gt;0,(T55-R55)/2,"")</f>
        <v/>
      </c>
      <c r="T55" s="106" t="n">
        <v>0</v>
      </c>
      <c r="U55" s="106">
        <f>IF(V55&gt;0,(V55-T55)/2,"")</f>
        <v/>
      </c>
      <c r="V55" s="106" t="n">
        <v>131</v>
      </c>
      <c r="W55" s="106">
        <f>IF(X55&gt;0,(X55-V55)/2,"")</f>
        <v/>
      </c>
      <c r="X55" s="106" t="n">
        <v>803</v>
      </c>
      <c r="Y55" s="106">
        <f>IF(Z55&gt;0,(Z55-X55)/2,"")</f>
        <v/>
      </c>
      <c r="Z55" s="106" t="n">
        <v>803</v>
      </c>
      <c r="AA55" s="106">
        <f>IF(AB55&gt;0,(AB55-Z55)/2,"")</f>
        <v/>
      </c>
      <c r="AB55" s="106" t="n">
        <v>803</v>
      </c>
      <c r="AC55" s="106">
        <f>IF(AD55&gt;0,(AD55-AB55)/2,"")</f>
        <v/>
      </c>
      <c r="AD55" s="106" t="n">
        <v>803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426</v>
      </c>
      <c r="R56" s="108" t="n">
        <v>2</v>
      </c>
      <c r="S56" s="108">
        <f>IF(T56&gt;0,(T56-R56)/2,"")</f>
        <v/>
      </c>
      <c r="T56" s="108" t="n">
        <v>24</v>
      </c>
      <c r="U56" s="108">
        <f>IF(V56&gt;0,(V56-T56)/2,"")</f>
        <v/>
      </c>
      <c r="V56" s="108" t="n">
        <v>24</v>
      </c>
      <c r="W56" s="108">
        <f>IF(X56&gt;0,(X56-V56)/2,"")</f>
        <v/>
      </c>
      <c r="X56" s="108" t="n">
        <v>246</v>
      </c>
      <c r="Y56" s="108">
        <f>IF(Z56&gt;0,(Z56-X56)/2,"")</f>
        <v/>
      </c>
      <c r="Z56" s="108" t="n">
        <v>246</v>
      </c>
      <c r="AA56" s="108">
        <f>IF(AB56&gt;0,(AB56-Z56)/2,"")</f>
        <v/>
      </c>
      <c r="AB56" s="108" t="n">
        <v>246</v>
      </c>
      <c r="AC56" s="108">
        <f>IF(AD56&gt;0,(AD56-AB56)/2,"")</f>
        <v/>
      </c>
      <c r="AD56" s="108" t="n">
        <v>246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212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0</v>
      </c>
      <c r="Y57" s="114">
        <f>IF(Z57&gt;0,(Z57-X57)/2,"")</f>
        <v/>
      </c>
      <c r="Z57" s="114" t="n">
        <v>205</v>
      </c>
      <c r="AA57" s="114">
        <f>IF(AB57&gt;0,(AB57-Z57)/2,"")</f>
        <v/>
      </c>
      <c r="AB57" s="114" t="n">
        <v>205</v>
      </c>
      <c r="AC57" s="114">
        <f>IF(AD57&gt;0,(AD57-AB57)/2,"")</f>
        <v/>
      </c>
      <c r="AD57" s="114" t="n">
        <v>205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6707</v>
      </c>
      <c r="R58" s="104" t="n">
        <v>628</v>
      </c>
      <c r="S58" s="104">
        <f>IF(T58&gt;0,(T58-R58)/2,"")</f>
        <v/>
      </c>
      <c r="T58" s="104" t="n">
        <v>1012</v>
      </c>
      <c r="U58" s="104">
        <f>IF(V58&gt;0,(V58-T58)/2,"")</f>
        <v/>
      </c>
      <c r="V58" s="104" t="n">
        <v>1012</v>
      </c>
      <c r="W58" s="104">
        <f>IF(X58&gt;0,(X58-V58)/2,"")</f>
        <v/>
      </c>
      <c r="X58" s="104" t="n">
        <v>2553</v>
      </c>
      <c r="Y58" s="104">
        <f>IF(Z58&gt;0,(Z58-X58)/2,"")</f>
        <v/>
      </c>
      <c r="Z58" s="104" t="n">
        <v>4938</v>
      </c>
      <c r="AA58" s="104">
        <f>IF(AB58&gt;0,(AB58-Z58)/2,"")</f>
        <v/>
      </c>
      <c r="AB58" s="104" t="n">
        <v>4938</v>
      </c>
      <c r="AC58" s="104">
        <f>IF(AD58&gt;0,(AD58-AB58)/2,"")</f>
        <v/>
      </c>
      <c r="AD58" s="104" t="n">
        <v>4938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5489.634146341464</v>
      </c>
      <c r="R59" s="106" t="n">
        <v>561</v>
      </c>
      <c r="S59" s="106">
        <f>IF(T59&gt;0,(T59-R59)/2,"")</f>
        <v/>
      </c>
      <c r="T59" s="106" t="n">
        <v>1107</v>
      </c>
      <c r="U59" s="106">
        <f>IF(V59&gt;0,(V59-T59)/2,"")</f>
        <v/>
      </c>
      <c r="V59" s="106" t="n">
        <v>2308</v>
      </c>
      <c r="W59" s="106">
        <f>IF(X59&gt;0,(X59-V59)/2,"")</f>
        <v/>
      </c>
      <c r="X59" s="106" t="n">
        <v>4153</v>
      </c>
      <c r="Y59" s="106">
        <f>IF(Z59&gt;0,(Z59-X59)/2,"")</f>
        <v/>
      </c>
      <c r="Z59" s="106" t="n">
        <v>4931</v>
      </c>
      <c r="AA59" s="106">
        <f>IF(AB59&gt;0,(AB59-Z59)/2,"")</f>
        <v/>
      </c>
      <c r="AB59" s="106" t="n">
        <v>4931</v>
      </c>
      <c r="AC59" s="106">
        <f>IF(AD59&gt;0,(AD59-AB59)/2,"")</f>
        <v/>
      </c>
      <c r="AD59" s="106" t="n">
        <v>4931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4761</v>
      </c>
      <c r="R60" s="108" t="n">
        <v>723</v>
      </c>
      <c r="S60" s="108">
        <f>IF(T60&gt;0,(T60-R60)/2,"")</f>
        <v/>
      </c>
      <c r="T60" s="108" t="n">
        <v>1063</v>
      </c>
      <c r="U60" s="108">
        <f>IF(V60&gt;0,(V60-T60)/2,"")</f>
        <v/>
      </c>
      <c r="V60" s="108" t="n">
        <v>1295</v>
      </c>
      <c r="W60" s="108">
        <f>IF(X60&gt;0,(X60-V60)/2,"")</f>
        <v/>
      </c>
      <c r="X60" s="108" t="n">
        <v>2372</v>
      </c>
      <c r="Y60" s="108">
        <f>IF(Z60&gt;0,(Z60-X60)/2,"")</f>
        <v/>
      </c>
      <c r="Z60" s="108" t="n">
        <v>3163</v>
      </c>
      <c r="AA60" s="108">
        <f>IF(AB60&gt;0,(AB60-Z60)/2,"")</f>
        <v/>
      </c>
      <c r="AB60" s="108" t="n">
        <v>3163</v>
      </c>
      <c r="AC60" s="108">
        <f>IF(AD60&gt;0,(AD60-AB60)/2,"")</f>
        <v/>
      </c>
      <c r="AD60" s="108" t="n">
        <v>3163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6249.784179318758</v>
      </c>
      <c r="R62" s="104" t="n">
        <v>762</v>
      </c>
      <c r="S62" s="104">
        <f>IF(T62&gt;0,(T62-R62)/2,"")</f>
        <v/>
      </c>
      <c r="T62" s="104" t="n">
        <v>1445</v>
      </c>
      <c r="U62" s="104">
        <f>IF(V62&gt;0,(V62-T62)/2,"")</f>
        <v/>
      </c>
      <c r="V62" s="104" t="n">
        <v>2467</v>
      </c>
      <c r="W62" s="104">
        <f>IF(X62&gt;0,(X62-V62)/2,"")</f>
        <v/>
      </c>
      <c r="X62" s="104" t="n">
        <v>3498</v>
      </c>
      <c r="Y62" s="104">
        <f>IF(Z62&gt;0,(Z62-X62)/2,"")</f>
        <v/>
      </c>
      <c r="Z62" s="104" t="n">
        <v>4028</v>
      </c>
      <c r="AA62" s="104">
        <f>IF(AB62&gt;0,(AB62-Z62)/2,"")</f>
        <v/>
      </c>
      <c r="AB62" s="104" t="n">
        <v>4489</v>
      </c>
      <c r="AC62" s="104">
        <f>IF(AD62&gt;0,(AD62-AB62)/2,"")</f>
        <v/>
      </c>
      <c r="AD62" s="104" t="n">
        <v>4774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7998.076923076923</v>
      </c>
      <c r="R63" s="106" t="n">
        <v>2168</v>
      </c>
      <c r="S63" s="106">
        <f>IF(T63&gt;0,(T63-R63)/2,"")</f>
        <v/>
      </c>
      <c r="T63" s="106" t="n">
        <v>3702</v>
      </c>
      <c r="U63" s="106">
        <f>IF(V63&gt;0,(V63-T63)/2,"")</f>
        <v/>
      </c>
      <c r="V63" s="106" t="n">
        <v>4227</v>
      </c>
      <c r="W63" s="106">
        <f>IF(X63&gt;0,(X63-V63)/2,"")</f>
        <v/>
      </c>
      <c r="X63" s="106" t="n">
        <v>4995</v>
      </c>
      <c r="Y63" s="106">
        <f>IF(Z63&gt;0,(Z63-X63)/2,"")</f>
        <v/>
      </c>
      <c r="Z63" s="106" t="n">
        <v>5402</v>
      </c>
      <c r="AA63" s="106">
        <f>IF(AB63&gt;0,(AB63-Z63)/2,"")</f>
        <v/>
      </c>
      <c r="AB63" s="106" t="n">
        <v>5900</v>
      </c>
      <c r="AC63" s="106">
        <f>IF(AD63&gt;0,(AD63-AB63)/2,"")</f>
        <v/>
      </c>
      <c r="AD63" s="106" t="n">
        <v>5900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5646.684466019417</v>
      </c>
      <c r="R64" s="108" t="n">
        <v>1479</v>
      </c>
      <c r="S64" s="108">
        <f>IF(T64&gt;0,(T64-R64)/2,"")</f>
        <v/>
      </c>
      <c r="T64" s="108" t="n">
        <v>2054</v>
      </c>
      <c r="U64" s="108">
        <f>IF(V64&gt;0,(V64-T64)/2,"")</f>
        <v/>
      </c>
      <c r="V64" s="108" t="n">
        <v>2054</v>
      </c>
      <c r="W64" s="108">
        <f>IF(X64&gt;0,(X64-V64)/2,"")</f>
        <v/>
      </c>
      <c r="X64" s="108" t="n">
        <v>2893</v>
      </c>
      <c r="Y64" s="108">
        <f>IF(Z64&gt;0,(Z64-X64)/2,"")</f>
        <v/>
      </c>
      <c r="Z64" s="108" t="n">
        <v>3609</v>
      </c>
      <c r="AA64" s="108">
        <f>IF(AB64&gt;0,(AB64-Z64)/2,"")</f>
        <v/>
      </c>
      <c r="AB64" s="108" t="n">
        <v>4133</v>
      </c>
      <c r="AC64" s="108">
        <f>IF(AD64&gt;0,(AD64-AB64)/2,"")</f>
        <v/>
      </c>
      <c r="AD64" s="108" t="n">
        <v>4098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2932.752305665349</v>
      </c>
      <c r="R65" s="114" t="n">
        <v>320</v>
      </c>
      <c r="S65" s="114">
        <f>IF(T65&gt;0,(T65-R65)/2,"")</f>
        <v/>
      </c>
      <c r="T65" s="114" t="n">
        <v>576</v>
      </c>
      <c r="U65" s="114">
        <f>IF(V65&gt;0,(V65-T65)/2,"")</f>
        <v/>
      </c>
      <c r="V65" s="114" t="n">
        <v>816</v>
      </c>
      <c r="W65" s="114">
        <f>IF(X65&gt;0,(X65-V65)/2,"")</f>
        <v/>
      </c>
      <c r="X65" s="114" t="n">
        <v>983</v>
      </c>
      <c r="Y65" s="114">
        <f>IF(Z65&gt;0,(Z65-X65)/2,"")</f>
        <v/>
      </c>
      <c r="Z65" s="114" t="n">
        <v>1068</v>
      </c>
      <c r="AA65" s="114">
        <f>IF(AB65&gt;0,(AB65-Z65)/2,"")</f>
        <v/>
      </c>
      <c r="AB65" s="114" t="n">
        <v>1266</v>
      </c>
      <c r="AC65" s="114">
        <f>IF(AD65&gt;0,(AD65-AB65)/2,"")</f>
        <v/>
      </c>
      <c r="AD65" s="114" t="n">
        <v>1266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28.xml><?xml version="1.0" encoding="utf-8"?>
<worksheet xmlns:r="http://schemas.openxmlformats.org/officeDocument/2006/relationships" xmlns="http://schemas.openxmlformats.org/spreadsheetml/2006/main">
  <sheetPr codeName="Sheet28">
    <tabColor theme="1"/>
    <outlinePr summaryBelow="1" summaryRight="1"/>
    <pageSetUpPr fitToPage="1"/>
  </sheetPr>
  <dimension ref="B2:AQ65"/>
  <sheetViews>
    <sheetView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6582</v>
      </c>
      <c r="E6" s="18" t="inlineStr">
        <is>
          <t xml:space="preserve">Room 1 </t>
        </is>
      </c>
      <c r="F6" s="119" t="n">
        <v>20264.89400921659</v>
      </c>
      <c r="G6" s="117" t="n">
        <v>16676.641625</v>
      </c>
      <c r="H6" s="117" t="n">
        <v>13196.41710852258</v>
      </c>
      <c r="I6" s="19">
        <f>G6+H6</f>
        <v/>
      </c>
      <c r="J6" s="119" t="n">
        <v>21738</v>
      </c>
      <c r="K6" s="117" t="n">
        <v>18568.314375</v>
      </c>
      <c r="L6" s="117" t="n">
        <v>14841.0503469</v>
      </c>
      <c r="M6" s="19">
        <f>K6+L6</f>
        <v/>
      </c>
      <c r="N6" s="85" t="n">
        <v>62</v>
      </c>
      <c r="O6" s="85" t="n">
        <v>57</v>
      </c>
      <c r="P6" s="92" t="n"/>
      <c r="Q6" s="20">
        <f>J6-P6</f>
        <v/>
      </c>
      <c r="R6" s="21" t="n">
        <v>0</v>
      </c>
      <c r="S6" s="20">
        <f>IF(R6&gt;0,(R6-R7-$Q6),"")</f>
        <v/>
      </c>
      <c r="T6" s="21" t="n">
        <v>1505</v>
      </c>
      <c r="U6" s="20">
        <f>IF(T6&gt;0,(T6-T7-$Q6),"")</f>
        <v/>
      </c>
      <c r="V6" s="21" t="n">
        <v>7636</v>
      </c>
      <c r="W6" s="20">
        <f>IF(V6&gt;0,(V6-V7-$Q6),"")</f>
        <v/>
      </c>
      <c r="X6" s="21" t="n">
        <v>12734</v>
      </c>
      <c r="Y6" s="20">
        <f>IF(X6&gt;0,(X6-X7-$Q6),"")</f>
        <v/>
      </c>
      <c r="Z6" s="21" t="n">
        <v>16110</v>
      </c>
      <c r="AA6" s="20">
        <f>IF(Z6&gt;0,(Z6-Z7-$Q6),"")</f>
        <v/>
      </c>
      <c r="AB6" s="21" t="n">
        <v>16110</v>
      </c>
      <c r="AC6" s="22">
        <f>IF(AB6&gt;0,(AB6-AB7-$Q6),"")</f>
        <v/>
      </c>
      <c r="AD6" s="21" t="n">
        <v>16110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2743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8</v>
      </c>
      <c r="W7" s="24" t="n"/>
      <c r="X7" s="25" t="n">
        <v>12</v>
      </c>
      <c r="Y7" s="24" t="n"/>
      <c r="Z7" s="25" t="n">
        <v>69</v>
      </c>
      <c r="AA7" s="24" t="n"/>
      <c r="AB7" s="25" t="n">
        <v>69</v>
      </c>
      <c r="AC7" s="26" t="n"/>
      <c r="AD7" s="25" t="n">
        <v>69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2788</v>
      </c>
      <c r="E8" s="29" t="inlineStr">
        <is>
          <t>Room 2</t>
        </is>
      </c>
      <c r="F8" s="119" t="n">
        <v>15500</v>
      </c>
      <c r="G8" s="117" t="n">
        <v>6581.414999999999</v>
      </c>
      <c r="H8" s="117" t="n">
        <v>1410.762939</v>
      </c>
      <c r="I8" s="19">
        <f>G8+H8</f>
        <v/>
      </c>
      <c r="J8" s="119" t="n">
        <v>16148</v>
      </c>
      <c r="K8" s="117" t="n">
        <v>6822.529</v>
      </c>
      <c r="L8" s="117" t="n">
        <v>1472.6273988</v>
      </c>
      <c r="M8" s="19">
        <f>K8+L8</f>
        <v/>
      </c>
      <c r="N8" s="87" t="n">
        <v>24</v>
      </c>
      <c r="O8" s="87" t="n">
        <v>20</v>
      </c>
      <c r="P8" s="92" t="n"/>
      <c r="Q8" s="20">
        <f>J8-P8</f>
        <v/>
      </c>
      <c r="R8" s="21" t="n">
        <v>1921</v>
      </c>
      <c r="S8" s="20">
        <f>IF(R8&gt;0,(R8-R9-$Q8),"")</f>
        <v/>
      </c>
      <c r="T8" s="21" t="n">
        <v>2833</v>
      </c>
      <c r="U8" s="20">
        <f>IF(T8&gt;0,(T8-T9-$Q8),"")</f>
        <v/>
      </c>
      <c r="V8" s="21" t="n">
        <v>2852</v>
      </c>
      <c r="W8" s="20">
        <f>IF(V8&gt;0,(V8-V9-$Q8),"")</f>
        <v/>
      </c>
      <c r="X8" s="21" t="n">
        <v>14679</v>
      </c>
      <c r="Y8" s="20">
        <f>IF(X8&gt;0,(X8-X9-$Q8),"")</f>
        <v/>
      </c>
      <c r="Z8" s="21" t="n">
        <v>14679</v>
      </c>
      <c r="AA8" s="20">
        <f>IF(Z8&gt;0,(Z8-Z9-$Q8),"")</f>
        <v/>
      </c>
      <c r="AB8" s="21" t="n">
        <v>15041</v>
      </c>
      <c r="AC8" s="22">
        <f>IF(AB8&gt;0,(AB8-AB9-$Q8),"")</f>
        <v/>
      </c>
      <c r="AD8" s="21" t="n">
        <v>15041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1747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4707</v>
      </c>
      <c r="E10" s="18" t="inlineStr">
        <is>
          <t>Room 3</t>
        </is>
      </c>
      <c r="F10" s="119" t="n">
        <v>20327.91369899544</v>
      </c>
      <c r="G10" s="117" t="n">
        <v>16094.35281865445</v>
      </c>
      <c r="H10" s="117" t="n">
        <v>2403.2065875</v>
      </c>
      <c r="I10" s="19">
        <f>G10+H10</f>
        <v/>
      </c>
      <c r="J10" s="119" t="n">
        <v>26355.1935483871</v>
      </c>
      <c r="K10" s="117" t="n">
        <v>20012.74071774193</v>
      </c>
      <c r="L10" s="117" t="n">
        <v>2431.3904025</v>
      </c>
      <c r="M10" s="19">
        <f>K10+L10</f>
        <v/>
      </c>
      <c r="N10" s="88" t="n">
        <v>43</v>
      </c>
      <c r="O10" s="88" t="n">
        <v>37</v>
      </c>
      <c r="P10" s="92" t="n"/>
      <c r="Q10" s="20">
        <f>J10-P10</f>
        <v/>
      </c>
      <c r="R10" s="21" t="n">
        <v>4138</v>
      </c>
      <c r="S10" s="20">
        <f>IF(R10&gt;0,(R10-R11-$Q10),"")</f>
        <v/>
      </c>
      <c r="T10" s="21" t="n">
        <v>6154</v>
      </c>
      <c r="U10" s="20">
        <f>IF(T10&gt;0,(T10-T11-$Q10),"")</f>
        <v/>
      </c>
      <c r="V10" s="21" t="n">
        <v>8792</v>
      </c>
      <c r="W10" s="20">
        <f>IF(V10&gt;0,(V10-V11-$Q10),"")</f>
        <v/>
      </c>
      <c r="X10" s="21" t="n">
        <v>10305</v>
      </c>
      <c r="Y10" s="20">
        <f>IF(X10&gt;0,(X10-X11-$Q10),"")</f>
        <v/>
      </c>
      <c r="Z10" s="21" t="n">
        <v>13426</v>
      </c>
      <c r="AA10" s="20">
        <f>IF(Z10&gt;0,(Z10-Z11-$Q10),"")</f>
        <v/>
      </c>
      <c r="AB10" s="21" t="n">
        <v>14110</v>
      </c>
      <c r="AC10" s="22">
        <f>IF(AB10&gt;0,(AB10-AB11-$Q10),"")</f>
        <v/>
      </c>
      <c r="AD10" s="21" t="n">
        <v>14110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22</v>
      </c>
      <c r="S11" s="24" t="n"/>
      <c r="T11" s="30" t="n">
        <v>22</v>
      </c>
      <c r="U11" s="24" t="n"/>
      <c r="V11" s="30" t="n">
        <v>359</v>
      </c>
      <c r="W11" s="24" t="n"/>
      <c r="X11" s="30" t="n">
        <v>359</v>
      </c>
      <c r="Y11" s="24" t="n"/>
      <c r="Z11" s="30" t="n">
        <v>359</v>
      </c>
      <c r="AA11" s="24" t="n"/>
      <c r="AB11" s="30" t="n">
        <v>359</v>
      </c>
      <c r="AC11" s="26" t="n"/>
      <c r="AD11" s="30" t="n">
        <v>359</v>
      </c>
      <c r="AE11" s="26" t="n"/>
    </row>
    <row r="12">
      <c r="B12" s="16" t="inlineStr">
        <is>
          <t>WM TUC</t>
        </is>
      </c>
      <c r="C12" s="17" t="n">
        <v>1776</v>
      </c>
      <c r="E12" s="29" t="inlineStr">
        <is>
          <t>Room 4</t>
        </is>
      </c>
      <c r="F12" s="119" t="n">
        <v>17014.56872029002</v>
      </c>
      <c r="G12" s="117" t="n">
        <v>14116.46791731847</v>
      </c>
      <c r="H12" s="117" t="n">
        <v>18434.84358430674</v>
      </c>
      <c r="I12" s="19">
        <f>G12+H12</f>
        <v/>
      </c>
      <c r="J12" s="119" t="n">
        <v>19537.91220964783</v>
      </c>
      <c r="K12" s="117" t="n">
        <v>17580.82702278247</v>
      </c>
      <c r="L12" s="117" t="n">
        <v>24104.64761481353</v>
      </c>
      <c r="M12" s="19">
        <f>K12+L12</f>
        <v/>
      </c>
      <c r="N12" s="88" t="n">
        <v>47</v>
      </c>
      <c r="O12" s="88" t="n">
        <v>37</v>
      </c>
      <c r="P12" s="92" t="n"/>
      <c r="Q12" s="20">
        <f>J12-P12</f>
        <v/>
      </c>
      <c r="R12" s="21" t="n">
        <v>1312</v>
      </c>
      <c r="S12" s="20">
        <f>IF(R12&gt;0,(R12-R13-$Q12),"")</f>
        <v/>
      </c>
      <c r="T12" s="21" t="n">
        <v>2909</v>
      </c>
      <c r="U12" s="20">
        <f>IF(T12&gt;0,(T12-T13-$Q12),"")</f>
        <v/>
      </c>
      <c r="V12" s="21" t="n">
        <v>6443</v>
      </c>
      <c r="W12" s="20">
        <f>IF(V12&gt;0,(V12-V13-$Q12),"")</f>
        <v/>
      </c>
      <c r="X12" s="21" t="n">
        <v>8573</v>
      </c>
      <c r="Y12" s="20">
        <f>IF(X12&gt;0,(X12-X13-$Q12),"")</f>
        <v/>
      </c>
      <c r="Z12" s="21" t="n">
        <v>10289</v>
      </c>
      <c r="AA12" s="20">
        <f>IF(Z12&gt;0,(Z12-Z13-$Q12),"")</f>
        <v/>
      </c>
      <c r="AB12" s="21" t="n">
        <v>11207</v>
      </c>
      <c r="AC12" s="22">
        <f>IF(AB12&gt;0,(AB12-AB13-$Q12),"")</f>
        <v/>
      </c>
      <c r="AD12" s="21" t="n">
        <v>11207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5218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0</v>
      </c>
      <c r="S13" s="24" t="n"/>
      <c r="T13" s="30" t="n">
        <v>108</v>
      </c>
      <c r="U13" s="24" t="n"/>
      <c r="V13" s="30" t="n">
        <v>528</v>
      </c>
      <c r="W13" s="24" t="n"/>
      <c r="X13" s="30" t="n">
        <v>528</v>
      </c>
      <c r="Y13" s="24" t="n"/>
      <c r="Z13" s="30" t="n">
        <v>528</v>
      </c>
      <c r="AA13" s="24" t="n"/>
      <c r="AB13" s="30" t="n">
        <v>528</v>
      </c>
      <c r="AC13" s="26" t="n"/>
      <c r="AD13" s="30" t="n">
        <v>528</v>
      </c>
      <c r="AE13" s="26" t="n"/>
    </row>
    <row r="14">
      <c r="B14" s="16" t="inlineStr">
        <is>
          <t>ALBSFWY PHX</t>
        </is>
      </c>
      <c r="C14" s="17" t="n">
        <v>11572</v>
      </c>
      <c r="E14" s="18" t="inlineStr">
        <is>
          <t>Room 5</t>
        </is>
      </c>
      <c r="F14" s="119" t="n">
        <v>23125.14097863563</v>
      </c>
      <c r="G14" s="117" t="n">
        <v>21691.18888864047</v>
      </c>
      <c r="H14" s="117" t="n">
        <v>23803.87776722364</v>
      </c>
      <c r="I14" s="19">
        <f>G14+H14</f>
        <v/>
      </c>
      <c r="J14" s="119" t="n">
        <v>38680.14097863562</v>
      </c>
      <c r="K14" s="117" t="n">
        <v>44916.68888864048</v>
      </c>
      <c r="L14" s="117" t="n">
        <v>47214.27642256363</v>
      </c>
      <c r="M14" s="19">
        <f>K14+L14</f>
        <v/>
      </c>
      <c r="N14" s="88" t="n">
        <v>57</v>
      </c>
      <c r="O14" s="88" t="n">
        <v>45</v>
      </c>
      <c r="P14" s="92" t="n"/>
      <c r="Q14" s="20">
        <f>J14-P14</f>
        <v/>
      </c>
      <c r="R14" s="21" t="n">
        <v>5104</v>
      </c>
      <c r="S14" s="20">
        <f>IF(R14&gt;0,(R14-R15-$Q14),"")</f>
        <v/>
      </c>
      <c r="T14" s="21" t="n">
        <v>7813</v>
      </c>
      <c r="U14" s="20">
        <f>IF(T14&gt;0,(T14-T15-$Q14),"")</f>
        <v/>
      </c>
      <c r="V14" s="21" t="n">
        <v>10111</v>
      </c>
      <c r="W14" s="20">
        <f>IF(V14&gt;0,(V14-V15-$Q14),"")</f>
        <v/>
      </c>
      <c r="X14" s="21" t="n">
        <v>12774</v>
      </c>
      <c r="Y14" s="20">
        <f>IF(X14&gt;0,(X14-X15-$Q14),"")</f>
        <v/>
      </c>
      <c r="Z14" s="21" t="n">
        <v>14385</v>
      </c>
      <c r="AA14" s="20">
        <f>IF(Z14&gt;0,(Z14-Z15-$Q14),"")</f>
        <v/>
      </c>
      <c r="AB14" s="21" t="n">
        <v>14707</v>
      </c>
      <c r="AC14" s="22">
        <f>IF(AB14&gt;0,(AB14-AB15-$Q14),"")</f>
        <v/>
      </c>
      <c r="AD14" s="21" t="n">
        <v>14707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2794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19</v>
      </c>
      <c r="W15" s="24" t="n"/>
      <c r="X15" s="25" t="n">
        <v>27</v>
      </c>
      <c r="Y15" s="24" t="n"/>
      <c r="Z15" s="25" t="n">
        <v>27</v>
      </c>
      <c r="AA15" s="24" t="n"/>
      <c r="AB15" s="25" t="n">
        <v>27</v>
      </c>
      <c r="AC15" s="26" t="n"/>
      <c r="AD15" s="25" t="n">
        <v>27</v>
      </c>
      <c r="AE15" s="26" t="n"/>
    </row>
    <row r="16" ht="15" customHeight="1" thickBot="1">
      <c r="B16" s="28" t="inlineStr">
        <is>
          <t>FRY'S</t>
        </is>
      </c>
      <c r="C16" s="17" t="n">
        <v>37279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1180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578</v>
      </c>
      <c r="L20" s="4" t="n"/>
      <c r="M20" s="4" t="n"/>
      <c r="Q20" s="51" t="inlineStr">
        <is>
          <t>Day Prior</t>
        </is>
      </c>
      <c r="R20" s="35" t="n">
        <v>3913</v>
      </c>
      <c r="S20" s="36" t="n"/>
      <c r="T20" s="35" t="n">
        <v>9487</v>
      </c>
      <c r="U20" s="36" t="n"/>
      <c r="V20" s="35" t="n">
        <v>27910</v>
      </c>
      <c r="W20" s="36" t="n"/>
      <c r="X20" s="35" t="n">
        <v>39097</v>
      </c>
      <c r="Y20" s="36" t="n"/>
      <c r="Z20" s="35" t="n">
        <v>49279</v>
      </c>
      <c r="AA20" s="36" t="n"/>
      <c r="AB20" s="35" t="n">
        <v>50819</v>
      </c>
      <c r="AC20" s="37" t="n"/>
      <c r="AD20" s="35" t="n">
        <v>51104</v>
      </c>
      <c r="AE20" s="37" t="n">
        <v>-38308.180251554</v>
      </c>
    </row>
    <row r="21" ht="15" customHeight="1" thickBot="1">
      <c r="B21" s="16" t="inlineStr">
        <is>
          <t>SBUX PHX</t>
        </is>
      </c>
      <c r="C21" s="17" t="n">
        <v>8185</v>
      </c>
      <c r="L21" s="4" t="n"/>
      <c r="M21" s="4" t="n"/>
      <c r="Q21" s="52" t="n"/>
      <c r="R21" s="40" t="n">
        <v>5236</v>
      </c>
      <c r="S21" s="41" t="n"/>
      <c r="T21" s="40" t="n">
        <v>8121</v>
      </c>
      <c r="U21" s="41" t="n"/>
      <c r="V21" s="40" t="n">
        <v>10417</v>
      </c>
      <c r="W21" s="41" t="n"/>
      <c r="X21" s="40" t="n">
        <v>13649</v>
      </c>
      <c r="Y21" s="41" t="n"/>
      <c r="Z21" s="40" t="n">
        <v>15343</v>
      </c>
      <c r="AA21" s="41" t="n"/>
      <c r="AB21" s="40" t="n">
        <v>15484</v>
      </c>
      <c r="AC21" s="42" t="n"/>
      <c r="AD21" s="40" t="n">
        <v>15449</v>
      </c>
      <c r="AE21" s="42" t="n"/>
    </row>
    <row r="22" ht="15" customHeight="1" thickBot="1">
      <c r="B22" s="16" t="inlineStr">
        <is>
          <t>SBUX LV B</t>
        </is>
      </c>
      <c r="C22" s="17" t="n">
        <v>2910</v>
      </c>
      <c r="L22" s="4" t="n"/>
      <c r="M22" s="4" t="n"/>
      <c r="Q22" s="54" t="n"/>
      <c r="R22" s="55" t="n">
        <v>1956.5</v>
      </c>
      <c r="S22" s="55" t="n"/>
      <c r="T22" s="55" t="n">
        <v>2787</v>
      </c>
      <c r="U22" s="55" t="n"/>
      <c r="V22" s="55" t="n">
        <v>9211.5</v>
      </c>
      <c r="W22" s="55" t="n"/>
      <c r="X22" s="55" t="n">
        <v>5593.5</v>
      </c>
      <c r="Y22" s="55" t="n"/>
      <c r="Z22" s="55" t="n">
        <v>5091</v>
      </c>
      <c r="AA22" s="55" t="n"/>
      <c r="AB22" s="55" t="n">
        <v>770</v>
      </c>
      <c r="AC22" s="56" t="n"/>
      <c r="AD22" s="55" t="n">
        <v>142.5</v>
      </c>
      <c r="AE22" s="56" t="n"/>
    </row>
    <row r="23" ht="15" customHeight="1" thickBot="1">
      <c r="B23" s="57" t="inlineStr">
        <is>
          <t>SBUX LV</t>
        </is>
      </c>
      <c r="C23" s="58" t="n">
        <v>4499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10397.65837454657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37884.85903259111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6582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13792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14980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4535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3332</v>
      </c>
      <c r="R36" s="104" t="n">
        <v>0</v>
      </c>
      <c r="S36" s="104">
        <f>IF(T36&gt;0,(T36-R36)/2,"")</f>
        <v/>
      </c>
      <c r="T36" s="104" t="n">
        <v>42</v>
      </c>
      <c r="U36" s="104">
        <f>IF(V36&gt;0,(V36-T36)/2,"")</f>
        <v/>
      </c>
      <c r="V36" s="104" t="n">
        <v>1475</v>
      </c>
      <c r="W36" s="104">
        <f>IF(X36&gt;0,(X36-V36)/2,"")</f>
        <v/>
      </c>
      <c r="X36" s="104" t="n">
        <v>1575</v>
      </c>
      <c r="Y36" s="104">
        <f>IF(Z36&gt;0,(Z36-X36)/2,"")</f>
        <v/>
      </c>
      <c r="Z36" s="104" t="n">
        <v>1805</v>
      </c>
      <c r="AA36" s="104">
        <f>IF(AB36&gt;0,(AB36-Z36)/2,"")</f>
        <v/>
      </c>
      <c r="AB36" s="104" t="n">
        <v>1805</v>
      </c>
      <c r="AC36" s="104">
        <f>IF(AD36&gt;0,(AD36-AB36)/2,"")</f>
        <v/>
      </c>
      <c r="AD36" s="104" t="n">
        <v>1805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1565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520</v>
      </c>
      <c r="W37" s="106">
        <f>IF(X37&gt;0,(X37-V37)/2,"")</f>
        <v/>
      </c>
      <c r="X37" s="106" t="n">
        <v>1039</v>
      </c>
      <c r="Y37" s="106">
        <f>IF(Z37&gt;0,(Z37-X37)/2,"")</f>
        <v/>
      </c>
      <c r="Z37" s="106" t="n">
        <v>1414</v>
      </c>
      <c r="AA37" s="106">
        <f>IF(AB37&gt;0,(AB37-Z37)/2,"")</f>
        <v/>
      </c>
      <c r="AB37" s="106" t="n">
        <v>1414</v>
      </c>
      <c r="AC37" s="106">
        <f>IF(AD37&gt;0,(AD37-AB37)/2,"")</f>
        <v/>
      </c>
      <c r="AD37" s="106" t="n">
        <v>1414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2547</v>
      </c>
      <c r="R38" s="108" t="n">
        <v>0</v>
      </c>
      <c r="S38" s="108">
        <f>IF(T38&gt;0,(T38-R38)/2,"")</f>
        <v/>
      </c>
      <c r="T38" s="108" t="n">
        <v>420</v>
      </c>
      <c r="U38" s="108">
        <f>IF(V38&gt;0,(V38-T38)/2,"")</f>
        <v/>
      </c>
      <c r="V38" s="108" t="n">
        <v>420</v>
      </c>
      <c r="W38" s="108">
        <f>IF(X38&gt;0,(X38-V38)/2,"")</f>
        <v/>
      </c>
      <c r="X38" s="108" t="n">
        <v>840</v>
      </c>
      <c r="Y38" s="108">
        <f>IF(Z38&gt;0,(Z38-X38)/2,"")</f>
        <v/>
      </c>
      <c r="Z38" s="108" t="n">
        <v>2559</v>
      </c>
      <c r="AA38" s="108">
        <f>IF(AB38&gt;0,(AB38-Z38)/2,"")</f>
        <v/>
      </c>
      <c r="AB38" s="108" t="n">
        <v>2559</v>
      </c>
      <c r="AC38" s="108">
        <f>IF(AD38&gt;0,(AD38-AB38)/2,"")</f>
        <v/>
      </c>
      <c r="AD38" s="108" t="n">
        <v>2559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3268</v>
      </c>
      <c r="R39" s="106" t="n">
        <v>0</v>
      </c>
      <c r="S39" s="106">
        <f>IF(T39&gt;0,(T39-R39)/2,"")</f>
        <v/>
      </c>
      <c r="T39" s="106" t="n">
        <v>743</v>
      </c>
      <c r="U39" s="106">
        <f>IF(V39&gt;0,(V39-T39)/2,"")</f>
        <v/>
      </c>
      <c r="V39" s="106" t="n">
        <v>2083</v>
      </c>
      <c r="W39" s="106">
        <f>IF(X39&gt;0,(X39-V39)/2,"")</f>
        <v/>
      </c>
      <c r="X39" s="106" t="n">
        <v>3233</v>
      </c>
      <c r="Y39" s="106">
        <f>IF(Z39&gt;0,(Z39-X39)/2,"")</f>
        <v/>
      </c>
      <c r="Z39" s="106" t="n">
        <v>3231</v>
      </c>
      <c r="AA39" s="106">
        <f>IF(AB39&gt;0,(AB39-Z39)/2,"")</f>
        <v/>
      </c>
      <c r="AB39" s="106" t="n">
        <v>3231</v>
      </c>
      <c r="AC39" s="106">
        <f>IF(AD39&gt;0,(AD39-AB39)/2,"")</f>
        <v/>
      </c>
      <c r="AD39" s="106" t="n">
        <v>3231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3228</v>
      </c>
      <c r="R40" s="108" t="n">
        <v>0</v>
      </c>
      <c r="S40" s="108">
        <f>IF(T40&gt;0,(T40-R40)/2,"")</f>
        <v/>
      </c>
      <c r="T40" s="108" t="n">
        <v>0</v>
      </c>
      <c r="U40" s="108">
        <f>IF(V40&gt;0,(V40-T40)/2,"")</f>
        <v/>
      </c>
      <c r="V40" s="108" t="n">
        <v>0</v>
      </c>
      <c r="W40" s="108">
        <f>IF(X40&gt;0,(X40-V40)/2,"")</f>
        <v/>
      </c>
      <c r="X40" s="108" t="n">
        <v>2334</v>
      </c>
      <c r="Y40" s="108">
        <f>IF(Z40&gt;0,(Z40-X40)/2,"")</f>
        <v/>
      </c>
      <c r="Z40" s="108" t="n">
        <v>2826</v>
      </c>
      <c r="AA40" s="108">
        <f>IF(AB40&gt;0,(AB40-Z40)/2,"")</f>
        <v/>
      </c>
      <c r="AB40" s="108" t="n">
        <v>2826</v>
      </c>
      <c r="AC40" s="108">
        <f>IF(AD40&gt;0,(AD40-AB40)/2,"")</f>
        <v/>
      </c>
      <c r="AD40" s="108" t="n">
        <v>2826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2714</v>
      </c>
      <c r="R41" s="106" t="n">
        <v>0</v>
      </c>
      <c r="S41" s="106">
        <f>IF(T41&gt;0,(T41-R41)/2,"")</f>
        <v/>
      </c>
      <c r="T41" s="106" t="n">
        <v>0</v>
      </c>
      <c r="U41" s="106">
        <f>IF(V41&gt;0,(V41-T41)/2,"")</f>
        <v/>
      </c>
      <c r="V41" s="106" t="n">
        <v>973</v>
      </c>
      <c r="W41" s="106">
        <f>IF(X41&gt;0,(X41-V41)/2,"")</f>
        <v/>
      </c>
      <c r="X41" s="106" t="n">
        <v>1537</v>
      </c>
      <c r="Y41" s="106">
        <f>IF(Z41&gt;0,(Z41-X41)/2,"")</f>
        <v/>
      </c>
      <c r="Z41" s="106" t="n">
        <v>1849</v>
      </c>
      <c r="AA41" s="106">
        <f>IF(AB41&gt;0,(AB41-Z41)/2,"")</f>
        <v/>
      </c>
      <c r="AB41" s="106" t="n">
        <v>1849</v>
      </c>
      <c r="AC41" s="106">
        <f>IF(AD41&gt;0,(AD41-AB41)/2,"")</f>
        <v/>
      </c>
      <c r="AD41" s="106" t="n">
        <v>1849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1233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731</v>
      </c>
      <c r="W42" s="108">
        <f>IF(X42&gt;0,(X42-V42)/2,"")</f>
        <v/>
      </c>
      <c r="X42" s="108" t="n">
        <v>731</v>
      </c>
      <c r="Y42" s="108">
        <f>IF(Z42&gt;0,(Z42-X42)/2,"")</f>
        <v/>
      </c>
      <c r="Z42" s="108" t="n">
        <v>731</v>
      </c>
      <c r="AA42" s="108">
        <f>IF(AB42&gt;0,(AB42-Z42)/2,"")</f>
        <v/>
      </c>
      <c r="AB42" s="108" t="n">
        <v>731</v>
      </c>
      <c r="AC42" s="108">
        <f>IF(AD42&gt;0,(AD42-AB42)/2,"")</f>
        <v/>
      </c>
      <c r="AD42" s="108" t="n">
        <v>731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1764</v>
      </c>
      <c r="R43" s="106" t="n">
        <v>0</v>
      </c>
      <c r="S43" s="106">
        <f>IF(T43&gt;0,(T43-R43)/2,"")</f>
        <v/>
      </c>
      <c r="T43" s="106" t="n">
        <v>300</v>
      </c>
      <c r="U43" s="106">
        <f>IF(V43&gt;0,(V43-T43)/2,"")</f>
        <v/>
      </c>
      <c r="V43" s="106" t="n">
        <v>300</v>
      </c>
      <c r="W43" s="106">
        <f>IF(X43&gt;0,(X43-V43)/2,"")</f>
        <v/>
      </c>
      <c r="X43" s="106" t="n">
        <v>300</v>
      </c>
      <c r="Y43" s="106">
        <f>IF(Z43&gt;0,(Z43-X43)/2,"")</f>
        <v/>
      </c>
      <c r="Z43" s="106" t="n">
        <v>300</v>
      </c>
      <c r="AA43" s="106">
        <f>IF(AB43&gt;0,(AB43-Z43)/2,"")</f>
        <v/>
      </c>
      <c r="AB43" s="106" t="n">
        <v>300</v>
      </c>
      <c r="AC43" s="106">
        <f>IF(AD43&gt;0,(AD43-AB43)/2,"")</f>
        <v/>
      </c>
      <c r="AD43" s="106" t="n">
        <v>300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2087</v>
      </c>
      <c r="R44" s="110" t="n">
        <v>0</v>
      </c>
      <c r="S44" s="110">
        <f>IF(T44&gt;0,(T44-R44)/2,"")</f>
        <v/>
      </c>
      <c r="T44" s="110" t="n">
        <v>0</v>
      </c>
      <c r="U44" s="110">
        <f>IF(V44&gt;0,(V44-T44)/2,"")</f>
        <v/>
      </c>
      <c r="V44" s="110" t="n">
        <v>1134</v>
      </c>
      <c r="W44" s="110">
        <f>IF(X44&gt;0,(X44-V44)/2,"")</f>
        <v/>
      </c>
      <c r="X44" s="110" t="n">
        <v>1145</v>
      </c>
      <c r="Y44" s="110">
        <f>IF(Z44&gt;0,(Z44-X44)/2,"")</f>
        <v/>
      </c>
      <c r="Z44" s="110" t="n">
        <v>1395</v>
      </c>
      <c r="AA44" s="110">
        <f>IF(AB44&gt;0,(AB44-Z44)/2,"")</f>
        <v/>
      </c>
      <c r="AB44" s="110" t="n">
        <v>1395</v>
      </c>
      <c r="AC44" s="110">
        <f>IF(AD44&gt;0,(AD44-AB44)/2,"")</f>
        <v/>
      </c>
      <c r="AD44" s="110" t="n">
        <v>1395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5030</v>
      </c>
      <c r="R45" s="112" t="n">
        <v>1000</v>
      </c>
      <c r="S45" s="112">
        <f>IF(T45&gt;0,(T45-R45)/2,"")</f>
        <v/>
      </c>
      <c r="T45" s="112" t="n">
        <v>1912</v>
      </c>
      <c r="U45" s="112">
        <f>IF(V45&gt;0,(V45-T45)/2,"")</f>
        <v/>
      </c>
      <c r="V45" s="112" t="n">
        <v>1912</v>
      </c>
      <c r="W45" s="112">
        <f>IF(X45&gt;0,(X45-V45)/2,"")</f>
        <v/>
      </c>
      <c r="X45" s="112" t="n">
        <v>5030</v>
      </c>
      <c r="Y45" s="112">
        <f>IF(Z45&gt;0,(Z45-X45)/2,"")</f>
        <v/>
      </c>
      <c r="Z45" s="112" t="n">
        <v>5030</v>
      </c>
      <c r="AA45" s="112">
        <f>IF(AB45&gt;0,(AB45-Z45)/2,"")</f>
        <v/>
      </c>
      <c r="AB45" s="112" t="n">
        <v>5030</v>
      </c>
      <c r="AC45" s="112">
        <f>IF(AD45&gt;0,(AD45-AB45)/2,"")</f>
        <v/>
      </c>
      <c r="AD45" s="112" t="n">
        <v>5030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4125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4125</v>
      </c>
      <c r="Y46" s="108">
        <f>IF(Z46&gt;0,(Z46-X46)/2,"")</f>
        <v/>
      </c>
      <c r="Z46" s="108" t="n">
        <v>4125</v>
      </c>
      <c r="AA46" s="108">
        <f>IF(AB46&gt;0,(AB46-Z46)/2,"")</f>
        <v/>
      </c>
      <c r="AB46" s="108" t="n">
        <v>4125</v>
      </c>
      <c r="AC46" s="108">
        <f>IF(AD46&gt;0,(AD46-AB46)/2,"")</f>
        <v/>
      </c>
      <c r="AD46" s="108" t="n">
        <v>4125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2824</v>
      </c>
      <c r="R47" s="106" t="n">
        <v>1</v>
      </c>
      <c r="S47" s="106">
        <f>IF(T47&gt;0,(T47-R47)/2,"")</f>
        <v/>
      </c>
      <c r="T47" s="106" t="n">
        <v>1</v>
      </c>
      <c r="U47" s="106">
        <f>IF(V47&gt;0,(V47-T47)/2,"")</f>
        <v/>
      </c>
      <c r="V47" s="106" t="n">
        <v>1</v>
      </c>
      <c r="W47" s="106">
        <f>IF(X47&gt;0,(X47-V47)/2,"")</f>
        <v/>
      </c>
      <c r="X47" s="106" t="n">
        <v>1355</v>
      </c>
      <c r="Y47" s="106">
        <f>IF(Z47&gt;0,(Z47-X47)/2,"")</f>
        <v/>
      </c>
      <c r="Z47" s="106" t="n">
        <v>1355</v>
      </c>
      <c r="AA47" s="106">
        <f>IF(AB47&gt;0,(AB47-Z47)/2,"")</f>
        <v/>
      </c>
      <c r="AB47" s="106" t="n">
        <v>1717</v>
      </c>
      <c r="AC47" s="106">
        <f>IF(AD47&gt;0,(AD47-AB47)/2,"")</f>
        <v/>
      </c>
      <c r="AD47" s="106" t="n">
        <v>1717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4169</v>
      </c>
      <c r="R48" s="110" t="n">
        <v>920</v>
      </c>
      <c r="S48" s="110">
        <f>IF(T48&gt;0,(T48-R48)/2,"")</f>
        <v/>
      </c>
      <c r="T48" s="110" t="n">
        <v>920</v>
      </c>
      <c r="U48" s="110">
        <f>IF(V48&gt;0,(V48-T48)/2,"")</f>
        <v/>
      </c>
      <c r="V48" s="110" t="n">
        <v>939</v>
      </c>
      <c r="W48" s="110">
        <f>IF(X48&gt;0,(X48-V48)/2,"")</f>
        <v/>
      </c>
      <c r="X48" s="110" t="n">
        <v>4169</v>
      </c>
      <c r="Y48" s="110">
        <f>IF(Z48&gt;0,(Z48-X48)/2,"")</f>
        <v/>
      </c>
      <c r="Z48" s="110" t="n">
        <v>4169</v>
      </c>
      <c r="AA48" s="110">
        <f>IF(AB48&gt;0,(AB48-Z48)/2,"")</f>
        <v/>
      </c>
      <c r="AB48" s="110" t="n">
        <v>4169</v>
      </c>
      <c r="AC48" s="110">
        <f>IF(AD48&gt;0,(AD48-AB48)/2,"")</f>
        <v/>
      </c>
      <c r="AD48" s="110" t="n">
        <v>4169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2513</v>
      </c>
      <c r="R49" s="112" t="n">
        <v>960</v>
      </c>
      <c r="S49" s="112">
        <f>IF(T49&gt;0,(T49-R49)/2,"")</f>
        <v/>
      </c>
      <c r="T49" s="112" t="n">
        <v>1855</v>
      </c>
      <c r="U49" s="112">
        <f>IF(V49&gt;0,(V49-T49)/2,"")</f>
        <v/>
      </c>
      <c r="V49" s="112" t="n">
        <v>1855</v>
      </c>
      <c r="W49" s="112">
        <f>IF(X49&gt;0,(X49-V49)/2,"")</f>
        <v/>
      </c>
      <c r="X49" s="112" t="n">
        <v>1903</v>
      </c>
      <c r="Y49" s="112">
        <f>IF(Z49&gt;0,(Z49-X49)/2,"")</f>
        <v/>
      </c>
      <c r="Z49" s="112" t="n">
        <v>1903</v>
      </c>
      <c r="AA49" s="112">
        <f>IF(AB49&gt;0,(AB49-Z49)/2,"")</f>
        <v/>
      </c>
      <c r="AB49" s="112" t="n">
        <v>2092</v>
      </c>
      <c r="AC49" s="112">
        <f>IF(AD49&gt;0,(AD49-AB49)/2,"")</f>
        <v/>
      </c>
      <c r="AD49" s="112" t="n">
        <v>2092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3760</v>
      </c>
      <c r="R50" s="108" t="n">
        <v>900</v>
      </c>
      <c r="S50" s="108">
        <f>IF(T50&gt;0,(T50-R50)/2,"")</f>
        <v/>
      </c>
      <c r="T50" s="108" t="n">
        <v>1369</v>
      </c>
      <c r="U50" s="108">
        <f>IF(V50&gt;0,(V50-T50)/2,"")</f>
        <v/>
      </c>
      <c r="V50" s="108" t="n">
        <v>1369</v>
      </c>
      <c r="W50" s="108">
        <f>IF(X50&gt;0,(X50-V50)/2,"")</f>
        <v/>
      </c>
      <c r="X50" s="108" t="n">
        <v>2383</v>
      </c>
      <c r="Y50" s="108">
        <f>IF(Z50&gt;0,(Z50-X50)/2,"")</f>
        <v/>
      </c>
      <c r="Z50" s="108" t="n">
        <v>3600</v>
      </c>
      <c r="AA50" s="108">
        <f>IF(AB50&gt;0,(AB50-Z50)/2,"")</f>
        <v/>
      </c>
      <c r="AB50" s="108" t="n">
        <v>3745</v>
      </c>
      <c r="AC50" s="108">
        <f>IF(AD50&gt;0,(AD50-AB50)/2,"")</f>
        <v/>
      </c>
      <c r="AD50" s="108" t="n">
        <v>3745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4283</v>
      </c>
      <c r="R51" s="106" t="n">
        <v>83</v>
      </c>
      <c r="S51" s="106">
        <f>IF(T51&gt;0,(T51-R51)/2,"")</f>
        <v/>
      </c>
      <c r="T51" s="106" t="n">
        <v>90</v>
      </c>
      <c r="U51" s="106">
        <f>IF(V51&gt;0,(V51-T51)/2,"")</f>
        <v/>
      </c>
      <c r="V51" s="106" t="n">
        <v>509</v>
      </c>
      <c r="W51" s="106">
        <f>IF(X51&gt;0,(X51-V51)/2,"")</f>
        <v/>
      </c>
      <c r="X51" s="106" t="n">
        <v>648</v>
      </c>
      <c r="Y51" s="106">
        <f>IF(Z51&gt;0,(Z51-X51)/2,"")</f>
        <v/>
      </c>
      <c r="Z51" s="106" t="n">
        <v>706</v>
      </c>
      <c r="AA51" s="106">
        <f>IF(AB51&gt;0,(AB51-Z51)/2,"")</f>
        <v/>
      </c>
      <c r="AB51" s="106" t="n">
        <v>726</v>
      </c>
      <c r="AC51" s="106">
        <f>IF(AD51&gt;0,(AD51-AB51)/2,"")</f>
        <v/>
      </c>
      <c r="AD51" s="106" t="n">
        <v>726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2821</v>
      </c>
      <c r="R52" s="108" t="n">
        <v>6</v>
      </c>
      <c r="S52" s="108">
        <f>IF(T52&gt;0,(T52-R52)/2,"")</f>
        <v/>
      </c>
      <c r="T52" s="108" t="n">
        <v>6</v>
      </c>
      <c r="U52" s="108">
        <f>IF(V52&gt;0,(V52-T52)/2,"")</f>
        <v/>
      </c>
      <c r="V52" s="108" t="n">
        <v>149</v>
      </c>
      <c r="W52" s="108">
        <f>IF(X52&gt;0,(X52-V52)/2,"")</f>
        <v/>
      </c>
      <c r="X52" s="108" t="n">
        <v>319</v>
      </c>
      <c r="Y52" s="108">
        <f>IF(Z52&gt;0,(Z52-X52)/2,"")</f>
        <v/>
      </c>
      <c r="Z52" s="108" t="n">
        <v>558</v>
      </c>
      <c r="AA52" s="108">
        <f>IF(AB52&gt;0,(AB52-Z52)/2,"")</f>
        <v/>
      </c>
      <c r="AB52" s="108" t="n">
        <v>586</v>
      </c>
      <c r="AC52" s="108">
        <f>IF(AD52&gt;0,(AD52-AB52)/2,"")</f>
        <v/>
      </c>
      <c r="AD52" s="108" t="n">
        <v>586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5805.193548387097</v>
      </c>
      <c r="R53" s="106" t="n">
        <v>46</v>
      </c>
      <c r="S53" s="106">
        <f>IF(T53&gt;0,(T53-R53)/2,"")</f>
        <v/>
      </c>
      <c r="T53" s="106" t="n">
        <v>691</v>
      </c>
      <c r="U53" s="106">
        <f>IF(V53&gt;0,(V53-T53)/2,"")</f>
        <v/>
      </c>
      <c r="V53" s="106" t="n">
        <v>1085</v>
      </c>
      <c r="W53" s="106">
        <f>IF(X53&gt;0,(X53-V53)/2,"")</f>
        <v/>
      </c>
      <c r="X53" s="106" t="n">
        <v>1401</v>
      </c>
      <c r="Y53" s="106">
        <f>IF(Z53&gt;0,(Z53-X53)/2,"")</f>
        <v/>
      </c>
      <c r="Z53" s="106" t="n">
        <v>1567</v>
      </c>
      <c r="AA53" s="106">
        <f>IF(AB53&gt;0,(AB53-Z53)/2,"")</f>
        <v/>
      </c>
      <c r="AB53" s="106" t="n">
        <v>1677</v>
      </c>
      <c r="AC53" s="106">
        <f>IF(AD53&gt;0,(AD53-AB53)/2,"")</f>
        <v/>
      </c>
      <c r="AD53" s="106" t="n">
        <v>1677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2054</v>
      </c>
      <c r="R54" s="108" t="n">
        <v>4</v>
      </c>
      <c r="S54" s="108">
        <f>IF(T54&gt;0,(T54-R54)/2,"")</f>
        <v/>
      </c>
      <c r="T54" s="108" t="n">
        <v>4</v>
      </c>
      <c r="U54" s="108">
        <f>IF(V54&gt;0,(V54-T54)/2,"")</f>
        <v/>
      </c>
      <c r="V54" s="108" t="n">
        <v>4</v>
      </c>
      <c r="W54" s="108">
        <f>IF(X54&gt;0,(X54-V54)/2,"")</f>
        <v/>
      </c>
      <c r="X54" s="108" t="n">
        <v>5</v>
      </c>
      <c r="Y54" s="108">
        <f>IF(Z54&gt;0,(Z54-X54)/2,"")</f>
        <v/>
      </c>
      <c r="Z54" s="108" t="n">
        <v>277</v>
      </c>
      <c r="AA54" s="108">
        <f>IF(AB54&gt;0,(AB54-Z54)/2,"")</f>
        <v/>
      </c>
      <c r="AB54" s="108" t="n">
        <v>277</v>
      </c>
      <c r="AC54" s="108">
        <f>IF(AD54&gt;0,(AD54-AB54)/2,"")</f>
        <v/>
      </c>
      <c r="AD54" s="108" t="n">
        <v>277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1936</v>
      </c>
      <c r="R55" s="106" t="n">
        <v>939</v>
      </c>
      <c r="S55" s="106">
        <f>IF(T55&gt;0,(T55-R55)/2,"")</f>
        <v/>
      </c>
      <c r="T55" s="106" t="n">
        <v>939</v>
      </c>
      <c r="U55" s="106">
        <f>IF(V55&gt;0,(V55-T55)/2,"")</f>
        <v/>
      </c>
      <c r="V55" s="106" t="n">
        <v>1239</v>
      </c>
      <c r="W55" s="106">
        <f>IF(X55&gt;0,(X55-V55)/2,"")</f>
        <v/>
      </c>
      <c r="X55" s="106" t="n">
        <v>1239</v>
      </c>
      <c r="Y55" s="106">
        <f>IF(Z55&gt;0,(Z55-X55)/2,"")</f>
        <v/>
      </c>
      <c r="Z55" s="106" t="n">
        <v>2026</v>
      </c>
      <c r="AA55" s="106">
        <f>IF(AB55&gt;0,(AB55-Z55)/2,"")</f>
        <v/>
      </c>
      <c r="AB55" s="106" t="n">
        <v>2026</v>
      </c>
      <c r="AC55" s="106">
        <f>IF(AD55&gt;0,(AD55-AB55)/2,"")</f>
        <v/>
      </c>
      <c r="AD55" s="106" t="n">
        <v>2026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2925</v>
      </c>
      <c r="R56" s="108" t="n">
        <v>1200</v>
      </c>
      <c r="S56" s="108">
        <f>IF(T56&gt;0,(T56-R56)/2,"")</f>
        <v/>
      </c>
      <c r="T56" s="108" t="n">
        <v>1200</v>
      </c>
      <c r="U56" s="108">
        <f>IF(V56&gt;0,(V56-T56)/2,"")</f>
        <v/>
      </c>
      <c r="V56" s="108" t="n">
        <v>2400</v>
      </c>
      <c r="W56" s="108">
        <f>IF(X56&gt;0,(X56-V56)/2,"")</f>
        <v/>
      </c>
      <c r="X56" s="108" t="n">
        <v>2400</v>
      </c>
      <c r="Y56" s="108">
        <f>IF(Z56&gt;0,(Z56-X56)/2,"")</f>
        <v/>
      </c>
      <c r="Z56" s="108" t="n">
        <v>2706</v>
      </c>
      <c r="AA56" s="108">
        <f>IF(AB56&gt;0,(AB56-Z56)/2,"")</f>
        <v/>
      </c>
      <c r="AB56" s="108" t="n">
        <v>2898</v>
      </c>
      <c r="AC56" s="108">
        <f>IF(AD56&gt;0,(AD56-AB56)/2,"")</f>
        <v/>
      </c>
      <c r="AD56" s="108" t="n">
        <v>2898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258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182</v>
      </c>
      <c r="W57" s="114">
        <f>IF(X57&gt;0,(X57-V57)/2,"")</f>
        <v/>
      </c>
      <c r="X57" s="114" t="n">
        <v>7</v>
      </c>
      <c r="Y57" s="114">
        <f>IF(Z57&gt;0,(Z57-X57)/2,"")</f>
        <v/>
      </c>
      <c r="Z57" s="114" t="n">
        <v>83</v>
      </c>
      <c r="AA57" s="114">
        <f>IF(AB57&gt;0,(AB57-Z57)/2,"")</f>
        <v/>
      </c>
      <c r="AB57" s="114" t="n">
        <v>83</v>
      </c>
      <c r="AC57" s="114">
        <f>IF(AD57&gt;0,(AD57-AB57)/2,"")</f>
        <v/>
      </c>
      <c r="AD57" s="114" t="n">
        <v>83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7212</v>
      </c>
      <c r="R58" s="104" t="n">
        <v>519</v>
      </c>
      <c r="S58" s="104">
        <f>IF(T58&gt;0,(T58-R58)/2,"")</f>
        <v/>
      </c>
      <c r="T58" s="104" t="n">
        <v>1470</v>
      </c>
      <c r="U58" s="104">
        <f>IF(V58&gt;0,(V58-T58)/2,"")</f>
        <v/>
      </c>
      <c r="V58" s="104" t="n">
        <v>3437</v>
      </c>
      <c r="W58" s="104">
        <f>IF(X58&gt;0,(X58-V58)/2,"")</f>
        <v/>
      </c>
      <c r="X58" s="104" t="n">
        <v>4481</v>
      </c>
      <c r="Y58" s="104">
        <f>IF(Z58&gt;0,(Z58-X58)/2,"")</f>
        <v/>
      </c>
      <c r="Z58" s="104" t="n">
        <v>4584</v>
      </c>
      <c r="AA58" s="104">
        <f>IF(AB58&gt;0,(AB58-Z58)/2,"")</f>
        <v/>
      </c>
      <c r="AB58" s="104" t="n">
        <v>4584</v>
      </c>
      <c r="AC58" s="104">
        <f>IF(AD58&gt;0,(AD58-AB58)/2,"")</f>
        <v/>
      </c>
      <c r="AD58" s="104" t="n">
        <v>4584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5785.248120300752</v>
      </c>
      <c r="R59" s="106" t="n">
        <v>501</v>
      </c>
      <c r="S59" s="106">
        <f>IF(T59&gt;0,(T59-R59)/2,"")</f>
        <v/>
      </c>
      <c r="T59" s="106" t="n">
        <v>501</v>
      </c>
      <c r="U59" s="106">
        <f>IF(V59&gt;0,(V59-T59)/2,"")</f>
        <v/>
      </c>
      <c r="V59" s="106" t="n">
        <v>1226</v>
      </c>
      <c r="W59" s="106">
        <f>IF(X59&gt;0,(X59-V59)/2,"")</f>
        <v/>
      </c>
      <c r="X59" s="106" t="n">
        <v>2273</v>
      </c>
      <c r="Y59" s="106">
        <f>IF(Z59&gt;0,(Z59-X59)/2,"")</f>
        <v/>
      </c>
      <c r="Z59" s="106" t="n">
        <v>3006</v>
      </c>
      <c r="AA59" s="106">
        <f>IF(AB59&gt;0,(AB59-Z59)/2,"")</f>
        <v/>
      </c>
      <c r="AB59" s="106" t="n">
        <v>3006</v>
      </c>
      <c r="AC59" s="106">
        <f>IF(AD59&gt;0,(AD59-AB59)/2,"")</f>
        <v/>
      </c>
      <c r="AD59" s="106" t="n">
        <v>3006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6540.664089347079</v>
      </c>
      <c r="R60" s="108" t="n">
        <v>292</v>
      </c>
      <c r="S60" s="108">
        <f>IF(T60&gt;0,(T60-R60)/2,"")</f>
        <v/>
      </c>
      <c r="T60" s="108" t="n">
        <v>938</v>
      </c>
      <c r="U60" s="108">
        <f>IF(V60&gt;0,(V60-T60)/2,"")</f>
        <v/>
      </c>
      <c r="V60" s="108" t="n">
        <v>1780</v>
      </c>
      <c r="W60" s="108">
        <f>IF(X60&gt;0,(X60-V60)/2,"")</f>
        <v/>
      </c>
      <c r="X60" s="108" t="n">
        <v>1819</v>
      </c>
      <c r="Y60" s="108">
        <f>IF(Z60&gt;0,(Z60-X60)/2,"")</f>
        <v/>
      </c>
      <c r="Z60" s="108" t="n">
        <v>2699</v>
      </c>
      <c r="AA60" s="108">
        <f>IF(AB60&gt;0,(AB60-Z60)/2,"")</f>
        <v/>
      </c>
      <c r="AB60" s="108" t="n">
        <v>3617</v>
      </c>
      <c r="AC60" s="108">
        <f>IF(AD60&gt;0,(AD60-AB60)/2,"")</f>
        <v/>
      </c>
      <c r="AD60" s="108" t="n">
        <v>3617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10316.26150851437</v>
      </c>
      <c r="R62" s="104" t="n">
        <v>1597</v>
      </c>
      <c r="S62" s="104">
        <f>IF(T62&gt;0,(T62-R62)/2,"")</f>
        <v/>
      </c>
      <c r="T62" s="104" t="n">
        <v>1701</v>
      </c>
      <c r="U62" s="104">
        <f>IF(V62&gt;0,(V62-T62)/2,"")</f>
        <v/>
      </c>
      <c r="V62" s="104" t="n">
        <v>2241</v>
      </c>
      <c r="W62" s="104">
        <f>IF(X62&gt;0,(X62-V62)/2,"")</f>
        <v/>
      </c>
      <c r="X62" s="104" t="n">
        <v>3272</v>
      </c>
      <c r="Y62" s="104">
        <f>IF(Z62&gt;0,(Z62-X62)/2,"")</f>
        <v/>
      </c>
      <c r="Z62" s="104" t="n">
        <v>3272</v>
      </c>
      <c r="AA62" s="104">
        <f>IF(AB62&gt;0,(AB62-Z62)/2,"")</f>
        <v/>
      </c>
      <c r="AB62" s="104" t="n">
        <v>3444</v>
      </c>
      <c r="AC62" s="104">
        <f>IF(AD62&gt;0,(AD62-AB62)/2,"")</f>
        <v/>
      </c>
      <c r="AD62" s="104" t="n">
        <v>3444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13127</v>
      </c>
      <c r="R63" s="106" t="n">
        <v>2245</v>
      </c>
      <c r="S63" s="106">
        <f>IF(T63&gt;0,(T63-R63)/2,"")</f>
        <v/>
      </c>
      <c r="T63" s="106" t="n">
        <v>3788</v>
      </c>
      <c r="U63" s="106">
        <f>IF(V63&gt;0,(V63-T63)/2,"")</f>
        <v/>
      </c>
      <c r="V63" s="106" t="n">
        <v>4857</v>
      </c>
      <c r="W63" s="106">
        <f>IF(X63&gt;0,(X63-V63)/2,"")</f>
        <v/>
      </c>
      <c r="X63" s="106" t="n">
        <v>5067</v>
      </c>
      <c r="Y63" s="106">
        <f>IF(Z63&gt;0,(Z63-X63)/2,"")</f>
        <v/>
      </c>
      <c r="Z63" s="106" t="n">
        <v>5245</v>
      </c>
      <c r="AA63" s="106">
        <f>IF(AB63&gt;0,(AB63-Z63)/2,"")</f>
        <v/>
      </c>
      <c r="AB63" s="106" t="n">
        <v>5365</v>
      </c>
      <c r="AC63" s="106">
        <f>IF(AD63&gt;0,(AD63-AB63)/2,"")</f>
        <v/>
      </c>
      <c r="AD63" s="106" t="n">
        <v>5365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11363.06382978723</v>
      </c>
      <c r="R64" s="108" t="n">
        <v>377</v>
      </c>
      <c r="S64" s="108">
        <f>IF(T64&gt;0,(T64-R64)/2,"")</f>
        <v/>
      </c>
      <c r="T64" s="108" t="n">
        <v>1218</v>
      </c>
      <c r="U64" s="108">
        <f>IF(V64&gt;0,(V64-T64)/2,"")</f>
        <v/>
      </c>
      <c r="V64" s="108" t="n">
        <v>1847</v>
      </c>
      <c r="W64" s="108">
        <f>IF(X64&gt;0,(X64-V64)/2,"")</f>
        <v/>
      </c>
      <c r="X64" s="108" t="n">
        <v>2940</v>
      </c>
      <c r="Y64" s="108">
        <f>IF(Z64&gt;0,(Z64-X64)/2,"")</f>
        <v/>
      </c>
      <c r="Z64" s="108" t="n">
        <v>4330</v>
      </c>
      <c r="AA64" s="108">
        <f>IF(AB64&gt;0,(AB64-Z64)/2,"")</f>
        <v/>
      </c>
      <c r="AB64" s="108" t="n">
        <v>4360</v>
      </c>
      <c r="AC64" s="108">
        <f>IF(AD64&gt;0,(AD64-AB64)/2,"")</f>
        <v/>
      </c>
      <c r="AD64" s="108" t="n">
        <v>4360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3100.848427219271</v>
      </c>
      <c r="R65" s="114" t="n">
        <v>720</v>
      </c>
      <c r="S65" s="114">
        <f>IF(T65&gt;0,(T65-R65)/2,"")</f>
        <v/>
      </c>
      <c r="T65" s="114" t="n">
        <v>793</v>
      </c>
      <c r="U65" s="114">
        <f>IF(V65&gt;0,(V65-T65)/2,"")</f>
        <v/>
      </c>
      <c r="V65" s="114" t="n">
        <v>793</v>
      </c>
      <c r="W65" s="114">
        <f>IF(X65&gt;0,(X65-V65)/2,"")</f>
        <v/>
      </c>
      <c r="X65" s="114" t="n">
        <v>958</v>
      </c>
      <c r="Y65" s="114">
        <f>IF(Z65&gt;0,(Z65-X65)/2,"")</f>
        <v/>
      </c>
      <c r="Z65" s="114" t="n">
        <v>1001</v>
      </c>
      <c r="AA65" s="114">
        <f>IF(AB65&gt;0,(AB65-Z65)/2,"")</f>
        <v/>
      </c>
      <c r="AB65" s="114" t="n">
        <v>1001</v>
      </c>
      <c r="AC65" s="114">
        <f>IF(AD65&gt;0,(AD65-AB65)/2,"")</f>
        <v/>
      </c>
      <c r="AD65" s="114" t="n">
        <v>1001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29.xml><?xml version="1.0" encoding="utf-8"?>
<worksheet xmlns:r="http://schemas.openxmlformats.org/officeDocument/2006/relationships" xmlns="http://schemas.openxmlformats.org/spreadsheetml/2006/main">
  <sheetPr codeName="Sheet29">
    <tabColor theme="1"/>
    <outlinePr summaryBelow="1" summaryRight="1"/>
    <pageSetUpPr fitToPage="1"/>
  </sheetPr>
  <dimension ref="B2:AQ65"/>
  <sheetViews>
    <sheetView topLeftCell="G1"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44379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6582</v>
      </c>
      <c r="E6" s="18" t="inlineStr">
        <is>
          <t xml:space="preserve">Room 1 </t>
        </is>
      </c>
      <c r="F6" s="119" t="n">
        <v>20071</v>
      </c>
      <c r="G6" s="117" t="n">
        <v>16265.04475</v>
      </c>
      <c r="H6" s="117" t="n">
        <v>12604.3410723</v>
      </c>
      <c r="I6" s="19">
        <f>G6+H6</f>
        <v/>
      </c>
      <c r="J6" s="119" t="n">
        <v>24324</v>
      </c>
      <c r="K6" s="117" t="n">
        <v>20173.36475</v>
      </c>
      <c r="L6" s="117" t="n">
        <v>17724.05896636</v>
      </c>
      <c r="M6" s="19">
        <f>K6+L6</f>
        <v/>
      </c>
      <c r="N6" s="85" t="n">
        <v>60</v>
      </c>
      <c r="O6" s="85" t="n">
        <v>52</v>
      </c>
      <c r="P6" s="92" t="n"/>
      <c r="Q6" s="20">
        <f>J6-P6</f>
        <v/>
      </c>
      <c r="R6" s="21" t="n">
        <v>2689</v>
      </c>
      <c r="S6" s="20">
        <f>IF(R6&gt;0,(R6-R7-$Q6),"")</f>
        <v/>
      </c>
      <c r="T6" s="21" t="n">
        <v>6868</v>
      </c>
      <c r="U6" s="20">
        <f>IF(T6&gt;0,(T6-T7-$Q6),"")</f>
        <v/>
      </c>
      <c r="V6" s="21" t="n">
        <v>10108</v>
      </c>
      <c r="W6" s="20">
        <f>IF(V6&gt;0,(V6-V7-$Q6),"")</f>
        <v/>
      </c>
      <c r="X6" s="21" t="n">
        <v>13602</v>
      </c>
      <c r="Y6" s="20">
        <f>IF(X6&gt;0,(X6-X7-$Q6),"")</f>
        <v/>
      </c>
      <c r="Z6" s="21" t="n">
        <v>16664</v>
      </c>
      <c r="AA6" s="20">
        <f>IF(Z6&gt;0,(Z6-Z7-$Q6),"")</f>
        <v/>
      </c>
      <c r="AB6" s="21" t="n">
        <v>16664</v>
      </c>
      <c r="AC6" s="22">
        <f>IF(AB6&gt;0,(AB6-AB7-$Q6),"")</f>
        <v/>
      </c>
      <c r="AD6" s="21" t="n">
        <v>16664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2743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</v>
      </c>
      <c r="S7" s="24" t="n"/>
      <c r="T7" s="25" t="n">
        <v>118</v>
      </c>
      <c r="U7" s="24" t="n"/>
      <c r="V7" s="25" t="n">
        <v>125</v>
      </c>
      <c r="W7" s="24" t="n"/>
      <c r="X7" s="25" t="n">
        <v>193</v>
      </c>
      <c r="Y7" s="24" t="n"/>
      <c r="Z7" s="25" t="n">
        <v>199</v>
      </c>
      <c r="AA7" s="24" t="n"/>
      <c r="AB7" s="25" t="n">
        <v>199</v>
      </c>
      <c r="AC7" s="26" t="n"/>
      <c r="AD7" s="25" t="n">
        <v>199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2788</v>
      </c>
      <c r="E8" s="29" t="inlineStr">
        <is>
          <t>Room 2</t>
        </is>
      </c>
      <c r="F8" s="119" t="n">
        <v>15500</v>
      </c>
      <c r="G8" s="117" t="n">
        <v>6581.414999999999</v>
      </c>
      <c r="H8" s="117" t="n">
        <v>1471.8626849</v>
      </c>
      <c r="I8" s="19">
        <f>G8+H8</f>
        <v/>
      </c>
      <c r="J8" s="119" t="n">
        <v>16148</v>
      </c>
      <c r="K8" s="117" t="n">
        <v>6822.529</v>
      </c>
      <c r="L8" s="117" t="n">
        <v>1548.18607934</v>
      </c>
      <c r="M8" s="19">
        <f>K8+L8</f>
        <v/>
      </c>
      <c r="N8" s="87" t="n">
        <v>22</v>
      </c>
      <c r="O8" s="87" t="n">
        <v>15</v>
      </c>
      <c r="P8" s="92" t="n"/>
      <c r="Q8" s="20">
        <f>J8-P8</f>
        <v/>
      </c>
      <c r="R8" s="21" t="n">
        <v>1778</v>
      </c>
      <c r="S8" s="20">
        <f>IF(R8&gt;0,(R8-R9-$Q8),"")</f>
        <v/>
      </c>
      <c r="T8" s="21" t="n">
        <v>2266</v>
      </c>
      <c r="U8" s="20">
        <f>IF(T8&gt;0,(T8-T9-$Q8),"")</f>
        <v/>
      </c>
      <c r="V8" s="21" t="n">
        <v>2266</v>
      </c>
      <c r="W8" s="20">
        <f>IF(V8&gt;0,(V8-V9-$Q8),"")</f>
        <v/>
      </c>
      <c r="X8" s="21" t="n">
        <v>11462</v>
      </c>
      <c r="Y8" s="20">
        <f>IF(X8&gt;0,(X8-X9-$Q8),"")</f>
        <v/>
      </c>
      <c r="Z8" s="21" t="n">
        <v>11710</v>
      </c>
      <c r="AA8" s="20">
        <f>IF(Z8&gt;0,(Z8-Z9-$Q8),"")</f>
        <v/>
      </c>
      <c r="AB8" s="21" t="n">
        <v>11710</v>
      </c>
      <c r="AC8" s="22">
        <f>IF(AB8&gt;0,(AB8-AB9-$Q8),"")</f>
        <v/>
      </c>
      <c r="AD8" s="21" t="n">
        <v>11710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1747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1778</v>
      </c>
      <c r="S9" s="24" t="n"/>
      <c r="T9" s="30" t="n">
        <v>17</v>
      </c>
      <c r="U9" s="24" t="n"/>
      <c r="V9" s="30" t="n">
        <v>17</v>
      </c>
      <c r="W9" s="24" t="n"/>
      <c r="X9" s="30" t="n">
        <v>17</v>
      </c>
      <c r="Y9" s="24" t="n"/>
      <c r="Z9" s="30" t="n">
        <v>17</v>
      </c>
      <c r="AA9" s="24" t="n"/>
      <c r="AB9" s="30" t="n">
        <v>17</v>
      </c>
      <c r="AC9" s="26" t="n"/>
      <c r="AD9" s="30" t="n">
        <v>17</v>
      </c>
      <c r="AE9" s="26" t="n"/>
    </row>
    <row r="10">
      <c r="B10" s="16" t="inlineStr">
        <is>
          <t>WM DC</t>
        </is>
      </c>
      <c r="C10" s="17" t="n">
        <v>4707</v>
      </c>
      <c r="E10" s="18" t="inlineStr">
        <is>
          <t>Room 3</t>
        </is>
      </c>
      <c r="F10" s="119" t="n">
        <v>19899</v>
      </c>
      <c r="G10" s="117" t="n">
        <v>15473.206625</v>
      </c>
      <c r="H10" s="117" t="n">
        <v>2097.9525875</v>
      </c>
      <c r="I10" s="19">
        <f>G10+H10</f>
        <v/>
      </c>
      <c r="J10" s="119" t="n">
        <v>20941.1935483871</v>
      </c>
      <c r="K10" s="117" t="n">
        <v>16447.70359274193</v>
      </c>
      <c r="L10" s="117" t="n">
        <v>2431.3904025</v>
      </c>
      <c r="M10" s="19">
        <f>K10+L10</f>
        <v/>
      </c>
      <c r="N10" s="88" t="n">
        <v>41</v>
      </c>
      <c r="O10" s="88" t="n">
        <v>35</v>
      </c>
      <c r="P10" s="92" t="n"/>
      <c r="Q10" s="20">
        <f>J10-P10</f>
        <v/>
      </c>
      <c r="R10" s="21" t="n">
        <v>1287</v>
      </c>
      <c r="S10" s="20">
        <f>IF(R10&gt;0,(R10-R11-$Q10),"")</f>
        <v/>
      </c>
      <c r="T10" s="21" t="n">
        <v>1902</v>
      </c>
      <c r="U10" s="20">
        <f>IF(T10&gt;0,(T10-T11-$Q10),"")</f>
        <v/>
      </c>
      <c r="V10" s="21" t="n">
        <v>4590</v>
      </c>
      <c r="W10" s="20">
        <f>IF(V10&gt;0,(V10-V11-$Q10),"")</f>
        <v/>
      </c>
      <c r="X10" s="21" t="n">
        <v>6758</v>
      </c>
      <c r="Y10" s="20">
        <f>IF(X10&gt;0,(X10-X11-$Q10),"")</f>
        <v/>
      </c>
      <c r="Z10" s="21" t="n">
        <v>7120</v>
      </c>
      <c r="AA10" s="20">
        <f>IF(Z10&gt;0,(Z10-Z11-$Q10),"")</f>
        <v/>
      </c>
      <c r="AB10" s="21" t="n">
        <v>7120</v>
      </c>
      <c r="AC10" s="22">
        <f>IF(AB10&gt;0,(AB10-AB11-$Q10),"")</f>
        <v/>
      </c>
      <c r="AD10" s="21" t="n">
        <v>7120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594</v>
      </c>
      <c r="S11" s="24" t="n"/>
      <c r="T11" s="30" t="n">
        <v>516</v>
      </c>
      <c r="U11" s="24" t="n"/>
      <c r="V11" s="30" t="n">
        <v>1344</v>
      </c>
      <c r="W11" s="24" t="n"/>
      <c r="X11" s="30" t="n">
        <v>1705</v>
      </c>
      <c r="Y11" s="24" t="n"/>
      <c r="Z11" s="30" t="n">
        <v>1779</v>
      </c>
      <c r="AA11" s="24" t="n"/>
      <c r="AB11" s="30" t="n">
        <v>1779</v>
      </c>
      <c r="AC11" s="26" t="n"/>
      <c r="AD11" s="30" t="n">
        <v>1779</v>
      </c>
      <c r="AE11" s="26" t="n"/>
    </row>
    <row r="12">
      <c r="B12" s="16" t="inlineStr">
        <is>
          <t>WM TUC</t>
        </is>
      </c>
      <c r="C12" s="17" t="n">
        <v>1776</v>
      </c>
      <c r="E12" s="29" t="inlineStr">
        <is>
          <t>Room 4</t>
        </is>
      </c>
      <c r="F12" s="119" t="n">
        <v>15879</v>
      </c>
      <c r="G12" s="117" t="n">
        <v>12807.01425</v>
      </c>
      <c r="H12" s="117" t="n">
        <v>16978.05345532</v>
      </c>
      <c r="I12" s="19">
        <f>G12+H12</f>
        <v/>
      </c>
      <c r="J12" s="119" t="n">
        <v>18276.91220964783</v>
      </c>
      <c r="K12" s="117" t="n">
        <v>16694.21102278247</v>
      </c>
      <c r="L12" s="117" t="n">
        <v>21335.59469295352</v>
      </c>
      <c r="M12" s="19">
        <f>K12+L12</f>
        <v/>
      </c>
      <c r="N12" s="88" t="n">
        <v>50</v>
      </c>
      <c r="O12" s="88" t="n">
        <v>40</v>
      </c>
      <c r="P12" s="92" t="n"/>
      <c r="Q12" s="20">
        <f>J12-P12</f>
        <v/>
      </c>
      <c r="R12" s="21" t="n">
        <v>1944</v>
      </c>
      <c r="S12" s="20">
        <f>IF(R12&gt;0,(R12-R13-$Q12),"")</f>
        <v/>
      </c>
      <c r="T12" s="21" t="n">
        <v>4589</v>
      </c>
      <c r="U12" s="20">
        <f>IF(T12&gt;0,(T12-T13-$Q12),"")</f>
        <v/>
      </c>
      <c r="V12" s="21" t="n">
        <v>7163</v>
      </c>
      <c r="W12" s="20">
        <f>IF(V12&gt;0,(V12-V13-$Q12),"")</f>
        <v/>
      </c>
      <c r="X12" s="21" t="n">
        <v>10516</v>
      </c>
      <c r="Y12" s="20">
        <f>IF(X12&gt;0,(X12-X13-$Q12),"")</f>
        <v/>
      </c>
      <c r="Z12" s="21" t="n">
        <v>13495</v>
      </c>
      <c r="AA12" s="20">
        <f>IF(Z12&gt;0,(Z12-Z13-$Q12),"")</f>
        <v/>
      </c>
      <c r="AB12" s="21" t="n">
        <v>13495</v>
      </c>
      <c r="AC12" s="22">
        <f>IF(AB12&gt;0,(AB12-AB13-$Q12),"")</f>
        <v/>
      </c>
      <c r="AD12" s="21" t="n">
        <v>13495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5218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524</v>
      </c>
      <c r="S13" s="24" t="n"/>
      <c r="T13" s="30" t="n">
        <v>1258</v>
      </c>
      <c r="U13" s="24" t="n"/>
      <c r="V13" s="30" t="n">
        <v>1258</v>
      </c>
      <c r="W13" s="24" t="n"/>
      <c r="X13" s="30" t="n">
        <v>1288</v>
      </c>
      <c r="Y13" s="24" t="n"/>
      <c r="Z13" s="30" t="n">
        <v>1333</v>
      </c>
      <c r="AA13" s="24" t="n"/>
      <c r="AB13" s="30" t="n">
        <v>1333</v>
      </c>
      <c r="AC13" s="26" t="n"/>
      <c r="AD13" s="30" t="n">
        <v>1333</v>
      </c>
      <c r="AE13" s="26" t="n"/>
    </row>
    <row r="14">
      <c r="B14" s="16" t="inlineStr">
        <is>
          <t>ALBSFWY PHX</t>
        </is>
      </c>
      <c r="C14" s="17" t="n">
        <v>9918</v>
      </c>
      <c r="E14" s="18" t="inlineStr">
        <is>
          <t>Room 5</t>
        </is>
      </c>
      <c r="F14" s="119" t="n">
        <v>21762</v>
      </c>
      <c r="G14" s="117" t="n">
        <v>19860.59375</v>
      </c>
      <c r="H14" s="117" t="n">
        <v>21896.47977519999</v>
      </c>
      <c r="I14" s="19">
        <f>G14+H14</f>
        <v/>
      </c>
      <c r="J14" s="119" t="n">
        <v>23435.14097863563</v>
      </c>
      <c r="K14" s="117" t="n">
        <v>22142.12638864048</v>
      </c>
      <c r="L14" s="117" t="n">
        <v>24225.65897542364</v>
      </c>
      <c r="M14" s="19">
        <f>K14+L14</f>
        <v/>
      </c>
      <c r="N14" s="88" t="n">
        <v>59</v>
      </c>
      <c r="O14" s="88" t="n">
        <v>47</v>
      </c>
      <c r="P14" s="92" t="n"/>
      <c r="Q14" s="20">
        <f>J14-P14</f>
        <v/>
      </c>
      <c r="R14" s="21" t="n">
        <v>4970</v>
      </c>
      <c r="S14" s="20">
        <f>IF(R14&gt;0,(R14-R15-$Q14),"")</f>
        <v/>
      </c>
      <c r="T14" s="21" t="n">
        <v>7999</v>
      </c>
      <c r="U14" s="20">
        <f>IF(T14&gt;0,(T14-T15-$Q14),"")</f>
        <v/>
      </c>
      <c r="V14" s="21" t="n">
        <v>10958</v>
      </c>
      <c r="W14" s="20">
        <f>IF(V14&gt;0,(V14-V15-$Q14),"")</f>
        <v/>
      </c>
      <c r="X14" s="21" t="n">
        <v>13233</v>
      </c>
      <c r="Y14" s="20">
        <f>IF(X14&gt;0,(X14-X15-$Q14),"")</f>
        <v/>
      </c>
      <c r="Z14" s="21" t="n">
        <v>15954</v>
      </c>
      <c r="AA14" s="20">
        <f>IF(Z14&gt;0,(Z14-Z15-$Q14),"")</f>
        <v/>
      </c>
      <c r="AB14" s="21" t="n">
        <v>16911</v>
      </c>
      <c r="AC14" s="22">
        <f>IF(AB14&gt;0,(AB14-AB15-$Q14),"")</f>
        <v/>
      </c>
      <c r="AD14" s="21" t="n">
        <v>17209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2794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4533</v>
      </c>
      <c r="S15" s="24" t="n"/>
      <c r="T15" s="25" t="n">
        <v>7231</v>
      </c>
      <c r="U15" s="24" t="n"/>
      <c r="V15" s="25" t="n">
        <v>10047</v>
      </c>
      <c r="W15" s="24" t="n"/>
      <c r="X15" s="25" t="n">
        <v>12286</v>
      </c>
      <c r="Y15" s="24" t="n"/>
      <c r="Z15" s="25" t="n">
        <v>14744</v>
      </c>
      <c r="AA15" s="24" t="n"/>
      <c r="AB15" s="25" t="n">
        <v>14897</v>
      </c>
      <c r="AC15" s="26" t="n"/>
      <c r="AD15" s="25" t="n">
        <v>14897</v>
      </c>
      <c r="AE15" s="26" t="n"/>
    </row>
    <row r="16" ht="15" customHeight="1" thickBot="1">
      <c r="B16" s="28" t="inlineStr">
        <is>
          <t>FRY'S</t>
        </is>
      </c>
      <c r="C16" s="17" t="n">
        <v>23251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1180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578</v>
      </c>
      <c r="L20" s="4" t="n"/>
      <c r="M20" s="4" t="n"/>
      <c r="Q20" s="51" t="inlineStr">
        <is>
          <t>Day Prior</t>
        </is>
      </c>
      <c r="R20" s="35" t="n">
        <v>12453</v>
      </c>
      <c r="S20" s="36" t="n"/>
      <c r="T20" s="35" t="n">
        <v>21084</v>
      </c>
      <c r="U20" s="36" t="n"/>
      <c r="V20" s="35" t="n">
        <v>34920</v>
      </c>
      <c r="W20" s="36" t="n"/>
      <c r="X20" s="35" t="n">
        <v>58139</v>
      </c>
      <c r="Y20" s="36" t="n"/>
      <c r="Z20" s="35" t="n">
        <v>67906</v>
      </c>
      <c r="AA20" s="36" t="n"/>
      <c r="AB20" s="35" t="n">
        <v>70192</v>
      </c>
      <c r="AC20" s="37" t="n"/>
      <c r="AD20" s="35" t="n">
        <v>70192</v>
      </c>
      <c r="AE20" s="37" t="n">
        <v>-52267.24673667055</v>
      </c>
    </row>
    <row r="21" ht="15" customHeight="1" thickBot="1">
      <c r="B21" s="16" t="inlineStr">
        <is>
          <t>SBUX PHX</t>
        </is>
      </c>
      <c r="C21" s="17" t="n">
        <v>8185</v>
      </c>
      <c r="L21" s="4" t="n"/>
      <c r="M21" s="4" t="n"/>
      <c r="Q21" s="52" t="n"/>
      <c r="R21" s="40" t="n">
        <v>22</v>
      </c>
      <c r="S21" s="41" t="n"/>
      <c r="T21" s="40" t="n">
        <v>130</v>
      </c>
      <c r="U21" s="41" t="n"/>
      <c r="V21" s="40" t="n">
        <v>914</v>
      </c>
      <c r="W21" s="41" t="n"/>
      <c r="X21" s="40" t="n">
        <v>926</v>
      </c>
      <c r="Y21" s="41" t="n"/>
      <c r="Z21" s="40" t="n">
        <v>983</v>
      </c>
      <c r="AA21" s="41" t="n"/>
      <c r="AB21" s="40" t="n">
        <v>983</v>
      </c>
      <c r="AC21" s="42" t="n"/>
      <c r="AD21" s="40" t="n">
        <v>983</v>
      </c>
      <c r="AE21" s="42" t="n"/>
    </row>
    <row r="22" ht="15" customHeight="1" thickBot="1">
      <c r="B22" s="16" t="inlineStr">
        <is>
          <t>SBUX LV B</t>
        </is>
      </c>
      <c r="C22" s="17" t="n">
        <v>2910</v>
      </c>
      <c r="L22" s="4" t="n"/>
      <c r="M22" s="4" t="n"/>
      <c r="Q22" s="54" t="n"/>
      <c r="R22" s="55" t="n">
        <v>6226.5</v>
      </c>
      <c r="S22" s="55" t="n"/>
      <c r="T22" s="55" t="n">
        <v>4315.5</v>
      </c>
      <c r="U22" s="55" t="n"/>
      <c r="V22" s="55" t="n">
        <v>6918</v>
      </c>
      <c r="W22" s="55" t="n"/>
      <c r="X22" s="55" t="n">
        <v>11609.5</v>
      </c>
      <c r="Y22" s="55" t="n"/>
      <c r="Z22" s="55" t="n">
        <v>4883.5</v>
      </c>
      <c r="AA22" s="55" t="n"/>
      <c r="AB22" s="55" t="n">
        <v>1143</v>
      </c>
      <c r="AC22" s="56" t="n"/>
      <c r="AD22" s="55" t="n">
        <v>0</v>
      </c>
      <c r="AE22" s="56" t="n"/>
    </row>
    <row r="23" ht="15" customHeight="1" thickBot="1">
      <c r="B23" s="57" t="inlineStr">
        <is>
          <t>SBUX LV</t>
        </is>
      </c>
      <c r="C23" s="58" t="n">
        <v>4499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9737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35424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6582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13792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14980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4535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2369</v>
      </c>
      <c r="R36" s="104" t="n">
        <v>0</v>
      </c>
      <c r="S36" s="104">
        <f>IF(T36&gt;0,(T36-R36)/2,"")</f>
        <v/>
      </c>
      <c r="T36" s="104" t="n">
        <v>0</v>
      </c>
      <c r="U36" s="104">
        <f>IF(V36&gt;0,(V36-T36)/2,"")</f>
        <v/>
      </c>
      <c r="V36" s="104" t="n">
        <v>200</v>
      </c>
      <c r="W36" s="104">
        <f>IF(X36&gt;0,(X36-V36)/2,"")</f>
        <v/>
      </c>
      <c r="X36" s="104" t="n">
        <v>889</v>
      </c>
      <c r="Y36" s="104">
        <f>IF(Z36&gt;0,(Z36-X36)/2,"")</f>
        <v/>
      </c>
      <c r="Z36" s="104" t="n">
        <v>1537</v>
      </c>
      <c r="AA36" s="104">
        <f>IF(AB36&gt;0,(AB36-Z36)/2,"")</f>
        <v/>
      </c>
      <c r="AB36" s="104" t="n">
        <v>1537</v>
      </c>
      <c r="AC36" s="104">
        <f>IF(AD36&gt;0,(AD36-AB36)/2,"")</f>
        <v/>
      </c>
      <c r="AD36" s="104" t="n">
        <v>1537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1554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0</v>
      </c>
      <c r="W37" s="106">
        <f>IF(X37&gt;0,(X37-V37)/2,"")</f>
        <v/>
      </c>
      <c r="X37" s="106" t="n">
        <v>806</v>
      </c>
      <c r="Y37" s="106">
        <f>IF(Z37&gt;0,(Z37-X37)/2,"")</f>
        <v/>
      </c>
      <c r="Z37" s="106" t="n">
        <v>1553</v>
      </c>
      <c r="AA37" s="106">
        <f>IF(AB37&gt;0,(AB37-Z37)/2,"")</f>
        <v/>
      </c>
      <c r="AB37" s="106" t="n">
        <v>1553</v>
      </c>
      <c r="AC37" s="106">
        <f>IF(AD37&gt;0,(AD37-AB37)/2,"")</f>
        <v/>
      </c>
      <c r="AD37" s="106" t="n">
        <v>1553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2720</v>
      </c>
      <c r="R38" s="108" t="n">
        <v>261</v>
      </c>
      <c r="S38" s="108">
        <f>IF(T38&gt;0,(T38-R38)/2,"")</f>
        <v/>
      </c>
      <c r="T38" s="108" t="n">
        <v>261</v>
      </c>
      <c r="U38" s="108">
        <f>IF(V38&gt;0,(V38-T38)/2,"")</f>
        <v/>
      </c>
      <c r="V38" s="108" t="n">
        <v>635</v>
      </c>
      <c r="W38" s="108">
        <f>IF(X38&gt;0,(X38-V38)/2,"")</f>
        <v/>
      </c>
      <c r="X38" s="108" t="n">
        <v>966</v>
      </c>
      <c r="Y38" s="108">
        <f>IF(Z38&gt;0,(Z38-X38)/2,"")</f>
        <v/>
      </c>
      <c r="Z38" s="108" t="n">
        <v>966</v>
      </c>
      <c r="AA38" s="108">
        <f>IF(AB38&gt;0,(AB38-Z38)/2,"")</f>
        <v/>
      </c>
      <c r="AB38" s="108" t="n">
        <v>966</v>
      </c>
      <c r="AC38" s="108">
        <f>IF(AD38&gt;0,(AD38-AB38)/2,"")</f>
        <v/>
      </c>
      <c r="AD38" s="108" t="n">
        <v>966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3376</v>
      </c>
      <c r="R39" s="106" t="n">
        <v>650</v>
      </c>
      <c r="S39" s="106">
        <f>IF(T39&gt;0,(T39-R39)/2,"")</f>
        <v/>
      </c>
      <c r="T39" s="106" t="n">
        <v>1748</v>
      </c>
      <c r="U39" s="106">
        <f>IF(V39&gt;0,(V39-T39)/2,"")</f>
        <v/>
      </c>
      <c r="V39" s="106" t="n">
        <v>2003</v>
      </c>
      <c r="W39" s="106">
        <f>IF(X39&gt;0,(X39-V39)/2,"")</f>
        <v/>
      </c>
      <c r="X39" s="106" t="n">
        <v>2881</v>
      </c>
      <c r="Y39" s="106">
        <f>IF(Z39&gt;0,(Z39-X39)/2,"")</f>
        <v/>
      </c>
      <c r="Z39" s="106" t="n">
        <v>3427</v>
      </c>
      <c r="AA39" s="106">
        <f>IF(AB39&gt;0,(AB39-Z39)/2,"")</f>
        <v/>
      </c>
      <c r="AB39" s="106" t="n">
        <v>3427</v>
      </c>
      <c r="AC39" s="106">
        <f>IF(AD39&gt;0,(AD39-AB39)/2,"")</f>
        <v/>
      </c>
      <c r="AD39" s="106" t="n">
        <v>3427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3161</v>
      </c>
      <c r="R40" s="108" t="n">
        <v>368</v>
      </c>
      <c r="S40" s="108">
        <f>IF(T40&gt;0,(T40-R40)/2,"")</f>
        <v/>
      </c>
      <c r="T40" s="108" t="n">
        <v>2258</v>
      </c>
      <c r="U40" s="108">
        <f>IF(V40&gt;0,(V40-T40)/2,"")</f>
        <v/>
      </c>
      <c r="V40" s="108" t="n">
        <v>2796</v>
      </c>
      <c r="W40" s="108">
        <f>IF(X40&gt;0,(X40-V40)/2,"")</f>
        <v/>
      </c>
      <c r="X40" s="108" t="n">
        <v>2940</v>
      </c>
      <c r="Y40" s="108">
        <f>IF(Z40&gt;0,(Z40-X40)/2,"")</f>
        <v/>
      </c>
      <c r="Z40" s="108" t="n">
        <v>3271</v>
      </c>
      <c r="AA40" s="108">
        <f>IF(AB40&gt;0,(AB40-Z40)/2,"")</f>
        <v/>
      </c>
      <c r="AB40" s="108" t="n">
        <v>3271</v>
      </c>
      <c r="AC40" s="108">
        <f>IF(AD40&gt;0,(AD40-AB40)/2,"")</f>
        <v/>
      </c>
      <c r="AD40" s="108" t="n">
        <v>3271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2145</v>
      </c>
      <c r="R41" s="106" t="n">
        <v>283</v>
      </c>
      <c r="S41" s="106">
        <f>IF(T41&gt;0,(T41-R41)/2,"")</f>
        <v/>
      </c>
      <c r="T41" s="106" t="n">
        <v>553</v>
      </c>
      <c r="U41" s="106">
        <f>IF(V41&gt;0,(V41-T41)/2,"")</f>
        <v/>
      </c>
      <c r="V41" s="106" t="n">
        <v>1144</v>
      </c>
      <c r="W41" s="106">
        <f>IF(X41&gt;0,(X41-V41)/2,"")</f>
        <v/>
      </c>
      <c r="X41" s="106" t="n">
        <v>1504</v>
      </c>
      <c r="Y41" s="106">
        <f>IF(Z41&gt;0,(Z41-X41)/2,"")</f>
        <v/>
      </c>
      <c r="Z41" s="106" t="n">
        <v>2151</v>
      </c>
      <c r="AA41" s="106">
        <f>IF(AB41&gt;0,(AB41-Z41)/2,"")</f>
        <v/>
      </c>
      <c r="AB41" s="106" t="n">
        <v>2151</v>
      </c>
      <c r="AC41" s="106">
        <f>IF(AD41&gt;0,(AD41-AB41)/2,"")</f>
        <v/>
      </c>
      <c r="AD41" s="106" t="n">
        <v>2151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1241</v>
      </c>
      <c r="R42" s="108" t="n">
        <v>290</v>
      </c>
      <c r="S42" s="108">
        <f>IF(T42&gt;0,(T42-R42)/2,"")</f>
        <v/>
      </c>
      <c r="T42" s="108" t="n">
        <v>703</v>
      </c>
      <c r="U42" s="108">
        <f>IF(V42&gt;0,(V42-T42)/2,"")</f>
        <v/>
      </c>
      <c r="V42" s="108" t="n">
        <v>746</v>
      </c>
      <c r="W42" s="108">
        <f>IF(X42&gt;0,(X42-V42)/2,"")</f>
        <v/>
      </c>
      <c r="X42" s="108" t="n">
        <v>746</v>
      </c>
      <c r="Y42" s="108">
        <f>IF(Z42&gt;0,(Z42-X42)/2,"")</f>
        <v/>
      </c>
      <c r="Z42" s="108" t="n">
        <v>746</v>
      </c>
      <c r="AA42" s="108">
        <f>IF(AB42&gt;0,(AB42-Z42)/2,"")</f>
        <v/>
      </c>
      <c r="AB42" s="108" t="n">
        <v>746</v>
      </c>
      <c r="AC42" s="108">
        <f>IF(AD42&gt;0,(AD42-AB42)/2,"")</f>
        <v/>
      </c>
      <c r="AD42" s="108" t="n">
        <v>746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1743</v>
      </c>
      <c r="R43" s="106" t="n">
        <v>386</v>
      </c>
      <c r="S43" s="106">
        <f>IF(T43&gt;0,(T43-R43)/2,"")</f>
        <v/>
      </c>
      <c r="T43" s="106" t="n">
        <v>386</v>
      </c>
      <c r="U43" s="106">
        <f>IF(V43&gt;0,(V43-T43)/2,"")</f>
        <v/>
      </c>
      <c r="V43" s="106" t="n">
        <v>940</v>
      </c>
      <c r="W43" s="106">
        <f>IF(X43&gt;0,(X43-V43)/2,"")</f>
        <v/>
      </c>
      <c r="X43" s="106" t="n">
        <v>940</v>
      </c>
      <c r="Y43" s="106">
        <f>IF(Z43&gt;0,(Z43-X43)/2,"")</f>
        <v/>
      </c>
      <c r="Z43" s="106" t="n">
        <v>940</v>
      </c>
      <c r="AA43" s="106">
        <f>IF(AB43&gt;0,(AB43-Z43)/2,"")</f>
        <v/>
      </c>
      <c r="AB43" s="106" t="n">
        <v>940</v>
      </c>
      <c r="AC43" s="106">
        <f>IF(AD43&gt;0,(AD43-AB43)/2,"")</f>
        <v/>
      </c>
      <c r="AD43" s="106" t="n">
        <v>940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2070</v>
      </c>
      <c r="R44" s="110" t="n">
        <v>451</v>
      </c>
      <c r="S44" s="110">
        <f>IF(T44&gt;0,(T44-R44)/2,"")</f>
        <v/>
      </c>
      <c r="T44" s="110" t="n">
        <v>959</v>
      </c>
      <c r="U44" s="110">
        <f>IF(V44&gt;0,(V44-T44)/2,"")</f>
        <v/>
      </c>
      <c r="V44" s="110" t="n">
        <v>1644</v>
      </c>
      <c r="W44" s="110">
        <f>IF(X44&gt;0,(X44-V44)/2,"")</f>
        <v/>
      </c>
      <c r="X44" s="110" t="n">
        <v>1930</v>
      </c>
      <c r="Y44" s="110">
        <f>IF(Z44&gt;0,(Z44-X44)/2,"")</f>
        <v/>
      </c>
      <c r="Z44" s="110" t="n">
        <v>2073</v>
      </c>
      <c r="AA44" s="110">
        <f>IF(AB44&gt;0,(AB44-Z44)/2,"")</f>
        <v/>
      </c>
      <c r="AB44" s="110" t="n">
        <v>2073</v>
      </c>
      <c r="AC44" s="110">
        <f>IF(AD44&gt;0,(AD44-AB44)/2,"")</f>
        <v/>
      </c>
      <c r="AD44" s="110" t="n">
        <v>2073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1000</v>
      </c>
      <c r="S45" s="112">
        <f>IF(T45&gt;0,(T45-R45)/2,"")</f>
        <v/>
      </c>
      <c r="T45" s="112" t="n">
        <v>1488</v>
      </c>
      <c r="U45" s="112">
        <f>IF(V45&gt;0,(V45-T45)/2,"")</f>
        <v/>
      </c>
      <c r="V45" s="112" t="n">
        <v>1488</v>
      </c>
      <c r="W45" s="112">
        <f>IF(X45&gt;0,(X45-V45)/2,"")</f>
        <v/>
      </c>
      <c r="X45" s="112" t="n">
        <v>3816</v>
      </c>
      <c r="Y45" s="112">
        <f>IF(Z45&gt;0,(Z45-X45)/2,"")</f>
        <v/>
      </c>
      <c r="Z45" s="112" t="n">
        <v>3816</v>
      </c>
      <c r="AA45" s="112">
        <f>IF(AB45&gt;0,(AB45-Z45)/2,"")</f>
        <v/>
      </c>
      <c r="AB45" s="112" t="n">
        <v>3816</v>
      </c>
      <c r="AC45" s="112">
        <f>IF(AD45&gt;0,(AD45-AB45)/2,"")</f>
        <v/>
      </c>
      <c r="AD45" s="112" t="n">
        <v>3816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3036</v>
      </c>
      <c r="Y46" s="108">
        <f>IF(Z46&gt;0,(Z46-X46)/2,"")</f>
        <v/>
      </c>
      <c r="Z46" s="108" t="n">
        <v>3036</v>
      </c>
      <c r="AA46" s="108">
        <f>IF(AB46&gt;0,(AB46-Z46)/2,"")</f>
        <v/>
      </c>
      <c r="AB46" s="108" t="n">
        <v>3036</v>
      </c>
      <c r="AC46" s="108">
        <f>IF(AD46&gt;0,(AD46-AB46)/2,"")</f>
        <v/>
      </c>
      <c r="AD46" s="108" t="n">
        <v>3036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1337</v>
      </c>
      <c r="Y47" s="106">
        <f>IF(Z47&gt;0,(Z47-X47)/2,"")</f>
        <v/>
      </c>
      <c r="Z47" s="106" t="n">
        <v>1585</v>
      </c>
      <c r="AA47" s="106">
        <f>IF(AB47&gt;0,(AB47-Z47)/2,"")</f>
        <v/>
      </c>
      <c r="AB47" s="106" t="n">
        <v>1585</v>
      </c>
      <c r="AC47" s="106">
        <f>IF(AD47&gt;0,(AD47-AB47)/2,"")</f>
        <v/>
      </c>
      <c r="AD47" s="106" t="n">
        <v>1585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778</v>
      </c>
      <c r="S48" s="110">
        <f>IF(T48&gt;0,(T48-R48)/2,"")</f>
        <v/>
      </c>
      <c r="T48" s="110" t="n">
        <v>778</v>
      </c>
      <c r="U48" s="110">
        <f>IF(V48&gt;0,(V48-T48)/2,"")</f>
        <v/>
      </c>
      <c r="V48" s="110" t="n">
        <v>778</v>
      </c>
      <c r="W48" s="110">
        <f>IF(X48&gt;0,(X48-V48)/2,"")</f>
        <v/>
      </c>
      <c r="X48" s="110" t="n">
        <v>3273</v>
      </c>
      <c r="Y48" s="110">
        <f>IF(Z48&gt;0,(Z48-X48)/2,"")</f>
        <v/>
      </c>
      <c r="Z48" s="110" t="n">
        <v>3273</v>
      </c>
      <c r="AA48" s="110">
        <f>IF(AB48&gt;0,(AB48-Z48)/2,"")</f>
        <v/>
      </c>
      <c r="AB48" s="110" t="n">
        <v>3273</v>
      </c>
      <c r="AC48" s="110">
        <f>IF(AD48&gt;0,(AD48-AB48)/2,"")</f>
        <v/>
      </c>
      <c r="AD48" s="110" t="n">
        <v>3273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407.5</v>
      </c>
      <c r="R49" s="112" t="n">
        <v>60</v>
      </c>
      <c r="S49" s="112">
        <f>IF(T49&gt;0,(T49-R49)/2,"")</f>
        <v/>
      </c>
      <c r="T49" s="112" t="n">
        <v>60</v>
      </c>
      <c r="U49" s="112">
        <f>IF(V49&gt;0,(V49-T49)/2,"")</f>
        <v/>
      </c>
      <c r="V49" s="112" t="n">
        <v>232</v>
      </c>
      <c r="W49" s="112">
        <f>IF(X49&gt;0,(X49-V49)/2,"")</f>
        <v/>
      </c>
      <c r="X49" s="112" t="n">
        <v>232</v>
      </c>
      <c r="Y49" s="112">
        <f>IF(Z49&gt;0,(Z49-X49)/2,"")</f>
        <v/>
      </c>
      <c r="Z49" s="112" t="n">
        <v>232</v>
      </c>
      <c r="AA49" s="112">
        <f>IF(AB49&gt;0,(AB49-Z49)/2,"")</f>
        <v/>
      </c>
      <c r="AB49" s="112" t="n">
        <v>232</v>
      </c>
      <c r="AC49" s="112">
        <f>IF(AD49&gt;0,(AD49-AB49)/2,"")</f>
        <v/>
      </c>
      <c r="AD49" s="112" t="n">
        <v>232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278</v>
      </c>
      <c r="R50" s="108" t="n">
        <v>0</v>
      </c>
      <c r="S50" s="108">
        <f>IF(T50&gt;0,(T50-R50)/2,"")</f>
        <v/>
      </c>
      <c r="T50" s="108" t="n">
        <v>271</v>
      </c>
      <c r="U50" s="108">
        <f>IF(V50&gt;0,(V50-T50)/2,"")</f>
        <v/>
      </c>
      <c r="V50" s="108" t="n">
        <v>282</v>
      </c>
      <c r="W50" s="108">
        <f>IF(X50&gt;0,(X50-V50)/2,"")</f>
        <v/>
      </c>
      <c r="X50" s="108" t="n">
        <v>282</v>
      </c>
      <c r="Y50" s="108">
        <f>IF(Z50&gt;0,(Z50-X50)/2,"")</f>
        <v/>
      </c>
      <c r="Z50" s="108" t="n">
        <v>282</v>
      </c>
      <c r="AA50" s="108">
        <f>IF(AB50&gt;0,(AB50-Z50)/2,"")</f>
        <v/>
      </c>
      <c r="AB50" s="108" t="n">
        <v>282</v>
      </c>
      <c r="AC50" s="108">
        <f>IF(AD50&gt;0,(AD50-AB50)/2,"")</f>
        <v/>
      </c>
      <c r="AD50" s="108" t="n">
        <v>282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1919</v>
      </c>
      <c r="R51" s="106" t="n">
        <v>514</v>
      </c>
      <c r="S51" s="106">
        <f>IF(T51&gt;0,(T51-R51)/2,"")</f>
        <v/>
      </c>
      <c r="T51" s="106" t="n">
        <v>290</v>
      </c>
      <c r="U51" s="106">
        <f>IF(V51&gt;0,(V51-T51)/2,"")</f>
        <v/>
      </c>
      <c r="V51" s="106" t="n">
        <v>697</v>
      </c>
      <c r="W51" s="106">
        <f>IF(X51&gt;0,(X51-V51)/2,"")</f>
        <v/>
      </c>
      <c r="X51" s="106" t="n">
        <v>840</v>
      </c>
      <c r="Y51" s="106">
        <f>IF(Z51&gt;0,(Z51-X51)/2,"")</f>
        <v/>
      </c>
      <c r="Z51" s="106" t="n">
        <v>1043</v>
      </c>
      <c r="AA51" s="106">
        <f>IF(AB51&gt;0,(AB51-Z51)/2,"")</f>
        <v/>
      </c>
      <c r="AB51" s="106" t="n">
        <v>1043</v>
      </c>
      <c r="AC51" s="106">
        <f>IF(AD51&gt;0,(AD51-AB51)/2,"")</f>
        <v/>
      </c>
      <c r="AD51" s="106" t="n">
        <v>1043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1020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652</v>
      </c>
      <c r="W52" s="108">
        <f>IF(X52&gt;0,(X52-V52)/2,"")</f>
        <v/>
      </c>
      <c r="X52" s="108" t="n">
        <v>635</v>
      </c>
      <c r="Y52" s="108">
        <f>IF(Z52&gt;0,(Z52-X52)/2,"")</f>
        <v/>
      </c>
      <c r="Z52" s="108" t="n">
        <v>635</v>
      </c>
      <c r="AA52" s="108">
        <f>IF(AB52&gt;0,(AB52-Z52)/2,"")</f>
        <v/>
      </c>
      <c r="AB52" s="108" t="n">
        <v>635</v>
      </c>
      <c r="AC52" s="108">
        <f>IF(AD52&gt;0,(AD52-AB52)/2,"")</f>
        <v/>
      </c>
      <c r="AD52" s="108" t="n">
        <v>635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3019.024691358025</v>
      </c>
      <c r="R53" s="106" t="n">
        <v>70</v>
      </c>
      <c r="S53" s="106">
        <f>IF(T53&gt;0,(T53-R53)/2,"")</f>
        <v/>
      </c>
      <c r="T53" s="106" t="n">
        <v>243</v>
      </c>
      <c r="U53" s="106">
        <f>IF(V53&gt;0,(V53-T53)/2,"")</f>
        <v/>
      </c>
      <c r="V53" s="106" t="n">
        <v>1137</v>
      </c>
      <c r="W53" s="106">
        <f>IF(X53&gt;0,(X53-V53)/2,"")</f>
        <v/>
      </c>
      <c r="X53" s="106" t="n">
        <v>1592</v>
      </c>
      <c r="Y53" s="106">
        <f>IF(Z53&gt;0,(Z53-X53)/2,"")</f>
        <v/>
      </c>
      <c r="Z53" s="106" t="n">
        <v>1751</v>
      </c>
      <c r="AA53" s="106">
        <f>IF(AB53&gt;0,(AB53-Z53)/2,"")</f>
        <v/>
      </c>
      <c r="AB53" s="106" t="n">
        <v>1751</v>
      </c>
      <c r="AC53" s="106">
        <f>IF(AD53&gt;0,(AD53-AB53)/2,"")</f>
        <v/>
      </c>
      <c r="AD53" s="106" t="n">
        <v>1751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1942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1578</v>
      </c>
      <c r="Y54" s="108">
        <f>IF(Z54&gt;0,(Z54-X54)/2,"")</f>
        <v/>
      </c>
      <c r="Z54" s="108" t="n">
        <v>1578</v>
      </c>
      <c r="AA54" s="108">
        <f>IF(AB54&gt;0,(AB54-Z54)/2,"")</f>
        <v/>
      </c>
      <c r="AB54" s="108" t="n">
        <v>1578</v>
      </c>
      <c r="AC54" s="108">
        <f>IF(AD54&gt;0,(AD54-AB54)/2,"")</f>
        <v/>
      </c>
      <c r="AD54" s="108" t="n">
        <v>1578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1062</v>
      </c>
      <c r="R55" s="106" t="n">
        <v>643</v>
      </c>
      <c r="S55" s="106">
        <f>IF(T55&gt;0,(T55-R55)/2,"")</f>
        <v/>
      </c>
      <c r="T55" s="106" t="n">
        <v>1038</v>
      </c>
      <c r="U55" s="106">
        <f>IF(V55&gt;0,(V55-T55)/2,"")</f>
        <v/>
      </c>
      <c r="V55" s="106" t="n">
        <v>1060</v>
      </c>
      <c r="W55" s="106">
        <f>IF(X55&gt;0,(X55-V55)/2,"")</f>
        <v/>
      </c>
      <c r="X55" s="106" t="n">
        <v>1069</v>
      </c>
      <c r="Y55" s="106">
        <f>IF(Z55&gt;0,(Z55-X55)/2,"")</f>
        <v/>
      </c>
      <c r="Z55" s="106" t="n">
        <v>1069</v>
      </c>
      <c r="AA55" s="106">
        <f>IF(AB55&gt;0,(AB55-Z55)/2,"")</f>
        <v/>
      </c>
      <c r="AB55" s="106" t="n">
        <v>1069</v>
      </c>
      <c r="AC55" s="106">
        <f>IF(AD55&gt;0,(AD55-AB55)/2,"")</f>
        <v/>
      </c>
      <c r="AD55" s="106" t="n">
        <v>1069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351</v>
      </c>
      <c r="R56" s="108" t="n">
        <v>0</v>
      </c>
      <c r="S56" s="108">
        <f>IF(T56&gt;0,(T56-R56)/2,"")</f>
        <v/>
      </c>
      <c r="T56" s="108" t="n">
        <v>0</v>
      </c>
      <c r="U56" s="108">
        <f>IF(V56&gt;0,(V56-T56)/2,"")</f>
        <v/>
      </c>
      <c r="V56" s="108" t="n">
        <v>351</v>
      </c>
      <c r="W56" s="108">
        <f>IF(X56&gt;0,(X56-V56)/2,"")</f>
        <v/>
      </c>
      <c r="X56" s="108" t="n">
        <v>351</v>
      </c>
      <c r="Y56" s="108">
        <f>IF(Z56&gt;0,(Z56-X56)/2,"")</f>
        <v/>
      </c>
      <c r="Z56" s="108" t="n">
        <v>351</v>
      </c>
      <c r="AA56" s="108">
        <f>IF(AB56&gt;0,(AB56-Z56)/2,"")</f>
        <v/>
      </c>
      <c r="AB56" s="108" t="n">
        <v>351</v>
      </c>
      <c r="AC56" s="108">
        <f>IF(AD56&gt;0,(AD56-AB56)/2,"")</f>
        <v/>
      </c>
      <c r="AD56" s="108" t="n">
        <v>351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255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179</v>
      </c>
      <c r="W57" s="114">
        <f>IF(X57&gt;0,(X57-V57)/2,"")</f>
        <v/>
      </c>
      <c r="X57" s="114" t="n">
        <v>179</v>
      </c>
      <c r="Y57" s="114">
        <f>IF(Z57&gt;0,(Z57-X57)/2,"")</f>
        <v/>
      </c>
      <c r="Z57" s="114" t="n">
        <v>179</v>
      </c>
      <c r="AA57" s="114">
        <f>IF(AB57&gt;0,(AB57-Z57)/2,"")</f>
        <v/>
      </c>
      <c r="AB57" s="114" t="n">
        <v>179</v>
      </c>
      <c r="AC57" s="114">
        <f>IF(AD57&gt;0,(AD57-AB57)/2,"")</f>
        <v/>
      </c>
      <c r="AD57" s="114" t="n">
        <v>179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7462</v>
      </c>
      <c r="R58" s="104" t="n">
        <v>584</v>
      </c>
      <c r="S58" s="104">
        <f>IF(T58&gt;0,(T58-R58)/2,"")</f>
        <v/>
      </c>
      <c r="T58" s="104" t="n">
        <v>1148</v>
      </c>
      <c r="U58" s="104">
        <f>IF(V58&gt;0,(V58-T58)/2,"")</f>
        <v/>
      </c>
      <c r="V58" s="104" t="n">
        <v>2855</v>
      </c>
      <c r="W58" s="104">
        <f>IF(X58&gt;0,(X58-V58)/2,"")</f>
        <v/>
      </c>
      <c r="X58" s="104" t="n">
        <v>4485</v>
      </c>
      <c r="Y58" s="104">
        <f>IF(Z58&gt;0,(Z58-X58)/2,"")</f>
        <v/>
      </c>
      <c r="Z58" s="104" t="n">
        <v>4888</v>
      </c>
      <c r="AA58" s="104">
        <f>IF(AB58&gt;0,(AB58-Z58)/2,"")</f>
        <v/>
      </c>
      <c r="AB58" s="104" t="n">
        <v>4888</v>
      </c>
      <c r="AC58" s="104">
        <f>IF(AD58&gt;0,(AD58-AB58)/2,"")</f>
        <v/>
      </c>
      <c r="AD58" s="104" t="n">
        <v>4888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6321.582089552238</v>
      </c>
      <c r="R59" s="106" t="n">
        <v>1277</v>
      </c>
      <c r="S59" s="106">
        <f>IF(T59&gt;0,(T59-R59)/2,"")</f>
        <v/>
      </c>
      <c r="T59" s="106" t="n">
        <v>2433</v>
      </c>
      <c r="U59" s="106">
        <f>IF(V59&gt;0,(V59-T59)/2,"")</f>
        <v/>
      </c>
      <c r="V59" s="106" t="n">
        <v>3000</v>
      </c>
      <c r="W59" s="106">
        <f>IF(X59&gt;0,(X59-V59)/2,"")</f>
        <v/>
      </c>
      <c r="X59" s="106" t="n">
        <v>4410</v>
      </c>
      <c r="Y59" s="106">
        <f>IF(Z59&gt;0,(Z59-X59)/2,"")</f>
        <v/>
      </c>
      <c r="Z59" s="106" t="n">
        <v>5320</v>
      </c>
      <c r="AA59" s="106">
        <f>IF(AB59&gt;0,(AB59-Z59)/2,"")</f>
        <v/>
      </c>
      <c r="AB59" s="106" t="n">
        <v>5320</v>
      </c>
      <c r="AC59" s="106">
        <f>IF(AD59&gt;0,(AD59-AB59)/2,"")</f>
        <v/>
      </c>
      <c r="AD59" s="106" t="n">
        <v>5320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4617.651515151515</v>
      </c>
      <c r="R60" s="108" t="n">
        <v>83</v>
      </c>
      <c r="S60" s="108">
        <f>IF(T60&gt;0,(T60-R60)/2,"")</f>
        <v/>
      </c>
      <c r="T60" s="108" t="n">
        <v>1008</v>
      </c>
      <c r="U60" s="108">
        <f>IF(V60&gt;0,(V60-T60)/2,"")</f>
        <v/>
      </c>
      <c r="V60" s="108" t="n">
        <v>1308</v>
      </c>
      <c r="W60" s="108">
        <f>IF(X60&gt;0,(X60-V60)/2,"")</f>
        <v/>
      </c>
      <c r="X60" s="108" t="n">
        <v>1621</v>
      </c>
      <c r="Y60" s="108">
        <f>IF(Z60&gt;0,(Z60-X60)/2,"")</f>
        <v/>
      </c>
      <c r="Z60" s="108" t="n">
        <v>3287</v>
      </c>
      <c r="AA60" s="108">
        <f>IF(AB60&gt;0,(AB60-Z60)/2,"")</f>
        <v/>
      </c>
      <c r="AB60" s="108" t="n">
        <v>3287</v>
      </c>
      <c r="AC60" s="108">
        <f>IF(AD60&gt;0,(AD60-AB60)/2,"")</f>
        <v/>
      </c>
      <c r="AD60" s="108" t="n">
        <v>3287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5919.576757592565</v>
      </c>
      <c r="R62" s="104" t="n">
        <v>2047</v>
      </c>
      <c r="S62" s="104">
        <f>IF(T62&gt;0,(T62-R62)/2,"")</f>
        <v/>
      </c>
      <c r="T62" s="104" t="n">
        <v>2802</v>
      </c>
      <c r="U62" s="104">
        <f>IF(V62&gt;0,(V62-T62)/2,"")</f>
        <v/>
      </c>
      <c r="V62" s="104" t="n">
        <v>3724</v>
      </c>
      <c r="W62" s="104">
        <f>IF(X62&gt;0,(X62-V62)/2,"")</f>
        <v/>
      </c>
      <c r="X62" s="104" t="n">
        <v>3724</v>
      </c>
      <c r="Y62" s="104">
        <f>IF(Z62&gt;0,(Z62-X62)/2,"")</f>
        <v/>
      </c>
      <c r="Z62" s="104" t="n">
        <v>4014</v>
      </c>
      <c r="AA62" s="104">
        <f>IF(AB62&gt;0,(AB62-Z62)/2,"")</f>
        <v/>
      </c>
      <c r="AB62" s="104" t="n">
        <v>4014</v>
      </c>
      <c r="AC62" s="104">
        <f>IF(AD62&gt;0,(AD62-AB62)/2,"")</f>
        <v/>
      </c>
      <c r="AD62" s="104" t="n">
        <v>4245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8678</v>
      </c>
      <c r="R63" s="106" t="n">
        <v>2269</v>
      </c>
      <c r="S63" s="106">
        <f>IF(T63&gt;0,(T63-R63)/2,"")</f>
        <v/>
      </c>
      <c r="T63" s="106" t="n">
        <v>3421</v>
      </c>
      <c r="U63" s="106">
        <f>IF(V63&gt;0,(V63-T63)/2,"")</f>
        <v/>
      </c>
      <c r="V63" s="106" t="n">
        <v>4432</v>
      </c>
      <c r="W63" s="106">
        <f>IF(X63&gt;0,(X63-V63)/2,"")</f>
        <v/>
      </c>
      <c r="X63" s="106" t="n">
        <v>5068</v>
      </c>
      <c r="Y63" s="106">
        <f>IF(Z63&gt;0,(Z63-X63)/2,"")</f>
        <v/>
      </c>
      <c r="Z63" s="106" t="n">
        <v>5731</v>
      </c>
      <c r="AA63" s="106">
        <f>IF(AB63&gt;0,(AB63-Z63)/2,"")</f>
        <v/>
      </c>
      <c r="AB63" s="106" t="n">
        <v>6009</v>
      </c>
      <c r="AC63" s="106">
        <f>IF(AD63&gt;0,(AD63-AB63)/2,"")</f>
        <v/>
      </c>
      <c r="AD63" s="106" t="n">
        <v>6046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5541.164531176192</v>
      </c>
      <c r="R64" s="108" t="n">
        <v>120</v>
      </c>
      <c r="S64" s="108">
        <f>IF(T64&gt;0,(T64-R64)/2,"")</f>
        <v/>
      </c>
      <c r="T64" s="108" t="n">
        <v>1080</v>
      </c>
      <c r="U64" s="108">
        <f>IF(V64&gt;0,(V64-T64)/2,"")</f>
        <v/>
      </c>
      <c r="V64" s="108" t="n">
        <v>1734</v>
      </c>
      <c r="W64" s="108">
        <f>IF(X64&gt;0,(X64-V64)/2,"")</f>
        <v/>
      </c>
      <c r="X64" s="108" t="n">
        <v>3148</v>
      </c>
      <c r="Y64" s="108">
        <f>IF(Z64&gt;0,(Z64-X64)/2,"")</f>
        <v/>
      </c>
      <c r="Z64" s="108" t="n">
        <v>4772</v>
      </c>
      <c r="AA64" s="108">
        <f>IF(AB64&gt;0,(AB64-Z64)/2,"")</f>
        <v/>
      </c>
      <c r="AB64" s="108" t="n">
        <v>5317</v>
      </c>
      <c r="AC64" s="108">
        <f>IF(AD64&gt;0,(AD64-AB64)/2,"")</f>
        <v/>
      </c>
      <c r="AD64" s="108" t="n">
        <v>5347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1788.230962020436</v>
      </c>
      <c r="R65" s="114" t="n">
        <v>534</v>
      </c>
      <c r="S65" s="114">
        <f>IF(T65&gt;0,(T65-R65)/2,"")</f>
        <v/>
      </c>
      <c r="T65" s="114" t="n">
        <v>543</v>
      </c>
      <c r="U65" s="114">
        <f>IF(V65&gt;0,(V65-T65)/2,"")</f>
        <v/>
      </c>
      <c r="V65" s="114" t="n">
        <v>915</v>
      </c>
      <c r="W65" s="114">
        <f>IF(X65&gt;0,(X65-V65)/2,"")</f>
        <v/>
      </c>
      <c r="X65" s="114" t="n">
        <v>915</v>
      </c>
      <c r="Y65" s="114">
        <f>IF(Z65&gt;0,(Z65-X65)/2,"")</f>
        <v/>
      </c>
      <c r="Z65" s="114" t="n">
        <v>1059</v>
      </c>
      <c r="AA65" s="114">
        <f>IF(AB65&gt;0,(AB65-Z65)/2,"")</f>
        <v/>
      </c>
      <c r="AB65" s="114" t="n">
        <v>1059</v>
      </c>
      <c r="AC65" s="114">
        <f>IF(AD65&gt;0,(AD65-AB65)/2,"")</f>
        <v/>
      </c>
      <c r="AD65" s="114" t="n">
        <v>1059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0.xml><?xml version="1.0" encoding="utf-8"?>
<worksheet xmlns:r="http://schemas.openxmlformats.org/officeDocument/2006/relationships" xmlns="http://schemas.openxmlformats.org/spreadsheetml/2006/main">
  <sheetPr codeName="Sheet30">
    <tabColor theme="1"/>
    <outlinePr summaryBelow="1" summaryRight="1"/>
    <pageSetUpPr fitToPage="1"/>
  </sheetPr>
  <dimension ref="B2:AQ65"/>
  <sheetViews>
    <sheetView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13546</v>
      </c>
      <c r="G6" s="117" t="n">
        <v>9980.917625000002</v>
      </c>
      <c r="H6" s="117" t="n">
        <v>6111.0391241</v>
      </c>
      <c r="I6" s="19">
        <f>G6+H6</f>
        <v/>
      </c>
      <c r="J6" s="119" t="n">
        <v>16335</v>
      </c>
      <c r="K6" s="117" t="n">
        <v>11714.67775</v>
      </c>
      <c r="L6" s="117" t="n">
        <v>9687.527794659996</v>
      </c>
      <c r="M6" s="19">
        <f>K6+L6</f>
        <v/>
      </c>
      <c r="N6" s="85" t="n">
        <v>74</v>
      </c>
      <c r="O6" s="85" t="n">
        <v>60</v>
      </c>
      <c r="P6" s="92" t="n"/>
      <c r="Q6" s="20">
        <f>J6-P6</f>
        <v/>
      </c>
      <c r="R6" s="21" t="n">
        <v>2271</v>
      </c>
      <c r="S6" s="20">
        <f>IF(R6&gt;0,(R6-R7-$Q6),"")</f>
        <v/>
      </c>
      <c r="T6" s="21" t="n">
        <v>5972</v>
      </c>
      <c r="U6" s="20">
        <f>IF(T6&gt;0,(T6-T7-$Q6),"")</f>
        <v/>
      </c>
      <c r="V6" s="21" t="n">
        <v>10695</v>
      </c>
      <c r="W6" s="20">
        <f>IF(V6&gt;0,(V6-V7-$Q6),"")</f>
        <v/>
      </c>
      <c r="X6" s="21" t="n">
        <v>13057</v>
      </c>
      <c r="Y6" s="20">
        <f>IF(X6&gt;0,(X6-X7-$Q6),"")</f>
        <v/>
      </c>
      <c r="Z6" s="21" t="n">
        <v>13057</v>
      </c>
      <c r="AA6" s="20">
        <f>IF(Z6&gt;0,(Z6-Z7-$Q6),"")</f>
        <v/>
      </c>
      <c r="AB6" s="21" t="n">
        <v>13057</v>
      </c>
      <c r="AC6" s="22">
        <f>IF(AB6&gt;0,(AB6-AB7-$Q6),"")</f>
        <v/>
      </c>
      <c r="AD6" s="21" t="n">
        <v>13057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2254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38</v>
      </c>
      <c r="S7" s="24" t="n"/>
      <c r="T7" s="25" t="n">
        <v>56</v>
      </c>
      <c r="U7" s="24" t="n"/>
      <c r="V7" s="25" t="n">
        <v>152</v>
      </c>
      <c r="W7" s="24" t="n"/>
      <c r="X7" s="25" t="n">
        <v>166</v>
      </c>
      <c r="Y7" s="24" t="n"/>
      <c r="Z7" s="25" t="n">
        <v>166</v>
      </c>
      <c r="AA7" s="24" t="n"/>
      <c r="AB7" s="25" t="n">
        <v>166</v>
      </c>
      <c r="AC7" s="26" t="n"/>
      <c r="AD7" s="25" t="n">
        <v>166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3608</v>
      </c>
      <c r="E8" s="29" t="inlineStr">
        <is>
          <t>Room 2</t>
        </is>
      </c>
      <c r="F8" s="119" t="n">
        <v>15918</v>
      </c>
      <c r="G8" s="117" t="n">
        <v>6831.48</v>
      </c>
      <c r="H8" s="117" t="n">
        <v>1495.1293553</v>
      </c>
      <c r="I8" s="19">
        <f>G8+H8</f>
        <v/>
      </c>
      <c r="J8" s="119" t="n">
        <v>14984</v>
      </c>
      <c r="K8" s="117" t="n">
        <v>6390.104999999999</v>
      </c>
      <c r="L8" s="117" t="n">
        <v>1413.6744306</v>
      </c>
      <c r="M8" s="19">
        <f>K8+L8</f>
        <v/>
      </c>
      <c r="N8" s="87" t="n">
        <v>29</v>
      </c>
      <c r="O8" s="87" t="n">
        <v>24</v>
      </c>
      <c r="P8" s="92" t="n"/>
      <c r="Q8" s="20">
        <f>J8-P8</f>
        <v/>
      </c>
      <c r="R8" s="21" t="n">
        <v>2000</v>
      </c>
      <c r="S8" s="20">
        <f>IF(R8&gt;0,(R8-R9-$Q8),"")</f>
        <v/>
      </c>
      <c r="T8" s="21" t="n">
        <v>2834</v>
      </c>
      <c r="U8" s="20">
        <f>IF(T8&gt;0,(T8-T9-$Q8),"")</f>
        <v/>
      </c>
      <c r="V8" s="21" t="n">
        <v>2834</v>
      </c>
      <c r="W8" s="20">
        <f>IF(V8&gt;0,(V8-V9-$Q8),"")</f>
        <v/>
      </c>
      <c r="X8" s="21" t="n">
        <v>14607</v>
      </c>
      <c r="Y8" s="20">
        <f>IF(X8&gt;0,(X8-X9-$Q8),"")</f>
        <v/>
      </c>
      <c r="Z8" s="21" t="n">
        <v>14607</v>
      </c>
      <c r="AA8" s="20">
        <f>IF(Z8&gt;0,(Z8-Z9-$Q8),"")</f>
        <v/>
      </c>
      <c r="AB8" s="21" t="n">
        <v>14607</v>
      </c>
      <c r="AC8" s="22">
        <f>IF(AB8&gt;0,(AB8-AB9-$Q8),"")</f>
        <v/>
      </c>
      <c r="AD8" s="21" t="n">
        <v>14607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1766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95</v>
      </c>
      <c r="S9" s="24" t="n"/>
      <c r="T9" s="30" t="n">
        <v>95</v>
      </c>
      <c r="U9" s="24" t="n"/>
      <c r="V9" s="30" t="n">
        <v>95</v>
      </c>
      <c r="W9" s="24" t="n"/>
      <c r="X9" s="30" t="n">
        <v>95</v>
      </c>
      <c r="Y9" s="24" t="n"/>
      <c r="Z9" s="30" t="n">
        <v>95</v>
      </c>
      <c r="AA9" s="24" t="n"/>
      <c r="AB9" s="30" t="n">
        <v>95</v>
      </c>
      <c r="AC9" s="26" t="n"/>
      <c r="AD9" s="30" t="n">
        <v>95</v>
      </c>
      <c r="AE9" s="26" t="n"/>
    </row>
    <row r="10">
      <c r="B10" s="16" t="inlineStr">
        <is>
          <t>WM DC</t>
        </is>
      </c>
      <c r="C10" s="17" t="n">
        <v>6742</v>
      </c>
      <c r="E10" s="18" t="inlineStr">
        <is>
          <t>Room 3</t>
        </is>
      </c>
      <c r="F10" s="119" t="n">
        <v>13216.92561983471</v>
      </c>
      <c r="G10" s="117" t="n">
        <v>11158.27142975207</v>
      </c>
      <c r="H10" s="117" t="n">
        <v>1593.505245</v>
      </c>
      <c r="I10" s="19">
        <f>G10+H10</f>
        <v/>
      </c>
      <c r="J10" s="119" t="n">
        <v>13290</v>
      </c>
      <c r="K10" s="117" t="n">
        <v>11119.02925</v>
      </c>
      <c r="L10" s="117" t="n">
        <v>1675.9107575</v>
      </c>
      <c r="M10" s="19">
        <f>K10+L10</f>
        <v/>
      </c>
      <c r="N10" s="88" t="n">
        <v>54</v>
      </c>
      <c r="O10" s="88" t="n">
        <v>40</v>
      </c>
      <c r="P10" s="92" t="n"/>
      <c r="Q10" s="20">
        <f>J10-P10</f>
        <v/>
      </c>
      <c r="R10" s="21" t="n">
        <v>4363</v>
      </c>
      <c r="S10" s="20">
        <f>IF(R10&gt;0,(R10-R11-$Q10),"")</f>
        <v/>
      </c>
      <c r="T10" s="21" t="n">
        <v>6302</v>
      </c>
      <c r="U10" s="20">
        <f>IF(T10&gt;0,(T10-T11-$Q10),"")</f>
        <v/>
      </c>
      <c r="V10" s="21" t="n">
        <v>10138</v>
      </c>
      <c r="W10" s="20">
        <f>IF(V10&gt;0,(V10-V11-$Q10),"")</f>
        <v/>
      </c>
      <c r="X10" s="21" t="n">
        <v>13630</v>
      </c>
      <c r="Y10" s="20">
        <f>IF(X10&gt;0,(X10-X11-$Q10),"")</f>
        <v/>
      </c>
      <c r="Z10" s="21" t="n">
        <v>15906</v>
      </c>
      <c r="AA10" s="20">
        <f>IF(Z10&gt;0,(Z10-Z11-$Q10),"")</f>
        <v/>
      </c>
      <c r="AB10" s="21" t="n">
        <v>15906</v>
      </c>
      <c r="AC10" s="22">
        <f>IF(AB10&gt;0,(AB10-AB11-$Q10),"")</f>
        <v/>
      </c>
      <c r="AD10" s="21" t="n">
        <v>15906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2143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31</v>
      </c>
      <c r="S11" s="24" t="n"/>
      <c r="T11" s="30" t="n">
        <v>451</v>
      </c>
      <c r="U11" s="24" t="n"/>
      <c r="V11" s="30" t="n">
        <v>1669</v>
      </c>
      <c r="W11" s="24" t="n"/>
      <c r="X11" s="30" t="n">
        <v>2158</v>
      </c>
      <c r="Y11" s="24" t="n"/>
      <c r="Z11" s="30" t="n">
        <v>2868</v>
      </c>
      <c r="AA11" s="24" t="n"/>
      <c r="AB11" s="30" t="n">
        <v>2868</v>
      </c>
      <c r="AC11" s="26" t="n"/>
      <c r="AD11" s="30" t="n">
        <v>2868</v>
      </c>
      <c r="AE11" s="26" t="n"/>
    </row>
    <row r="12">
      <c r="B12" s="16" t="inlineStr">
        <is>
          <t>WM TUC</t>
        </is>
      </c>
      <c r="C12" s="17" t="n">
        <v>1736</v>
      </c>
      <c r="E12" s="29" t="inlineStr">
        <is>
          <t>Room 4</t>
        </is>
      </c>
      <c r="F12" s="119" t="n">
        <v>5019.151856017997</v>
      </c>
      <c r="G12" s="117" t="n">
        <v>1682.148191507311</v>
      </c>
      <c r="H12" s="117" t="n">
        <v>5006.225337443352</v>
      </c>
      <c r="I12" s="19">
        <f>G12+H12</f>
        <v/>
      </c>
      <c r="J12" s="119" t="n">
        <v>4927</v>
      </c>
      <c r="K12" s="117" t="n">
        <v>1596.53675</v>
      </c>
      <c r="L12" s="117" t="n">
        <v>5177.45842294</v>
      </c>
      <c r="M12" s="19">
        <f>K12+L12</f>
        <v/>
      </c>
      <c r="N12" s="88" t="n">
        <v>60</v>
      </c>
      <c r="O12" s="88" t="n">
        <v>41</v>
      </c>
      <c r="P12" s="92" t="n"/>
      <c r="Q12" s="20">
        <f>J12-P12</f>
        <v/>
      </c>
      <c r="R12" s="21" t="n">
        <v>329</v>
      </c>
      <c r="S12" s="20">
        <f>IF(R12&gt;0,(R12-R13-$Q12),"")</f>
        <v/>
      </c>
      <c r="T12" s="21" t="n">
        <v>2171</v>
      </c>
      <c r="U12" s="20">
        <f>IF(T12&gt;0,(T12-T13-$Q12),"")</f>
        <v/>
      </c>
      <c r="V12" s="21" t="n">
        <v>4348</v>
      </c>
      <c r="W12" s="20">
        <f>IF(V12&gt;0,(V12-V13-$Q12),"")</f>
        <v/>
      </c>
      <c r="X12" s="21" t="n">
        <v>4406</v>
      </c>
      <c r="Y12" s="20">
        <f>IF(X12&gt;0,(X12-X13-$Q12),"")</f>
        <v/>
      </c>
      <c r="Z12" s="21" t="n">
        <v>4406</v>
      </c>
      <c r="AA12" s="20">
        <f>IF(Z12&gt;0,(Z12-Z13-$Q12),"")</f>
        <v/>
      </c>
      <c r="AB12" s="21" t="n">
        <v>4406</v>
      </c>
      <c r="AC12" s="22">
        <f>IF(AB12&gt;0,(AB12-AB13-$Q12),"")</f>
        <v/>
      </c>
      <c r="AD12" s="21" t="n">
        <v>4406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5251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</v>
      </c>
      <c r="S13" s="24" t="n"/>
      <c r="T13" s="30" t="n">
        <v>1097</v>
      </c>
      <c r="U13" s="24" t="n"/>
      <c r="V13" s="30" t="n">
        <v>1963</v>
      </c>
      <c r="W13" s="24" t="n"/>
      <c r="X13" s="30" t="n">
        <v>1963</v>
      </c>
      <c r="Y13" s="24" t="n"/>
      <c r="Z13" s="30" t="n">
        <v>1963</v>
      </c>
      <c r="AA13" s="24" t="n"/>
      <c r="AB13" s="30" t="n">
        <v>1963</v>
      </c>
      <c r="AC13" s="26" t="n"/>
      <c r="AD13" s="30" t="n">
        <v>1963</v>
      </c>
      <c r="AE13" s="26" t="n"/>
    </row>
    <row r="14">
      <c r="B14" s="16" t="inlineStr">
        <is>
          <t>ALBSFWY PHX</t>
        </is>
      </c>
      <c r="C14" s="17" t="n">
        <v>9586</v>
      </c>
      <c r="E14" s="18" t="inlineStr">
        <is>
          <t>Room 5</t>
        </is>
      </c>
      <c r="F14" s="119" t="n">
        <v>17352</v>
      </c>
      <c r="G14" s="117" t="n">
        <v>5490.875</v>
      </c>
      <c r="H14" s="117" t="n">
        <v>9638.646252990002</v>
      </c>
      <c r="I14" s="19">
        <f>G14+H14</f>
        <v/>
      </c>
      <c r="J14" s="119" t="n">
        <v>17267</v>
      </c>
      <c r="K14" s="117" t="n">
        <v>5445</v>
      </c>
      <c r="L14" s="117" t="n">
        <v>9612.823554009998</v>
      </c>
      <c r="M14" s="19">
        <f>K14+L14</f>
        <v/>
      </c>
      <c r="N14" s="88" t="n">
        <v>75</v>
      </c>
      <c r="O14" s="88" t="n">
        <v>49</v>
      </c>
      <c r="P14" s="92" t="n"/>
      <c r="Q14" s="20">
        <f>J14-P14</f>
        <v/>
      </c>
      <c r="R14" s="21" t="n">
        <v>5232</v>
      </c>
      <c r="S14" s="20">
        <f>IF(R14&gt;0,(R14-R15-$Q14),"")</f>
        <v/>
      </c>
      <c r="T14" s="21" t="n">
        <v>7058</v>
      </c>
      <c r="U14" s="20">
        <f>IF(T14&gt;0,(T14-T15-$Q14),"")</f>
        <v/>
      </c>
      <c r="V14" s="21" t="n">
        <v>9951</v>
      </c>
      <c r="W14" s="20">
        <f>IF(V14&gt;0,(V14-V15-$Q14),"")</f>
        <v/>
      </c>
      <c r="X14" s="21" t="n">
        <v>13759</v>
      </c>
      <c r="Y14" s="20">
        <f>IF(X14&gt;0,(X14-X15-$Q14),"")</f>
        <v/>
      </c>
      <c r="Z14" s="21" t="n">
        <v>16933</v>
      </c>
      <c r="AA14" s="20">
        <f>IF(Z14&gt;0,(Z14-Z15-$Q14),"")</f>
        <v/>
      </c>
      <c r="AB14" s="21" t="n">
        <v>17372</v>
      </c>
      <c r="AC14" s="22">
        <f>IF(AB14&gt;0,(AB14-AB15-$Q14),"")</f>
        <v/>
      </c>
      <c r="AD14" s="21" t="n">
        <v>17503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2794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4635</v>
      </c>
      <c r="S15" s="24" t="n"/>
      <c r="T15" s="25" t="n">
        <v>5833</v>
      </c>
      <c r="U15" s="24" t="n"/>
      <c r="V15" s="25" t="n">
        <v>8096</v>
      </c>
      <c r="W15" s="24" t="n"/>
      <c r="X15" s="25" t="n">
        <v>11754</v>
      </c>
      <c r="Y15" s="24" t="n"/>
      <c r="Z15" s="25" t="n">
        <v>14548</v>
      </c>
      <c r="AA15" s="24" t="n"/>
      <c r="AB15" s="25" t="n">
        <v>14802</v>
      </c>
      <c r="AC15" s="26" t="n"/>
      <c r="AD15" s="25" t="n">
        <v>14802</v>
      </c>
      <c r="AE15" s="26" t="n"/>
    </row>
    <row r="16" ht="15" customHeight="1" thickBot="1">
      <c r="B16" s="28" t="inlineStr">
        <is>
          <t>FRY'S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1687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578</v>
      </c>
      <c r="L20" s="4" t="n"/>
      <c r="M20" s="4" t="n"/>
      <c r="Q20" s="51" t="inlineStr">
        <is>
          <t>Day Prior</t>
        </is>
      </c>
      <c r="R20" s="35" t="n">
        <v>5236</v>
      </c>
      <c r="S20" s="36" t="n">
        <v>-97889.24673667055</v>
      </c>
      <c r="T20" s="35" t="n">
        <v>14484</v>
      </c>
      <c r="U20" s="36" t="n">
        <v>-88641.24673667055</v>
      </c>
      <c r="V20" s="35" t="n">
        <v>22294</v>
      </c>
      <c r="W20" s="36" t="n">
        <v>-80831.24673667055</v>
      </c>
      <c r="X20" s="35" t="n">
        <v>40082</v>
      </c>
      <c r="Y20" s="36" t="n">
        <v>-63043.24673667055</v>
      </c>
      <c r="Z20" s="35" t="n">
        <v>46871</v>
      </c>
      <c r="AA20" s="36" t="n">
        <v>-56254.24673667055</v>
      </c>
      <c r="AB20" s="35" t="n">
        <v>47675</v>
      </c>
      <c r="AC20" s="37" t="n">
        <v>-55450.24673667055</v>
      </c>
      <c r="AD20" s="35" t="n">
        <v>47973</v>
      </c>
      <c r="AE20" s="37" t="n">
        <v>-55152.24673667055</v>
      </c>
    </row>
    <row r="21" ht="15" customHeight="1" thickBot="1">
      <c r="B21" s="16" t="inlineStr">
        <is>
          <t>SBUX PHX</t>
        </is>
      </c>
      <c r="C21" s="17" t="n">
        <v>4300</v>
      </c>
      <c r="L21" s="4" t="n"/>
      <c r="M21" s="4" t="n"/>
      <c r="Q21" s="52" t="n"/>
      <c r="R21" s="40" t="n">
        <v>7432</v>
      </c>
      <c r="S21" s="41" t="n"/>
      <c r="T21" s="40" t="n">
        <v>9140</v>
      </c>
      <c r="U21" s="41" t="n"/>
      <c r="V21" s="40" t="n">
        <v>12791</v>
      </c>
      <c r="W21" s="41" t="n"/>
      <c r="X21" s="40" t="n">
        <v>15489</v>
      </c>
      <c r="Y21" s="41" t="n"/>
      <c r="Z21" s="40" t="n">
        <v>18072</v>
      </c>
      <c r="AA21" s="41" t="n"/>
      <c r="AB21" s="40" t="n">
        <v>18225</v>
      </c>
      <c r="AC21" s="42" t="n"/>
      <c r="AD21" s="40" t="n">
        <v>18225</v>
      </c>
      <c r="AE21" s="42" t="n"/>
    </row>
    <row r="22" ht="15" customHeight="1" thickBot="1">
      <c r="B22" s="16" t="inlineStr">
        <is>
          <t>SBUX LV B</t>
        </is>
      </c>
      <c r="C22" s="17" t="n">
        <v>1797</v>
      </c>
      <c r="L22" s="4" t="n"/>
      <c r="M22" s="4" t="n"/>
      <c r="Q22" s="54" t="n"/>
      <c r="R22" s="55" t="n">
        <v>2618</v>
      </c>
      <c r="S22" s="55" t="n"/>
      <c r="T22" s="55" t="n">
        <v>4624</v>
      </c>
      <c r="U22" s="55" t="n"/>
      <c r="V22" s="55" t="n">
        <v>3905</v>
      </c>
      <c r="W22" s="55" t="n"/>
      <c r="X22" s="55" t="n">
        <v>8894</v>
      </c>
      <c r="Y22" s="55" t="n"/>
      <c r="Z22" s="55" t="n">
        <v>3394.5</v>
      </c>
      <c r="AA22" s="55" t="n"/>
      <c r="AB22" s="55" t="n">
        <v>402</v>
      </c>
      <c r="AC22" s="56" t="n"/>
      <c r="AD22" s="55" t="n">
        <v>149</v>
      </c>
      <c r="AE22" s="56" t="n"/>
    </row>
    <row r="23" ht="15" customHeight="1" thickBot="1">
      <c r="B23" s="57" t="inlineStr">
        <is>
          <t>SBUX LV</t>
        </is>
      </c>
      <c r="C23" s="58" t="n">
        <v>8415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6568.077475852709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9236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16066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15418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5513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2002</v>
      </c>
      <c r="R36" s="104" t="n">
        <v>0</v>
      </c>
      <c r="S36" s="104">
        <f>IF(T36&gt;0,(T36-R36)/2,"")</f>
        <v/>
      </c>
      <c r="T36" s="104" t="n">
        <v>0</v>
      </c>
      <c r="U36" s="104">
        <f>IF(V36&gt;0,(V36-T36)/2,"")</f>
        <v/>
      </c>
      <c r="V36" s="104" t="n">
        <v>2007</v>
      </c>
      <c r="W36" s="104">
        <f>IF(X36&gt;0,(X36-V36)/2,"")</f>
        <v/>
      </c>
      <c r="X36" s="104" t="n">
        <v>2018</v>
      </c>
      <c r="Y36" s="104">
        <f>IF(Z36&gt;0,(Z36-X36)/2,"")</f>
        <v/>
      </c>
      <c r="Z36" s="104" t="n">
        <v>2018</v>
      </c>
      <c r="AA36" s="104">
        <f>IF(AB36&gt;0,(AB36-Z36)/2,"")</f>
        <v/>
      </c>
      <c r="AB36" s="104" t="n">
        <v>2018</v>
      </c>
      <c r="AC36" s="104">
        <f>IF(AD36&gt;0,(AD36-AB36)/2,"")</f>
        <v/>
      </c>
      <c r="AD36" s="104" t="n">
        <v>2018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1077</v>
      </c>
      <c r="R37" s="106" t="n">
        <v>0</v>
      </c>
      <c r="S37" s="106">
        <f>IF(T37&gt;0,(T37-R37)/2,"")</f>
        <v/>
      </c>
      <c r="T37" s="106" t="n">
        <v>0</v>
      </c>
      <c r="U37" s="106">
        <f>IF(V37&gt;0,(V37-T37)/2,"")</f>
        <v/>
      </c>
      <c r="V37" s="106" t="n">
        <v>555</v>
      </c>
      <c r="W37" s="106">
        <f>IF(X37&gt;0,(X37-V37)/2,"")</f>
        <v/>
      </c>
      <c r="X37" s="106" t="n">
        <v>1081</v>
      </c>
      <c r="Y37" s="106">
        <f>IF(Z37&gt;0,(Z37-X37)/2,"")</f>
        <v/>
      </c>
      <c r="Z37" s="106" t="n">
        <v>1081</v>
      </c>
      <c r="AA37" s="106">
        <f>IF(AB37&gt;0,(AB37-Z37)/2,"")</f>
        <v/>
      </c>
      <c r="AB37" s="106" t="n">
        <v>1081</v>
      </c>
      <c r="AC37" s="106">
        <f>IF(AD37&gt;0,(AD37-AB37)/2,"")</f>
        <v/>
      </c>
      <c r="AD37" s="106" t="n">
        <v>1081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1867</v>
      </c>
      <c r="R38" s="108" t="n">
        <v>420</v>
      </c>
      <c r="S38" s="108">
        <f>IF(T38&gt;0,(T38-R38)/2,"")</f>
        <v/>
      </c>
      <c r="T38" s="108" t="n">
        <v>753</v>
      </c>
      <c r="U38" s="108">
        <f>IF(V38&gt;0,(V38-T38)/2,"")</f>
        <v/>
      </c>
      <c r="V38" s="108" t="n">
        <v>1173</v>
      </c>
      <c r="W38" s="108">
        <f>IF(X38&gt;0,(X38-V38)/2,"")</f>
        <v/>
      </c>
      <c r="X38" s="108" t="n">
        <v>1825</v>
      </c>
      <c r="Y38" s="108">
        <f>IF(Z38&gt;0,(Z38-X38)/2,"")</f>
        <v/>
      </c>
      <c r="Z38" s="108" t="n">
        <v>1825</v>
      </c>
      <c r="AA38" s="108">
        <f>IF(AB38&gt;0,(AB38-Z38)/2,"")</f>
        <v/>
      </c>
      <c r="AB38" s="108" t="n">
        <v>1825</v>
      </c>
      <c r="AC38" s="108">
        <f>IF(AD38&gt;0,(AD38-AB38)/2,"")</f>
        <v/>
      </c>
      <c r="AD38" s="108" t="n">
        <v>1825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2662</v>
      </c>
      <c r="R39" s="106" t="n">
        <v>766</v>
      </c>
      <c r="S39" s="106">
        <f>IF(T39&gt;0,(T39-R39)/2,"")</f>
        <v/>
      </c>
      <c r="T39" s="106" t="n">
        <v>1059</v>
      </c>
      <c r="U39" s="106">
        <f>IF(V39&gt;0,(V39-T39)/2,"")</f>
        <v/>
      </c>
      <c r="V39" s="106" t="n">
        <v>1590</v>
      </c>
      <c r="W39" s="106">
        <f>IF(X39&gt;0,(X39-V39)/2,"")</f>
        <v/>
      </c>
      <c r="X39" s="106" t="n">
        <v>2134</v>
      </c>
      <c r="Y39" s="106">
        <f>IF(Z39&gt;0,(Z39-X39)/2,"")</f>
        <v/>
      </c>
      <c r="Z39" s="106" t="n">
        <v>2134</v>
      </c>
      <c r="AA39" s="106">
        <f>IF(AB39&gt;0,(AB39-Z39)/2,"")</f>
        <v/>
      </c>
      <c r="AB39" s="106" t="n">
        <v>2134</v>
      </c>
      <c r="AC39" s="106">
        <f>IF(AD39&gt;0,(AD39-AB39)/2,"")</f>
        <v/>
      </c>
      <c r="AD39" s="106" t="n">
        <v>2134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0</v>
      </c>
      <c r="R40" s="108" t="n">
        <v>38</v>
      </c>
      <c r="S40" s="108">
        <f>IF(T40&gt;0,(T40-R40)/2,"")</f>
        <v/>
      </c>
      <c r="T40" s="108" t="n">
        <v>1543</v>
      </c>
      <c r="U40" s="108">
        <f>IF(V40&gt;0,(V40-T40)/2,"")</f>
        <v/>
      </c>
      <c r="V40" s="108" t="n">
        <v>1544</v>
      </c>
      <c r="W40" s="108">
        <f>IF(X40&gt;0,(X40-V40)/2,"")</f>
        <v/>
      </c>
      <c r="X40" s="108" t="n">
        <v>1544</v>
      </c>
      <c r="Y40" s="108">
        <f>IF(Z40&gt;0,(Z40-X40)/2,"")</f>
        <v/>
      </c>
      <c r="Z40" s="108" t="n">
        <v>1544</v>
      </c>
      <c r="AA40" s="108">
        <f>IF(AB40&gt;0,(AB40-Z40)/2,"")</f>
        <v/>
      </c>
      <c r="AB40" s="108" t="n">
        <v>1544</v>
      </c>
      <c r="AC40" s="108">
        <f>IF(AD40&gt;0,(AD40-AB40)/2,"")</f>
        <v/>
      </c>
      <c r="AD40" s="108" t="n">
        <v>1544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1978</v>
      </c>
      <c r="R41" s="106" t="n">
        <v>9</v>
      </c>
      <c r="S41" s="106">
        <f>IF(T41&gt;0,(T41-R41)/2,"")</f>
        <v/>
      </c>
      <c r="T41" s="106" t="n">
        <v>694</v>
      </c>
      <c r="U41" s="106">
        <f>IF(V41&gt;0,(V41-T41)/2,"")</f>
        <v/>
      </c>
      <c r="V41" s="106" t="n">
        <v>1111</v>
      </c>
      <c r="W41" s="106">
        <f>IF(X41&gt;0,(X41-V41)/2,"")</f>
        <v/>
      </c>
      <c r="X41" s="106" t="n">
        <v>1584</v>
      </c>
      <c r="Y41" s="106">
        <f>IF(Z41&gt;0,(Z41-X41)/2,"")</f>
        <v/>
      </c>
      <c r="Z41" s="106" t="n">
        <v>1584</v>
      </c>
      <c r="AA41" s="106">
        <f>IF(AB41&gt;0,(AB41-Z41)/2,"")</f>
        <v/>
      </c>
      <c r="AB41" s="106" t="n">
        <v>1584</v>
      </c>
      <c r="AC41" s="106">
        <f>IF(AD41&gt;0,(AD41-AB41)/2,"")</f>
        <v/>
      </c>
      <c r="AD41" s="106" t="n">
        <v>1584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1228</v>
      </c>
      <c r="R42" s="108" t="n">
        <v>295</v>
      </c>
      <c r="S42" s="108">
        <f>IF(T42&gt;0,(T42-R42)/2,"")</f>
        <v/>
      </c>
      <c r="T42" s="108" t="n">
        <v>851</v>
      </c>
      <c r="U42" s="108">
        <f>IF(V42&gt;0,(V42-T42)/2,"")</f>
        <v/>
      </c>
      <c r="V42" s="108" t="n">
        <v>1081</v>
      </c>
      <c r="W42" s="108">
        <f>IF(X42&gt;0,(X42-V42)/2,"")</f>
        <v/>
      </c>
      <c r="X42" s="108" t="n">
        <v>1237</v>
      </c>
      <c r="Y42" s="108">
        <f>IF(Z42&gt;0,(Z42-X42)/2,"")</f>
        <v/>
      </c>
      <c r="Z42" s="108" t="n">
        <v>1237</v>
      </c>
      <c r="AA42" s="108">
        <f>IF(AB42&gt;0,(AB42-Z42)/2,"")</f>
        <v/>
      </c>
      <c r="AB42" s="108" t="n">
        <v>1237</v>
      </c>
      <c r="AC42" s="108">
        <f>IF(AD42&gt;0,(AD42-AB42)/2,"")</f>
        <v/>
      </c>
      <c r="AD42" s="108" t="n">
        <v>1237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1747</v>
      </c>
      <c r="R43" s="106" t="n">
        <v>375</v>
      </c>
      <c r="S43" s="106">
        <f>IF(T43&gt;0,(T43-R43)/2,"")</f>
        <v/>
      </c>
      <c r="T43" s="106" t="n">
        <v>375</v>
      </c>
      <c r="U43" s="106">
        <f>IF(V43&gt;0,(V43-T43)/2,"")</f>
        <v/>
      </c>
      <c r="V43" s="106" t="n">
        <v>932</v>
      </c>
      <c r="W43" s="106">
        <f>IF(X43&gt;0,(X43-V43)/2,"")</f>
        <v/>
      </c>
      <c r="X43" s="106" t="n">
        <v>932</v>
      </c>
      <c r="Y43" s="106">
        <f>IF(Z43&gt;0,(Z43-X43)/2,"")</f>
        <v/>
      </c>
      <c r="Z43" s="106" t="n">
        <v>932</v>
      </c>
      <c r="AA43" s="106">
        <f>IF(AB43&gt;0,(AB43-Z43)/2,"")</f>
        <v/>
      </c>
      <c r="AB43" s="106" t="n">
        <v>932</v>
      </c>
      <c r="AC43" s="106">
        <f>IF(AD43&gt;0,(AD43-AB43)/2,"")</f>
        <v/>
      </c>
      <c r="AD43" s="106" t="n">
        <v>932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0</v>
      </c>
      <c r="R44" s="110" t="n">
        <v>368</v>
      </c>
      <c r="S44" s="110">
        <f>IF(T44&gt;0,(T44-R44)/2,"")</f>
        <v/>
      </c>
      <c r="T44" s="110" t="n">
        <v>697</v>
      </c>
      <c r="U44" s="110">
        <f>IF(V44&gt;0,(V44-T44)/2,"")</f>
        <v/>
      </c>
      <c r="V44" s="110" t="n">
        <v>702</v>
      </c>
      <c r="W44" s="110">
        <f>IF(X44&gt;0,(X44-V44)/2,"")</f>
        <v/>
      </c>
      <c r="X44" s="110" t="n">
        <v>702</v>
      </c>
      <c r="Y44" s="110">
        <f>IF(Z44&gt;0,(Z44-X44)/2,"")</f>
        <v/>
      </c>
      <c r="Z44" s="110" t="n">
        <v>702</v>
      </c>
      <c r="AA44" s="110">
        <f>IF(AB44&gt;0,(AB44-Z44)/2,"")</f>
        <v/>
      </c>
      <c r="AB44" s="110" t="n">
        <v>702</v>
      </c>
      <c r="AC44" s="110">
        <f>IF(AD44&gt;0,(AD44-AB44)/2,"")</f>
        <v/>
      </c>
      <c r="AD44" s="110" t="n">
        <v>702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0</v>
      </c>
      <c r="R45" s="112" t="n">
        <v>1000</v>
      </c>
      <c r="S45" s="112">
        <f>IF(T45&gt;0,(T45-R45)/2,"")</f>
        <v/>
      </c>
      <c r="T45" s="112" t="n">
        <v>1834</v>
      </c>
      <c r="U45" s="112">
        <f>IF(V45&gt;0,(V45-T45)/2,"")</f>
        <v/>
      </c>
      <c r="V45" s="112" t="n">
        <v>1834</v>
      </c>
      <c r="W45" s="112">
        <f>IF(X45&gt;0,(X45-V45)/2,"")</f>
        <v/>
      </c>
      <c r="X45" s="112" t="n">
        <v>4696</v>
      </c>
      <c r="Y45" s="112">
        <f>IF(Z45&gt;0,(Z45-X45)/2,"")</f>
        <v/>
      </c>
      <c r="Z45" s="112" t="n">
        <v>4696</v>
      </c>
      <c r="AA45" s="112">
        <f>IF(AB45&gt;0,(AB45-Z45)/2,"")</f>
        <v/>
      </c>
      <c r="AB45" s="112" t="n">
        <v>4696</v>
      </c>
      <c r="AC45" s="112">
        <f>IF(AD45&gt;0,(AD45-AB45)/2,"")</f>
        <v/>
      </c>
      <c r="AD45" s="112" t="n">
        <v>4696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0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0</v>
      </c>
      <c r="W46" s="108">
        <f>IF(X46&gt;0,(X46-V46)/2,"")</f>
        <v/>
      </c>
      <c r="X46" s="108" t="n">
        <v>3737</v>
      </c>
      <c r="Y46" s="108">
        <f>IF(Z46&gt;0,(Z46-X46)/2,"")</f>
        <v/>
      </c>
      <c r="Z46" s="108" t="n">
        <v>3737</v>
      </c>
      <c r="AA46" s="108">
        <f>IF(AB46&gt;0,(AB46-Z46)/2,"")</f>
        <v/>
      </c>
      <c r="AB46" s="108" t="n">
        <v>3737</v>
      </c>
      <c r="AC46" s="108">
        <f>IF(AD46&gt;0,(AD46-AB46)/2,"")</f>
        <v/>
      </c>
      <c r="AD46" s="108" t="n">
        <v>3737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0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0</v>
      </c>
      <c r="W47" s="106">
        <f>IF(X47&gt;0,(X47-V47)/2,"")</f>
        <v/>
      </c>
      <c r="X47" s="106" t="n">
        <v>1991</v>
      </c>
      <c r="Y47" s="106">
        <f>IF(Z47&gt;0,(Z47-X47)/2,"")</f>
        <v/>
      </c>
      <c r="Z47" s="106" t="n">
        <v>1991</v>
      </c>
      <c r="AA47" s="106">
        <f>IF(AB47&gt;0,(AB47-Z47)/2,"")</f>
        <v/>
      </c>
      <c r="AB47" s="106" t="n">
        <v>1991</v>
      </c>
      <c r="AC47" s="106">
        <f>IF(AD47&gt;0,(AD47-AB47)/2,"")</f>
        <v/>
      </c>
      <c r="AD47" s="106" t="n">
        <v>1991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0</v>
      </c>
      <c r="R48" s="110" t="n">
        <v>1000</v>
      </c>
      <c r="S48" s="110">
        <f>IF(T48&gt;0,(T48-R48)/2,"")</f>
        <v/>
      </c>
      <c r="T48" s="110" t="n">
        <v>1000</v>
      </c>
      <c r="U48" s="110">
        <f>IF(V48&gt;0,(V48-T48)/2,"")</f>
        <v/>
      </c>
      <c r="V48" s="110" t="n">
        <v>1000</v>
      </c>
      <c r="W48" s="110">
        <f>IF(X48&gt;0,(X48-V48)/2,"")</f>
        <v/>
      </c>
      <c r="X48" s="110" t="n">
        <v>4183</v>
      </c>
      <c r="Y48" s="110">
        <f>IF(Z48&gt;0,(Z48-X48)/2,"")</f>
        <v/>
      </c>
      <c r="Z48" s="110" t="n">
        <v>4183</v>
      </c>
      <c r="AA48" s="110">
        <f>IF(AB48&gt;0,(AB48-Z48)/2,"")</f>
        <v/>
      </c>
      <c r="AB48" s="110" t="n">
        <v>4183</v>
      </c>
      <c r="AC48" s="110">
        <f>IF(AD48&gt;0,(AD48-AB48)/2,"")</f>
        <v/>
      </c>
      <c r="AD48" s="110" t="n">
        <v>4183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1922</v>
      </c>
      <c r="R49" s="112" t="n">
        <v>967</v>
      </c>
      <c r="S49" s="112">
        <f>IF(T49&gt;0,(T49-R49)/2,"")</f>
        <v/>
      </c>
      <c r="T49" s="112" t="n">
        <v>1924</v>
      </c>
      <c r="U49" s="112">
        <f>IF(V49&gt;0,(V49-T49)/2,"")</f>
        <v/>
      </c>
      <c r="V49" s="112" t="n">
        <v>1924</v>
      </c>
      <c r="W49" s="112">
        <f>IF(X49&gt;0,(X49-V49)/2,"")</f>
        <v/>
      </c>
      <c r="X49" s="112" t="n">
        <v>2033</v>
      </c>
      <c r="Y49" s="112">
        <f>IF(Z49&gt;0,(Z49-X49)/2,"")</f>
        <v/>
      </c>
      <c r="Z49" s="112" t="n">
        <v>2033</v>
      </c>
      <c r="AA49" s="112">
        <f>IF(AB49&gt;0,(AB49-Z49)/2,"")</f>
        <v/>
      </c>
      <c r="AB49" s="112" t="n">
        <v>2033</v>
      </c>
      <c r="AC49" s="112">
        <f>IF(AD49&gt;0,(AD49-AB49)/2,"")</f>
        <v/>
      </c>
      <c r="AD49" s="112" t="n">
        <v>2033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3640</v>
      </c>
      <c r="R50" s="108" t="n">
        <v>1002</v>
      </c>
      <c r="S50" s="108">
        <f>IF(T50&gt;0,(T50-R50)/2,"")</f>
        <v/>
      </c>
      <c r="T50" s="108" t="n">
        <v>1569</v>
      </c>
      <c r="U50" s="108">
        <f>IF(V50&gt;0,(V50-T50)/2,"")</f>
        <v/>
      </c>
      <c r="V50" s="108" t="n">
        <v>2469</v>
      </c>
      <c r="W50" s="108">
        <f>IF(X50&gt;0,(X50-V50)/2,"")</f>
        <v/>
      </c>
      <c r="X50" s="108" t="n">
        <v>3742</v>
      </c>
      <c r="Y50" s="108">
        <f>IF(Z50&gt;0,(Z50-X50)/2,"")</f>
        <v/>
      </c>
      <c r="Z50" s="108" t="n">
        <v>3909</v>
      </c>
      <c r="AA50" s="108">
        <f>IF(AB50&gt;0,(AB50-Z50)/2,"")</f>
        <v/>
      </c>
      <c r="AB50" s="108" t="n">
        <v>3909</v>
      </c>
      <c r="AC50" s="108">
        <f>IF(AD50&gt;0,(AD50-AB50)/2,"")</f>
        <v/>
      </c>
      <c r="AD50" s="108" t="n">
        <v>3909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285</v>
      </c>
      <c r="R51" s="106" t="n">
        <v>0</v>
      </c>
      <c r="S51" s="106">
        <f>IF(T51&gt;0,(T51-R51)/2,"")</f>
        <v/>
      </c>
      <c r="T51" s="106" t="n">
        <v>0</v>
      </c>
      <c r="U51" s="106">
        <f>IF(V51&gt;0,(V51-T51)/2,"")</f>
        <v/>
      </c>
      <c r="V51" s="106" t="n">
        <v>987</v>
      </c>
      <c r="W51" s="106">
        <f>IF(X51&gt;0,(X51-V51)/2,"")</f>
        <v/>
      </c>
      <c r="X51" s="106" t="n">
        <v>1132</v>
      </c>
      <c r="Y51" s="106">
        <f>IF(Z51&gt;0,(Z51-X51)/2,"")</f>
        <v/>
      </c>
      <c r="Z51" s="106" t="n">
        <v>1432</v>
      </c>
      <c r="AA51" s="106">
        <f>IF(AB51&gt;0,(AB51-Z51)/2,"")</f>
        <v/>
      </c>
      <c r="AB51" s="106" t="n">
        <v>1432</v>
      </c>
      <c r="AC51" s="106">
        <f>IF(AD51&gt;0,(AD51-AB51)/2,"")</f>
        <v/>
      </c>
      <c r="AD51" s="106" t="n">
        <v>1432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0</v>
      </c>
      <c r="R52" s="108" t="n">
        <v>1</v>
      </c>
      <c r="S52" s="108">
        <f>IF(T52&gt;0,(T52-R52)/2,"")</f>
        <v/>
      </c>
      <c r="T52" s="108" t="n">
        <v>1</v>
      </c>
      <c r="U52" s="108">
        <f>IF(V52&gt;0,(V52-T52)/2,"")</f>
        <v/>
      </c>
      <c r="V52" s="108" t="n">
        <v>1</v>
      </c>
      <c r="W52" s="108">
        <f>IF(X52&gt;0,(X52-V52)/2,"")</f>
        <v/>
      </c>
      <c r="X52" s="108" t="n">
        <v>375</v>
      </c>
      <c r="Y52" s="108">
        <f>IF(Z52&gt;0,(Z52-X52)/2,"")</f>
        <v/>
      </c>
      <c r="Z52" s="108" t="n">
        <v>375</v>
      </c>
      <c r="AA52" s="108">
        <f>IF(AB52&gt;0,(AB52-Z52)/2,"")</f>
        <v/>
      </c>
      <c r="AB52" s="108" t="n">
        <v>375</v>
      </c>
      <c r="AC52" s="108">
        <f>IF(AD52&gt;0,(AD52-AB52)/2,"")</f>
        <v/>
      </c>
      <c r="AD52" s="108" t="n">
        <v>375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974</v>
      </c>
      <c r="R53" s="106" t="n">
        <v>465</v>
      </c>
      <c r="S53" s="106">
        <f>IF(T53&gt;0,(T53-R53)/2,"")</f>
        <v/>
      </c>
      <c r="T53" s="106" t="n">
        <v>916</v>
      </c>
      <c r="U53" s="106">
        <f>IF(V53&gt;0,(V53-T53)/2,"")</f>
        <v/>
      </c>
      <c r="V53" s="106" t="n">
        <v>1399</v>
      </c>
      <c r="W53" s="106">
        <f>IF(X53&gt;0,(X53-V53)/2,"")</f>
        <v/>
      </c>
      <c r="X53" s="106" t="n">
        <v>1558</v>
      </c>
      <c r="Y53" s="106">
        <f>IF(Z53&gt;0,(Z53-X53)/2,"")</f>
        <v/>
      </c>
      <c r="Z53" s="106" t="n">
        <v>2440</v>
      </c>
      <c r="AA53" s="106">
        <f>IF(AB53&gt;0,(AB53-Z53)/2,"")</f>
        <v/>
      </c>
      <c r="AB53" s="106" t="n">
        <v>2440</v>
      </c>
      <c r="AC53" s="106">
        <f>IF(AD53&gt;0,(AD53-AB53)/2,"")</f>
        <v/>
      </c>
      <c r="AD53" s="106" t="n">
        <v>2440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0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756</v>
      </c>
      <c r="Y54" s="108">
        <f>IF(Z54&gt;0,(Z54-X54)/2,"")</f>
        <v/>
      </c>
      <c r="Z54" s="108" t="n">
        <v>956</v>
      </c>
      <c r="AA54" s="108">
        <f>IF(AB54&gt;0,(AB54-Z54)/2,"")</f>
        <v/>
      </c>
      <c r="AB54" s="108" t="n">
        <v>956</v>
      </c>
      <c r="AC54" s="108">
        <f>IF(AD54&gt;0,(AD54-AB54)/2,"")</f>
        <v/>
      </c>
      <c r="AD54" s="108" t="n">
        <v>956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1643</v>
      </c>
      <c r="R55" s="106" t="n">
        <v>666</v>
      </c>
      <c r="S55" s="106">
        <f>IF(T55&gt;0,(T55-R55)/2,"")</f>
        <v/>
      </c>
      <c r="T55" s="106" t="n">
        <v>630</v>
      </c>
      <c r="U55" s="106">
        <f>IF(V55&gt;0,(V55-T55)/2,"")</f>
        <v/>
      </c>
      <c r="V55" s="106" t="n">
        <v>630</v>
      </c>
      <c r="W55" s="106">
        <f>IF(X55&gt;0,(X55-V55)/2,"")</f>
        <v/>
      </c>
      <c r="X55" s="106" t="n">
        <v>1230</v>
      </c>
      <c r="Y55" s="106">
        <f>IF(Z55&gt;0,(Z55-X55)/2,"")</f>
        <v/>
      </c>
      <c r="Z55" s="106" t="n">
        <v>1669</v>
      </c>
      <c r="AA55" s="106">
        <f>IF(AB55&gt;0,(AB55-Z55)/2,"")</f>
        <v/>
      </c>
      <c r="AB55" s="106" t="n">
        <v>1669</v>
      </c>
      <c r="AC55" s="106">
        <f>IF(AD55&gt;0,(AD55-AB55)/2,"")</f>
        <v/>
      </c>
      <c r="AD55" s="106" t="n">
        <v>1669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2666</v>
      </c>
      <c r="R56" s="108" t="n">
        <v>1262</v>
      </c>
      <c r="S56" s="108">
        <f>IF(T56&gt;0,(T56-R56)/2,"")</f>
        <v/>
      </c>
      <c r="T56" s="108" t="n">
        <v>1262</v>
      </c>
      <c r="U56" s="108">
        <f>IF(V56&gt;0,(V56-T56)/2,"")</f>
        <v/>
      </c>
      <c r="V56" s="108" t="n">
        <v>2728</v>
      </c>
      <c r="W56" s="108">
        <f>IF(X56&gt;0,(X56-V56)/2,"")</f>
        <v/>
      </c>
      <c r="X56" s="108" t="n">
        <v>2728</v>
      </c>
      <c r="Y56" s="108">
        <f>IF(Z56&gt;0,(Z56-X56)/2,"")</f>
        <v/>
      </c>
      <c r="Z56" s="108" t="n">
        <v>3016</v>
      </c>
      <c r="AA56" s="108">
        <f>IF(AB56&gt;0,(AB56-Z56)/2,"")</f>
        <v/>
      </c>
      <c r="AB56" s="108" t="n">
        <v>3016</v>
      </c>
      <c r="AC56" s="108">
        <f>IF(AD56&gt;0,(AD56-AB56)/2,"")</f>
        <v/>
      </c>
      <c r="AD56" s="108" t="n">
        <v>3016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0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0</v>
      </c>
      <c r="W57" s="114">
        <f>IF(X57&gt;0,(X57-V57)/2,"")</f>
        <v/>
      </c>
      <c r="X57" s="114" t="n">
        <v>76</v>
      </c>
      <c r="Y57" s="114">
        <f>IF(Z57&gt;0,(Z57-X57)/2,"")</f>
        <v/>
      </c>
      <c r="Z57" s="114" t="n">
        <v>76</v>
      </c>
      <c r="AA57" s="114">
        <f>IF(AB57&gt;0,(AB57-Z57)/2,"")</f>
        <v/>
      </c>
      <c r="AB57" s="114" t="n">
        <v>76</v>
      </c>
      <c r="AC57" s="114">
        <f>IF(AD57&gt;0,(AD57-AB57)/2,"")</f>
        <v/>
      </c>
      <c r="AD57" s="114" t="n">
        <v>76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1602</v>
      </c>
      <c r="R58" s="104" t="n">
        <v>319</v>
      </c>
      <c r="S58" s="104">
        <f>IF(T58&gt;0,(T58-R58)/2,"")</f>
        <v/>
      </c>
      <c r="T58" s="104" t="n">
        <v>706</v>
      </c>
      <c r="U58" s="104">
        <f>IF(V58&gt;0,(V58-T58)/2,"")</f>
        <v/>
      </c>
      <c r="V58" s="104" t="n">
        <v>706</v>
      </c>
      <c r="W58" s="104">
        <f>IF(X58&gt;0,(X58-V58)/2,"")</f>
        <v/>
      </c>
      <c r="X58" s="104" t="n">
        <v>764</v>
      </c>
      <c r="Y58" s="104">
        <f>IF(Z58&gt;0,(Z58-X58)/2,"")</f>
        <v/>
      </c>
      <c r="Z58" s="104" t="n">
        <v>764</v>
      </c>
      <c r="AA58" s="104">
        <f>IF(AB58&gt;0,(AB58-Z58)/2,"")</f>
        <v/>
      </c>
      <c r="AB58" s="104" t="n">
        <v>764</v>
      </c>
      <c r="AC58" s="104">
        <f>IF(AD58&gt;0,(AD58-AB58)/2,"")</f>
        <v/>
      </c>
      <c r="AD58" s="104" t="n">
        <v>764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829</v>
      </c>
      <c r="R59" s="106" t="n">
        <v>10</v>
      </c>
      <c r="S59" s="106">
        <f>IF(T59&gt;0,(T59-R59)/2,"")</f>
        <v/>
      </c>
      <c r="T59" s="106" t="n">
        <v>1060</v>
      </c>
      <c r="U59" s="106">
        <f>IF(V59&gt;0,(V59-T59)/2,"")</f>
        <v/>
      </c>
      <c r="V59" s="106" t="n">
        <v>1841</v>
      </c>
      <c r="W59" s="106">
        <f>IF(X59&gt;0,(X59-V59)/2,"")</f>
        <v/>
      </c>
      <c r="X59" s="106" t="n">
        <v>1841</v>
      </c>
      <c r="Y59" s="106">
        <f>IF(Z59&gt;0,(Z59-X59)/2,"")</f>
        <v/>
      </c>
      <c r="Z59" s="106" t="n">
        <v>1841</v>
      </c>
      <c r="AA59" s="106">
        <f>IF(AB59&gt;0,(AB59-Z59)/2,"")</f>
        <v/>
      </c>
      <c r="AB59" s="106" t="n">
        <v>1841</v>
      </c>
      <c r="AC59" s="106">
        <f>IF(AD59&gt;0,(AD59-AB59)/2,"")</f>
        <v/>
      </c>
      <c r="AD59" s="106" t="n">
        <v>1841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1430</v>
      </c>
      <c r="R60" s="108" t="n">
        <v>0</v>
      </c>
      <c r="S60" s="108">
        <f>IF(T60&gt;0,(T60-R60)/2,"")</f>
        <v/>
      </c>
      <c r="T60" s="108" t="n">
        <v>405</v>
      </c>
      <c r="U60" s="108">
        <f>IF(V60&gt;0,(V60-T60)/2,"")</f>
        <v/>
      </c>
      <c r="V60" s="108" t="n">
        <v>1801</v>
      </c>
      <c r="W60" s="108">
        <f>IF(X60&gt;0,(X60-V60)/2,"")</f>
        <v/>
      </c>
      <c r="X60" s="108" t="n">
        <v>1801</v>
      </c>
      <c r="Y60" s="108">
        <f>IF(Z60&gt;0,(Z60-X60)/2,"")</f>
        <v/>
      </c>
      <c r="Z60" s="108" t="n">
        <v>1801</v>
      </c>
      <c r="AA60" s="108">
        <f>IF(AB60&gt;0,(AB60-Z60)/2,"")</f>
        <v/>
      </c>
      <c r="AB60" s="108" t="n">
        <v>1801</v>
      </c>
      <c r="AC60" s="108">
        <f>IF(AD60&gt;0,(AD60-AB60)/2,"")</f>
        <v/>
      </c>
      <c r="AD60" s="108" t="n">
        <v>1801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5300</v>
      </c>
      <c r="R62" s="104" t="n">
        <v>1715</v>
      </c>
      <c r="S62" s="104">
        <f>IF(T62&gt;0,(T62-R62)/2,"")</f>
        <v/>
      </c>
      <c r="T62" s="104" t="n">
        <v>1905</v>
      </c>
      <c r="U62" s="104">
        <f>IF(V62&gt;0,(V62-T62)/2,"")</f>
        <v/>
      </c>
      <c r="V62" s="104" t="n">
        <v>2565</v>
      </c>
      <c r="W62" s="104">
        <f>IF(X62&gt;0,(X62-V62)/2,"")</f>
        <v/>
      </c>
      <c r="X62" s="104" t="n">
        <v>3167</v>
      </c>
      <c r="Y62" s="104">
        <f>IF(Z62&gt;0,(Z62-X62)/2,"")</f>
        <v/>
      </c>
      <c r="Z62" s="104" t="n">
        <v>4991</v>
      </c>
      <c r="AA62" s="104">
        <f>IF(AB62&gt;0,(AB62-Z62)/2,"")</f>
        <v/>
      </c>
      <c r="AB62" s="104" t="n">
        <v>5176</v>
      </c>
      <c r="AC62" s="104">
        <f>IF(AD62&gt;0,(AD62-AB62)/2,"")</f>
        <v/>
      </c>
      <c r="AD62" s="104" t="n">
        <v>5176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5767</v>
      </c>
      <c r="R63" s="106" t="n">
        <v>3162</v>
      </c>
      <c r="S63" s="106">
        <f>IF(T63&gt;0,(T63-R63)/2,"")</f>
        <v/>
      </c>
      <c r="T63" s="106" t="n">
        <v>4242</v>
      </c>
      <c r="U63" s="106">
        <f>IF(V63&gt;0,(V63-T63)/2,"")</f>
        <v/>
      </c>
      <c r="V63" s="106" t="n">
        <v>4782</v>
      </c>
      <c r="W63" s="106">
        <f>IF(X63&gt;0,(X63-V63)/2,"")</f>
        <v/>
      </c>
      <c r="X63" s="106" t="n">
        <v>6359</v>
      </c>
      <c r="Y63" s="106">
        <f>IF(Z63&gt;0,(Z63-X63)/2,"")</f>
        <v/>
      </c>
      <c r="Z63" s="106" t="n">
        <v>6446</v>
      </c>
      <c r="AA63" s="106">
        <f>IF(AB63&gt;0,(AB63-Z63)/2,"")</f>
        <v/>
      </c>
      <c r="AB63" s="106" t="n">
        <v>6446</v>
      </c>
      <c r="AC63" s="106">
        <f>IF(AD63&gt;0,(AD63-AB63)/2,"")</f>
        <v/>
      </c>
      <c r="AD63" s="106" t="n">
        <v>6577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3831</v>
      </c>
      <c r="R64" s="108" t="n">
        <v>0</v>
      </c>
      <c r="S64" s="108">
        <f>IF(T64&gt;0,(T64-R64)/2,"")</f>
        <v/>
      </c>
      <c r="T64" s="108" t="n">
        <v>556</v>
      </c>
      <c r="U64" s="108">
        <f>IF(V64&gt;0,(V64-T64)/2,"")</f>
        <v/>
      </c>
      <c r="V64" s="108" t="n">
        <v>1941</v>
      </c>
      <c r="W64" s="108">
        <f>IF(X64&gt;0,(X64-V64)/2,"")</f>
        <v/>
      </c>
      <c r="X64" s="108" t="n">
        <v>3265</v>
      </c>
      <c r="Y64" s="108">
        <f>IF(Z64&gt;0,(Z64-X64)/2,"")</f>
        <v/>
      </c>
      <c r="Z64" s="108" t="n">
        <v>4280</v>
      </c>
      <c r="AA64" s="108">
        <f>IF(AB64&gt;0,(AB64-Z64)/2,"")</f>
        <v/>
      </c>
      <c r="AB64" s="108" t="n">
        <v>4534</v>
      </c>
      <c r="AC64" s="108">
        <f>IF(AD64&gt;0,(AD64-AB64)/2,"")</f>
        <v/>
      </c>
      <c r="AD64" s="108" t="n">
        <v>4534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2217</v>
      </c>
      <c r="R65" s="114" t="n">
        <v>355</v>
      </c>
      <c r="S65" s="114">
        <f>IF(T65&gt;0,(T65-R65)/2,"")</f>
        <v/>
      </c>
      <c r="T65" s="114" t="n">
        <v>355</v>
      </c>
      <c r="U65" s="114">
        <f>IF(V65&gt;0,(V65-T65)/2,"")</f>
        <v/>
      </c>
      <c r="V65" s="114" t="n">
        <v>507</v>
      </c>
      <c r="W65" s="114">
        <f>IF(X65&gt;0,(X65-V65)/2,"")</f>
        <v/>
      </c>
      <c r="X65" s="114" t="n">
        <v>812</v>
      </c>
      <c r="Y65" s="114">
        <f>IF(Z65&gt;0,(Z65-X65)/2,"")</f>
        <v/>
      </c>
      <c r="Z65" s="114" t="n">
        <v>1010</v>
      </c>
      <c r="AA65" s="114">
        <f>IF(AB65&gt;0,(AB65-Z65)/2,"")</f>
        <v/>
      </c>
      <c r="AB65" s="114" t="n">
        <v>1010</v>
      </c>
      <c r="AC65" s="114">
        <f>IF(AD65&gt;0,(AD65-AB65)/2,"")</f>
        <v/>
      </c>
      <c r="AD65" s="114" t="n">
        <v>1010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1.xml><?xml version="1.0" encoding="utf-8"?>
<worksheet xmlns:r="http://schemas.openxmlformats.org/officeDocument/2006/relationships" xmlns="http://schemas.openxmlformats.org/spreadsheetml/2006/main">
  <sheetPr codeName="Sheet31">
    <tabColor theme="1"/>
    <outlinePr summaryBelow="1" summaryRight="1"/>
    <pageSetUpPr fitToPage="1"/>
  </sheetPr>
  <dimension ref="B2:AQ65"/>
  <sheetViews>
    <sheetView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3982</v>
      </c>
      <c r="E6" s="18" t="inlineStr">
        <is>
          <t xml:space="preserve">Room 1 </t>
        </is>
      </c>
      <c r="F6" s="119" t="n">
        <v>18637</v>
      </c>
      <c r="G6" s="117" t="n">
        <v>15190</v>
      </c>
      <c r="H6" s="117" t="n">
        <v>10830</v>
      </c>
      <c r="I6" s="19">
        <f>G6+H6</f>
        <v/>
      </c>
      <c r="J6" s="119" t="n">
        <v>18986</v>
      </c>
      <c r="K6" s="117" t="n">
        <v>15584</v>
      </c>
      <c r="L6" s="117" t="n">
        <v>11007</v>
      </c>
      <c r="M6" s="19">
        <f>K6+L6</f>
        <v/>
      </c>
      <c r="N6" s="85" t="n">
        <v>67</v>
      </c>
      <c r="O6" s="85" t="n">
        <v>51</v>
      </c>
      <c r="P6" s="92" t="n"/>
      <c r="Q6" s="20">
        <f>J6-P6</f>
        <v/>
      </c>
      <c r="R6" s="21" t="n">
        <v>2112</v>
      </c>
      <c r="S6" s="20">
        <f>IF(R6&gt;0,(R6-R7-$Q6),"")</f>
        <v/>
      </c>
      <c r="T6" s="21" t="n">
        <v>4784</v>
      </c>
      <c r="U6" s="20">
        <f>IF(T6&gt;0,(T6-T7-$Q6),"")</f>
        <v/>
      </c>
      <c r="V6" s="21" t="n">
        <v>8043</v>
      </c>
      <c r="W6" s="20">
        <f>IF(V6&gt;0,(V6-V7-$Q6),"")</f>
        <v/>
      </c>
      <c r="X6" s="21" t="n">
        <v>10698</v>
      </c>
      <c r="Y6" s="20">
        <f>IF(X6&gt;0,(X6-X7-$Q6),"")</f>
        <v/>
      </c>
      <c r="Z6" s="21" t="n">
        <v>16400</v>
      </c>
      <c r="AA6" s="20">
        <f>IF(Z6&gt;0,(Z6-Z7-$Q6),"")</f>
        <v/>
      </c>
      <c r="AB6" s="21" t="n">
        <v>17347</v>
      </c>
      <c r="AC6" s="22">
        <f>IF(AB6&gt;0,(AB6-AB7-$Q6),"")</f>
        <v/>
      </c>
      <c r="AD6" s="21" t="n">
        <v>17347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23</v>
      </c>
      <c r="S7" s="24" t="n"/>
      <c r="T7" s="25" t="n">
        <v>86</v>
      </c>
      <c r="U7" s="24" t="n"/>
      <c r="V7" s="25" t="n">
        <v>97</v>
      </c>
      <c r="W7" s="24" t="n"/>
      <c r="X7" s="25" t="n">
        <v>103</v>
      </c>
      <c r="Y7" s="24" t="n"/>
      <c r="Z7" s="25" t="n">
        <v>138</v>
      </c>
      <c r="AA7" s="24" t="n"/>
      <c r="AB7" s="25" t="n">
        <v>141</v>
      </c>
      <c r="AC7" s="26" t="n"/>
      <c r="AD7" s="25" t="n">
        <v>141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2056</v>
      </c>
      <c r="E8" s="29" t="inlineStr">
        <is>
          <t>Room 2</t>
        </is>
      </c>
      <c r="F8" s="119" t="n">
        <v>14145</v>
      </c>
      <c r="G8" s="117" t="n">
        <v>6077</v>
      </c>
      <c r="H8" s="117" t="n">
        <v>1332</v>
      </c>
      <c r="I8" s="19">
        <f>G8+H8</f>
        <v/>
      </c>
      <c r="J8" s="119" t="n">
        <v>14071</v>
      </c>
      <c r="K8" s="117" t="n">
        <v>6006</v>
      </c>
      <c r="L8" s="117" t="n">
        <v>1330</v>
      </c>
      <c r="M8" s="19">
        <f>K8+L8</f>
        <v/>
      </c>
      <c r="N8" s="87" t="n">
        <v>24</v>
      </c>
      <c r="O8" s="87" t="n">
        <v>19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1000</v>
      </c>
      <c r="U8" s="20">
        <f>IF(T8&gt;0,(T8-T9-$Q8),"")</f>
        <v/>
      </c>
      <c r="V8" s="21" t="n">
        <v>12958</v>
      </c>
      <c r="W8" s="20">
        <f>IF(V8&gt;0,(V8-V9-$Q8),"")</f>
        <v/>
      </c>
      <c r="X8" s="21" t="n">
        <v>12958</v>
      </c>
      <c r="Y8" s="20">
        <f>IF(X8&gt;0,(X8-X9-$Q8),"")</f>
        <v/>
      </c>
      <c r="Z8" s="21" t="n">
        <v>13654</v>
      </c>
      <c r="AA8" s="20">
        <f>IF(Z8&gt;0,(Z8-Z9-$Q8),"")</f>
        <v/>
      </c>
      <c r="AB8" s="21" t="n">
        <v>13654</v>
      </c>
      <c r="AC8" s="22">
        <f>IF(AB8&gt;0,(AB8-AB9-$Q8),"")</f>
        <v/>
      </c>
      <c r="AD8" s="21" t="n">
        <v>13654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1539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8481</v>
      </c>
      <c r="E10" s="18" t="inlineStr">
        <is>
          <t>Room 3</t>
        </is>
      </c>
      <c r="F10" s="119" t="n">
        <v>11502</v>
      </c>
      <c r="G10" s="117" t="n">
        <v>8529</v>
      </c>
      <c r="H10" s="117" t="n">
        <v>1943</v>
      </c>
      <c r="I10" s="19">
        <f>G10+H10</f>
        <v/>
      </c>
      <c r="J10" s="119" t="n">
        <v>10885</v>
      </c>
      <c r="K10" s="117" t="n">
        <v>7633</v>
      </c>
      <c r="L10" s="117" t="n">
        <v>1964</v>
      </c>
      <c r="M10" s="19">
        <f>K10+L10</f>
        <v/>
      </c>
      <c r="N10" s="88" t="n">
        <v>39</v>
      </c>
      <c r="O10" s="88" t="n">
        <v>27</v>
      </c>
      <c r="P10" s="92" t="n"/>
      <c r="Q10" s="20">
        <f>J10-P10</f>
        <v/>
      </c>
      <c r="R10" s="21" t="n">
        <v>51</v>
      </c>
      <c r="S10" s="20">
        <f>IF(R10&gt;0,(R10-R11-$Q10),"")</f>
        <v/>
      </c>
      <c r="T10" s="21" t="n">
        <v>1735</v>
      </c>
      <c r="U10" s="20">
        <f>IF(T10&gt;0,(T10-T11-$Q10),"")</f>
        <v/>
      </c>
      <c r="V10" s="21" t="n">
        <v>3250</v>
      </c>
      <c r="W10" s="20">
        <f>IF(V10&gt;0,(V10-V11-$Q10),"")</f>
        <v/>
      </c>
      <c r="X10" s="21" t="n">
        <v>5909</v>
      </c>
      <c r="Y10" s="20">
        <f>IF(X10&gt;0,(X10-X11-$Q10),"")</f>
        <v/>
      </c>
      <c r="Z10" s="21" t="n">
        <v>7398</v>
      </c>
      <c r="AA10" s="20">
        <f>IF(Z10&gt;0,(Z10-Z11-$Q10),"")</f>
        <v/>
      </c>
      <c r="AB10" s="21" t="n">
        <v>7398</v>
      </c>
      <c r="AC10" s="22">
        <f>IF(AB10&gt;0,(AB10-AB11-$Q10),"")</f>
        <v/>
      </c>
      <c r="AD10" s="21" t="n">
        <v>7398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1146</v>
      </c>
      <c r="U11" s="24" t="n"/>
      <c r="V11" s="30" t="n">
        <v>1862</v>
      </c>
      <c r="W11" s="24" t="n"/>
      <c r="X11" s="30" t="n">
        <v>3242</v>
      </c>
      <c r="Y11" s="24" t="n"/>
      <c r="Z11" s="30" t="n">
        <v>3714</v>
      </c>
      <c r="AA11" s="24" t="n"/>
      <c r="AB11" s="30" t="n">
        <v>773</v>
      </c>
      <c r="AC11" s="26" t="n"/>
      <c r="AD11" s="30" t="n">
        <v>773</v>
      </c>
      <c r="AE11" s="26" t="n"/>
    </row>
    <row r="12">
      <c r="B12" s="16" t="inlineStr">
        <is>
          <t>WM TUC</t>
        </is>
      </c>
      <c r="C12" s="17" t="n">
        <v>1668</v>
      </c>
      <c r="E12" s="29" t="inlineStr">
        <is>
          <t>Room 4</t>
        </is>
      </c>
      <c r="F12" s="119" t="n">
        <v>15315</v>
      </c>
      <c r="G12" s="117" t="n">
        <v>11730</v>
      </c>
      <c r="H12" s="117" t="n">
        <v>14777</v>
      </c>
      <c r="I12" s="19">
        <f>G12+H12</f>
        <v/>
      </c>
      <c r="J12" s="119" t="n">
        <v>16942</v>
      </c>
      <c r="K12" s="117" t="n">
        <v>14220</v>
      </c>
      <c r="L12" s="117" t="n">
        <v>16854</v>
      </c>
      <c r="M12" s="19">
        <f>K12+L12</f>
        <v/>
      </c>
      <c r="N12" s="88" t="n">
        <v>56</v>
      </c>
      <c r="O12" s="88" t="n">
        <v>36</v>
      </c>
      <c r="P12" s="92" t="n"/>
      <c r="Q12" s="20">
        <f>J12-P12</f>
        <v/>
      </c>
      <c r="R12" s="21" t="n">
        <v>3344</v>
      </c>
      <c r="S12" s="20">
        <f>IF(R12&gt;0,(R12-R13-$Q12),"")</f>
        <v/>
      </c>
      <c r="T12" s="21" t="n">
        <v>3146</v>
      </c>
      <c r="U12" s="20">
        <f>IF(T12&gt;0,(T12-T13-$Q12),"")</f>
        <v/>
      </c>
      <c r="V12" s="21" t="n">
        <v>5101</v>
      </c>
      <c r="W12" s="20">
        <f>IF(V12&gt;0,(V12-V13-$Q12),"")</f>
        <v/>
      </c>
      <c r="X12" s="21" t="n">
        <v>8311</v>
      </c>
      <c r="Y12" s="20">
        <f>IF(X12&gt;0,(X12-X13-$Q12),"")</f>
        <v/>
      </c>
      <c r="Z12" s="21" t="n">
        <v>10555</v>
      </c>
      <c r="AA12" s="20">
        <f>IF(Z12&gt;0,(Z12-Z13-$Q12),"")</f>
        <v/>
      </c>
      <c r="AB12" s="21" t="n">
        <v>10555</v>
      </c>
      <c r="AC12" s="22">
        <f>IF(AB12&gt;0,(AB12-AB13-$Q12),"")</f>
        <v/>
      </c>
      <c r="AD12" s="21" t="n">
        <v>10555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5103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0</v>
      </c>
      <c r="S13" s="24" t="n"/>
      <c r="T13" s="30" t="n">
        <v>0</v>
      </c>
      <c r="U13" s="24" t="n"/>
      <c r="V13" s="30" t="n">
        <v>0</v>
      </c>
      <c r="W13" s="24" t="n"/>
      <c r="X13" s="30" t="n">
        <v>5</v>
      </c>
      <c r="Y13" s="24" t="n"/>
      <c r="Z13" s="30" t="n">
        <v>5</v>
      </c>
      <c r="AA13" s="24" t="n"/>
      <c r="AB13" s="30" t="n">
        <v>5</v>
      </c>
      <c r="AC13" s="26" t="n"/>
      <c r="AD13" s="30" t="n">
        <v>5</v>
      </c>
      <c r="AE13" s="26" t="n"/>
    </row>
    <row r="14">
      <c r="B14" s="16" t="inlineStr">
        <is>
          <t>ALBSFWY PHX</t>
        </is>
      </c>
      <c r="C14" s="17" t="n">
        <v>8490</v>
      </c>
      <c r="E14" s="18" t="inlineStr">
        <is>
          <t>Room 5</t>
        </is>
      </c>
      <c r="F14" s="119" t="n">
        <v>30782</v>
      </c>
      <c r="G14" s="117" t="n">
        <v>20037</v>
      </c>
      <c r="H14" s="117" t="n">
        <v>26033</v>
      </c>
      <c r="I14" s="19">
        <f>G14+H14</f>
        <v/>
      </c>
      <c r="J14" s="119" t="n">
        <v>30782</v>
      </c>
      <c r="K14" s="117" t="n">
        <v>20037</v>
      </c>
      <c r="L14" s="117" t="n">
        <v>26011</v>
      </c>
      <c r="M14" s="19">
        <f>K14+L14</f>
        <v/>
      </c>
      <c r="N14" s="88" t="n">
        <v>70</v>
      </c>
      <c r="O14" s="88" t="n">
        <v>40</v>
      </c>
      <c r="P14" s="92" t="n"/>
      <c r="Q14" s="20">
        <f>J14-P14</f>
        <v/>
      </c>
      <c r="R14" s="21" t="n">
        <v>1327</v>
      </c>
      <c r="S14" s="20">
        <f>IF(R14&gt;0,(R14-R15-$Q14),"")</f>
        <v/>
      </c>
      <c r="T14" s="21" t="n">
        <v>2425</v>
      </c>
      <c r="U14" s="20">
        <f>IF(T14&gt;0,(T14-T15-$Q14),"")</f>
        <v/>
      </c>
      <c r="V14" s="21" t="n">
        <v>3041</v>
      </c>
      <c r="W14" s="20">
        <f>IF(V14&gt;0,(V14-V15-$Q14),"")</f>
        <v/>
      </c>
      <c r="X14" s="21" t="n">
        <v>4039</v>
      </c>
      <c r="Y14" s="20">
        <f>IF(X14&gt;0,(X14-X15-$Q14),"")</f>
        <v/>
      </c>
      <c r="Z14" s="21" t="n">
        <v>5281</v>
      </c>
      <c r="AA14" s="20">
        <f>IF(Z14&gt;0,(Z14-Z15-$Q14),"")</f>
        <v/>
      </c>
      <c r="AB14" s="21" t="n">
        <v>5439</v>
      </c>
      <c r="AC14" s="22">
        <f>IF(AB14&gt;0,(AB14-AB15-$Q14),"")</f>
        <v/>
      </c>
      <c r="AD14" s="21" t="n">
        <v>5439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41</v>
      </c>
      <c r="U15" s="24" t="n"/>
      <c r="V15" s="25" t="n">
        <v>41</v>
      </c>
      <c r="W15" s="24" t="n"/>
      <c r="X15" s="25" t="n">
        <v>41</v>
      </c>
      <c r="Y15" s="24" t="n"/>
      <c r="Z15" s="25" t="n">
        <v>41</v>
      </c>
      <c r="AA15" s="24" t="n"/>
      <c r="AB15" s="25" t="n">
        <v>45</v>
      </c>
      <c r="AC15" s="26" t="n"/>
      <c r="AD15" s="25" t="n">
        <v>45</v>
      </c>
      <c r="AE15" s="26" t="n"/>
    </row>
    <row r="16" ht="15" customHeight="1" thickBot="1">
      <c r="B16" s="28" t="inlineStr">
        <is>
          <t>FRY'S</t>
        </is>
      </c>
      <c r="C16" s="17" t="n">
        <v>13699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28" t="inlineStr">
        <is>
          <t>CANTEEN AZ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>CANTEEN TUC</t>
        </is>
      </c>
      <c r="C18" s="44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43" t="inlineStr">
        <is>
          <t>RALPHS</t>
        </is>
      </c>
      <c r="C19" s="17" t="n">
        <v>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43" t="inlineStr">
        <is>
          <t xml:space="preserve">DILLONS </t>
        </is>
      </c>
      <c r="C20" s="50" t="n">
        <v>0</v>
      </c>
      <c r="L20" s="4" t="n"/>
      <c r="M20" s="4" t="n"/>
      <c r="Q20" s="51" t="inlineStr">
        <is>
          <t>Day Prior</t>
        </is>
      </c>
      <c r="R20" s="35" t="n">
        <v>9395</v>
      </c>
      <c r="S20" s="36" t="n">
        <v>-57408</v>
      </c>
      <c r="T20" s="35" t="n">
        <v>16805</v>
      </c>
      <c r="U20" s="36" t="n">
        <v>-49998</v>
      </c>
      <c r="V20" s="35" t="n">
        <v>25991</v>
      </c>
      <c r="W20" s="36" t="n">
        <v>-40812</v>
      </c>
      <c r="X20" s="35" t="n">
        <v>43323</v>
      </c>
      <c r="Y20" s="36" t="n">
        <v>-23480</v>
      </c>
      <c r="Z20" s="35" t="n">
        <v>45269</v>
      </c>
      <c r="AA20" s="36" t="n">
        <v>-21534</v>
      </c>
      <c r="AB20" s="35" t="n">
        <v>45454</v>
      </c>
      <c r="AC20" s="37" t="n">
        <v>-21349</v>
      </c>
      <c r="AD20" s="35" t="n">
        <v>45585</v>
      </c>
      <c r="AE20" s="37" t="n">
        <v>-21218</v>
      </c>
    </row>
    <row r="21" ht="15" customHeight="1" thickBot="1">
      <c r="B21" s="16" t="inlineStr">
        <is>
          <t>SBUX PHX</t>
        </is>
      </c>
      <c r="C21" s="17" t="n">
        <v>7891</v>
      </c>
      <c r="L21" s="4" t="n"/>
      <c r="M21" s="4" t="n"/>
      <c r="Q21" s="52" t="n"/>
      <c r="R21" s="40" t="n">
        <v>4800</v>
      </c>
      <c r="S21" s="41" t="n"/>
      <c r="T21" s="40" t="n">
        <v>7532</v>
      </c>
      <c r="U21" s="41" t="n"/>
      <c r="V21" s="40" t="n">
        <v>11975</v>
      </c>
      <c r="W21" s="41" t="n"/>
      <c r="X21" s="40" t="n">
        <v>16136</v>
      </c>
      <c r="Y21" s="41" t="n"/>
      <c r="Z21" s="40" t="n">
        <v>19640</v>
      </c>
      <c r="AA21" s="41" t="n"/>
      <c r="AB21" s="40" t="n">
        <v>19894</v>
      </c>
      <c r="AC21" s="42" t="n"/>
      <c r="AD21" s="40" t="n">
        <v>19894</v>
      </c>
      <c r="AE21" s="42" t="n"/>
    </row>
    <row r="22" ht="15" customHeight="1" thickBot="1">
      <c r="B22" s="16" t="inlineStr">
        <is>
          <t>SBUX LV B</t>
        </is>
      </c>
      <c r="C22" s="17" t="n">
        <v>1259</v>
      </c>
      <c r="L22" s="4" t="n"/>
      <c r="M22" s="4" t="n"/>
      <c r="Q22" s="54" t="n"/>
      <c r="R22" s="55" t="n">
        <v>2618</v>
      </c>
      <c r="S22" s="55" t="n"/>
      <c r="T22" s="55" t="n">
        <v>4624</v>
      </c>
      <c r="U22" s="55" t="n"/>
      <c r="V22" s="55" t="n">
        <v>3905</v>
      </c>
      <c r="W22" s="55" t="n"/>
      <c r="X22" s="55" t="n">
        <v>8894</v>
      </c>
      <c r="Y22" s="55" t="n"/>
      <c r="Z22" s="55" t="n">
        <v>3394.5</v>
      </c>
      <c r="AA22" s="55" t="n"/>
      <c r="AB22" s="55" t="n">
        <v>402</v>
      </c>
      <c r="AC22" s="56" t="n"/>
      <c r="AD22" s="55" t="n">
        <v>149</v>
      </c>
      <c r="AE22" s="56" t="n"/>
    </row>
    <row r="23" ht="15" customHeight="1" thickBot="1">
      <c r="B23" s="57" t="inlineStr">
        <is>
          <t>SBUX LV</t>
        </is>
      </c>
      <c r="C23" s="58" t="n">
        <v>4504</v>
      </c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10114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25384</v>
      </c>
      <c r="D30" s="76">
        <f>C7+C15+C16+C19+C20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3982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17341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>
      <c r="B33" s="74" t="inlineStr">
        <is>
          <t>CANTEEN</t>
        </is>
      </c>
      <c r="C33" s="75" t="n">
        <v>0</v>
      </c>
      <c r="D33" s="76">
        <f>C17+C18</f>
        <v/>
      </c>
      <c r="E33" s="77">
        <f>D33-C33</f>
        <v/>
      </c>
      <c r="K33" s="53" t="n"/>
      <c r="L33" s="53" t="n"/>
      <c r="M33" s="53" t="n"/>
      <c r="O33" s="53" t="n"/>
    </row>
    <row r="34" ht="15" customHeight="1" thickBot="1">
      <c r="B34" s="74" t="inlineStr">
        <is>
          <t>STARBUCKS</t>
        </is>
      </c>
      <c r="C34" s="75" t="n">
        <v>13745</v>
      </c>
      <c r="D34" s="76">
        <f>C21+C22+C23</f>
        <v/>
      </c>
      <c r="E34" s="77">
        <f>D34-C34</f>
        <v/>
      </c>
      <c r="K34" s="53" t="n"/>
      <c r="Q34" s="53" t="n"/>
      <c r="U34" s="53" t="n"/>
      <c r="V34" s="53" t="n"/>
    </row>
    <row r="35" ht="18" customHeight="1" thickBot="1">
      <c r="B35" s="78" t="inlineStr">
        <is>
          <t>SPROUTS</t>
        </is>
      </c>
      <c r="C35" s="79" t="n">
        <v>3595</v>
      </c>
      <c r="D35" s="80">
        <f>SUM(C8+C9)</f>
        <v/>
      </c>
      <c r="E35" s="81">
        <f>C35-D35</f>
        <v/>
      </c>
      <c r="P35" s="116" t="inlineStr">
        <is>
          <t>Target UPH</t>
        </is>
      </c>
      <c r="Q35" s="103" t="inlineStr">
        <is>
          <t>Total</t>
        </is>
      </c>
      <c r="R35" s="100" t="inlineStr">
        <is>
          <t>12PM</t>
        </is>
      </c>
      <c r="S35" s="101" t="inlineStr">
        <is>
          <t>UPH</t>
        </is>
      </c>
      <c r="T35" s="100" t="inlineStr">
        <is>
          <t>2PM</t>
        </is>
      </c>
      <c r="U35" s="101" t="inlineStr">
        <is>
          <t>UPH</t>
        </is>
      </c>
      <c r="V35" s="100" t="inlineStr">
        <is>
          <t>4PM</t>
        </is>
      </c>
      <c r="W35" s="101" t="inlineStr">
        <is>
          <t>UPH</t>
        </is>
      </c>
      <c r="X35" s="100" t="inlineStr">
        <is>
          <t>6PM</t>
        </is>
      </c>
      <c r="Y35" s="101" t="inlineStr">
        <is>
          <t>UPH</t>
        </is>
      </c>
      <c r="Z35" s="100" t="inlineStr">
        <is>
          <t>8PM</t>
        </is>
      </c>
      <c r="AA35" s="101" t="inlineStr">
        <is>
          <t>UPH</t>
        </is>
      </c>
      <c r="AB35" s="100" t="inlineStr">
        <is>
          <t>10PM</t>
        </is>
      </c>
      <c r="AC35" s="101" t="inlineStr">
        <is>
          <t>UPH</t>
        </is>
      </c>
      <c r="AD35" s="100" t="inlineStr">
        <is>
          <t>EOD</t>
        </is>
      </c>
      <c r="AE35" s="102" t="inlineStr">
        <is>
          <t>Remaining</t>
        </is>
      </c>
    </row>
    <row r="36" ht="15.6" customHeight="1">
      <c r="N36" s="211" t="inlineStr">
        <is>
          <t>Room 1</t>
        </is>
      </c>
      <c r="O36" s="96" t="inlineStr">
        <is>
          <t>Line 1</t>
        </is>
      </c>
      <c r="P36" s="104" t="n"/>
      <c r="Q36" s="104" t="n">
        <v>2570</v>
      </c>
      <c r="R36" s="104" t="n">
        <v>0</v>
      </c>
      <c r="S36" s="104">
        <f>IF(T36&gt;0,(T36-R36)/2,"")</f>
        <v/>
      </c>
      <c r="T36" s="104" t="n">
        <v>596</v>
      </c>
      <c r="U36" s="104">
        <f>IF(V36&gt;0,(V36-T36)/2,"")</f>
        <v/>
      </c>
      <c r="V36" s="104" t="n">
        <v>1455</v>
      </c>
      <c r="W36" s="104">
        <f>IF(X36&gt;0,(X36-V36)/2,"")</f>
        <v/>
      </c>
      <c r="X36" s="104" t="n">
        <v>1980</v>
      </c>
      <c r="Y36" s="104">
        <f>IF(Z36&gt;0,(Z36-X36)/2,"")</f>
        <v/>
      </c>
      <c r="Z36" s="104" t="n">
        <v>1980</v>
      </c>
      <c r="AA36" s="104">
        <f>IF(AB36&gt;0,(AB36-Z36)/2,"")</f>
        <v/>
      </c>
      <c r="AB36" s="104" t="n">
        <v>1980</v>
      </c>
      <c r="AC36" s="104">
        <f>IF(AD36&gt;0,(AD36-AB36)/2,"")</f>
        <v/>
      </c>
      <c r="AD36" s="104" t="n">
        <v>1980</v>
      </c>
      <c r="AE36" s="105">
        <f>AD36-Q36</f>
        <v/>
      </c>
    </row>
    <row r="37" ht="15.6" customHeight="1">
      <c r="N37" s="212" t="n"/>
      <c r="O37" s="95" t="inlineStr">
        <is>
          <t>Line 2</t>
        </is>
      </c>
      <c r="P37" s="106" t="n"/>
      <c r="Q37" s="106" t="n">
        <v>1343</v>
      </c>
      <c r="R37" s="106" t="n">
        <v>0</v>
      </c>
      <c r="S37" s="106">
        <f>IF(T37&gt;0,(T37-R37)/2,"")</f>
        <v/>
      </c>
      <c r="T37" s="106" t="n">
        <v>528</v>
      </c>
      <c r="U37" s="106">
        <f>IF(V37&gt;0,(V37-T37)/2,"")</f>
        <v/>
      </c>
      <c r="V37" s="106" t="n">
        <v>528</v>
      </c>
      <c r="W37" s="106">
        <f>IF(X37&gt;0,(X37-V37)/2,"")</f>
        <v/>
      </c>
      <c r="X37" s="106" t="n">
        <v>1026</v>
      </c>
      <c r="Y37" s="106">
        <f>IF(Z37&gt;0,(Z37-X37)/2,"")</f>
        <v/>
      </c>
      <c r="Z37" s="106" t="n">
        <v>1026</v>
      </c>
      <c r="AA37" s="106">
        <f>IF(AB37&gt;0,(AB37-Z37)/2,"")</f>
        <v/>
      </c>
      <c r="AB37" s="106" t="n">
        <v>1026</v>
      </c>
      <c r="AC37" s="106">
        <f>IF(AD37&gt;0,(AD37-AB37)/2,"")</f>
        <v/>
      </c>
      <c r="AD37" s="106" t="n">
        <v>1026</v>
      </c>
      <c r="AE37" s="107">
        <f>AD37-Q37</f>
        <v/>
      </c>
    </row>
    <row r="38" ht="15.6" customHeight="1">
      <c r="N38" s="212" t="n"/>
      <c r="O38" s="94" t="inlineStr">
        <is>
          <t>Line 3</t>
        </is>
      </c>
      <c r="P38" s="108" t="n"/>
      <c r="Q38" s="108" t="n">
        <v>2553</v>
      </c>
      <c r="R38" s="108" t="n">
        <v>471</v>
      </c>
      <c r="S38" s="108">
        <f>IF(T38&gt;0,(T38-R38)/2,"")</f>
        <v/>
      </c>
      <c r="T38" s="108" t="n">
        <v>807</v>
      </c>
      <c r="U38" s="108">
        <f>IF(V38&gt;0,(V38-T38)/2,"")</f>
        <v/>
      </c>
      <c r="V38" s="108" t="n">
        <v>807</v>
      </c>
      <c r="W38" s="108">
        <f>IF(X38&gt;0,(X38-V38)/2,"")</f>
        <v/>
      </c>
      <c r="X38" s="108" t="n">
        <v>807</v>
      </c>
      <c r="Y38" s="108">
        <f>IF(Z38&gt;0,(Z38-X38)/2,"")</f>
        <v/>
      </c>
      <c r="Z38" s="108" t="n">
        <v>2260</v>
      </c>
      <c r="AA38" s="108">
        <f>IF(AB38&gt;0,(AB38-Z38)/2,"")</f>
        <v/>
      </c>
      <c r="AB38" s="108" t="n">
        <v>2569</v>
      </c>
      <c r="AC38" s="108">
        <f>IF(AD38&gt;0,(AD38-AB38)/2,"")</f>
        <v/>
      </c>
      <c r="AD38" s="108" t="n">
        <v>2569</v>
      </c>
      <c r="AE38" s="109">
        <f>AD38-Q38</f>
        <v/>
      </c>
    </row>
    <row r="39" ht="15.6" customHeight="1">
      <c r="N39" s="212" t="n"/>
      <c r="O39" s="95" t="inlineStr">
        <is>
          <t>Line 4</t>
        </is>
      </c>
      <c r="P39" s="106" t="n"/>
      <c r="Q39" s="106" t="n">
        <v>3164</v>
      </c>
      <c r="R39" s="106" t="n">
        <v>720</v>
      </c>
      <c r="S39" s="106">
        <f>IF(T39&gt;0,(T39-R39)/2,"")</f>
        <v/>
      </c>
      <c r="T39" s="106" t="n">
        <v>1146</v>
      </c>
      <c r="U39" s="106">
        <f>IF(V39&gt;0,(V39-T39)/2,"")</f>
        <v/>
      </c>
      <c r="V39" s="106" t="n">
        <v>1926</v>
      </c>
      <c r="W39" s="106">
        <f>IF(X39&gt;0,(X39-V39)/2,"")</f>
        <v/>
      </c>
      <c r="X39" s="106" t="n">
        <v>2487</v>
      </c>
      <c r="Y39" s="106">
        <f>IF(Z39&gt;0,(Z39-X39)/2,"")</f>
        <v/>
      </c>
      <c r="Z39" s="106" t="n">
        <v>3193</v>
      </c>
      <c r="AA39" s="106">
        <f>IF(AB39&gt;0,(AB39-Z39)/2,"")</f>
        <v/>
      </c>
      <c r="AB39" s="106" t="n">
        <v>3196</v>
      </c>
      <c r="AC39" s="106">
        <f>IF(AD39&gt;0,(AD39-AB39)/2,"")</f>
        <v/>
      </c>
      <c r="AD39" s="106" t="n">
        <v>3196</v>
      </c>
      <c r="AE39" s="107">
        <f>AD39-Q39</f>
        <v/>
      </c>
    </row>
    <row r="40" ht="15.6" customHeight="1">
      <c r="N40" s="212" t="n"/>
      <c r="O40" s="94" t="inlineStr">
        <is>
          <t>Line 5</t>
        </is>
      </c>
      <c r="P40" s="108" t="n"/>
      <c r="Q40" s="108" t="n">
        <v>2780</v>
      </c>
      <c r="R40" s="108" t="n">
        <v>900</v>
      </c>
      <c r="S40" s="108">
        <f>IF(T40&gt;0,(T40-R40)/2,"")</f>
        <v/>
      </c>
      <c r="T40" s="108" t="n">
        <v>1368</v>
      </c>
      <c r="U40" s="108">
        <f>IF(V40&gt;0,(V40-T40)/2,"")</f>
        <v/>
      </c>
      <c r="V40" s="108" t="n">
        <v>1887</v>
      </c>
      <c r="W40" s="108">
        <f>IF(X40&gt;0,(X40-V40)/2,"")</f>
        <v/>
      </c>
      <c r="X40" s="108" t="n">
        <v>2336</v>
      </c>
      <c r="Y40" s="108">
        <f>IF(Z40&gt;0,(Z40-X40)/2,"")</f>
        <v/>
      </c>
      <c r="Z40" s="108" t="n">
        <v>2804</v>
      </c>
      <c r="AA40" s="108">
        <f>IF(AB40&gt;0,(AB40-Z40)/2,"")</f>
        <v/>
      </c>
      <c r="AB40" s="108" t="n">
        <v>2789</v>
      </c>
      <c r="AC40" s="108">
        <f>IF(AD40&gt;0,(AD40-AB40)/2,"")</f>
        <v/>
      </c>
      <c r="AD40" s="108" t="n">
        <v>2789</v>
      </c>
      <c r="AE40" s="109">
        <f>AD40-Q40</f>
        <v/>
      </c>
    </row>
    <row r="41" ht="15.6" customHeight="1">
      <c r="N41" s="212" t="n"/>
      <c r="O41" s="95" t="inlineStr">
        <is>
          <t>Line 6</t>
        </is>
      </c>
      <c r="P41" s="106" t="n"/>
      <c r="Q41" s="106" t="n">
        <v>1772</v>
      </c>
      <c r="R41" s="106" t="n">
        <v>17</v>
      </c>
      <c r="S41" s="106">
        <f>IF(T41&gt;0,(T41-R41)/2,"")</f>
        <v/>
      </c>
      <c r="T41" s="106" t="n">
        <v>335</v>
      </c>
      <c r="U41" s="106">
        <f>IF(V41&gt;0,(V41-T41)/2,"")</f>
        <v/>
      </c>
      <c r="V41" s="106" t="n">
        <v>335</v>
      </c>
      <c r="W41" s="106">
        <f>IF(X41&gt;0,(X41-V41)/2,"")</f>
        <v/>
      </c>
      <c r="X41" s="106" t="n">
        <v>335</v>
      </c>
      <c r="Y41" s="106">
        <f>IF(Z41&gt;0,(Z41-X41)/2,"")</f>
        <v/>
      </c>
      <c r="Z41" s="106" t="n">
        <v>1558</v>
      </c>
      <c r="AA41" s="106">
        <f>IF(AB41&gt;0,(AB41-Z41)/2,"")</f>
        <v/>
      </c>
      <c r="AB41" s="106" t="n">
        <v>1788</v>
      </c>
      <c r="AC41" s="106">
        <f>IF(AD41&gt;0,(AD41-AB41)/2,"")</f>
        <v/>
      </c>
      <c r="AD41" s="106" t="n">
        <v>1788</v>
      </c>
      <c r="AE41" s="107">
        <f>AD41-Q41</f>
        <v/>
      </c>
    </row>
    <row r="42" ht="15.6" customHeight="1">
      <c r="N42" s="212" t="n"/>
      <c r="O42" s="94" t="inlineStr">
        <is>
          <t>Line 7</t>
        </is>
      </c>
      <c r="P42" s="108" t="n"/>
      <c r="Q42" s="108" t="n">
        <v>1208</v>
      </c>
      <c r="R42" s="108" t="n">
        <v>0</v>
      </c>
      <c r="S42" s="108">
        <f>IF(T42&gt;0,(T42-R42)/2,"")</f>
        <v/>
      </c>
      <c r="T42" s="108" t="n">
        <v>0</v>
      </c>
      <c r="U42" s="108">
        <f>IF(V42&gt;0,(V42-T42)/2,"")</f>
        <v/>
      </c>
      <c r="V42" s="108" t="n">
        <v>0</v>
      </c>
      <c r="W42" s="108">
        <f>IF(X42&gt;0,(X42-V42)/2,"")</f>
        <v/>
      </c>
      <c r="X42" s="108" t="n">
        <v>145</v>
      </c>
      <c r="Y42" s="108">
        <f>IF(Z42&gt;0,(Z42-X42)/2,"")</f>
        <v/>
      </c>
      <c r="Z42" s="108" t="n">
        <v>1188</v>
      </c>
      <c r="AA42" s="108">
        <f>IF(AB42&gt;0,(AB42-Z42)/2,"")</f>
        <v/>
      </c>
      <c r="AB42" s="108" t="n">
        <v>1188</v>
      </c>
      <c r="AC42" s="108">
        <f>IF(AD42&gt;0,(AD42-AB42)/2,"")</f>
        <v/>
      </c>
      <c r="AD42" s="108" t="n">
        <v>1188</v>
      </c>
      <c r="AE42" s="109">
        <f>AD42-Q42</f>
        <v/>
      </c>
    </row>
    <row r="43" ht="15.6" customHeight="1">
      <c r="N43" s="212" t="n"/>
      <c r="O43" s="95" t="inlineStr">
        <is>
          <t>Line 8</t>
        </is>
      </c>
      <c r="P43" s="106" t="n"/>
      <c r="Q43" s="106" t="n">
        <v>1695</v>
      </c>
      <c r="R43" s="106" t="n">
        <v>0</v>
      </c>
      <c r="S43" s="106">
        <f>IF(T43&gt;0,(T43-R43)/2,"")</f>
        <v/>
      </c>
      <c r="T43" s="106" t="n">
        <v>0</v>
      </c>
      <c r="U43" s="106">
        <f>IF(V43&gt;0,(V43-T43)/2,"")</f>
        <v/>
      </c>
      <c r="V43" s="106" t="n">
        <v>544</v>
      </c>
      <c r="W43" s="106">
        <f>IF(X43&gt;0,(X43-V43)/2,"")</f>
        <v/>
      </c>
      <c r="X43" s="106" t="n">
        <v>544</v>
      </c>
      <c r="Y43" s="106">
        <f>IF(Z43&gt;0,(Z43-X43)/2,"")</f>
        <v/>
      </c>
      <c r="Z43" s="106" t="n">
        <v>907</v>
      </c>
      <c r="AA43" s="106">
        <f>IF(AB43&gt;0,(AB43-Z43)/2,"")</f>
        <v/>
      </c>
      <c r="AB43" s="106" t="n">
        <v>907</v>
      </c>
      <c r="AC43" s="106">
        <f>IF(AD43&gt;0,(AD43-AB43)/2,"")</f>
        <v/>
      </c>
      <c r="AD43" s="106" t="n">
        <v>907</v>
      </c>
      <c r="AE43" s="107">
        <f>AD43-Q43</f>
        <v/>
      </c>
    </row>
    <row r="44" ht="15.6" customHeight="1" thickBot="1">
      <c r="N44" s="213" t="n"/>
      <c r="O44" s="97" t="inlineStr">
        <is>
          <t>Line 9</t>
        </is>
      </c>
      <c r="P44" s="110" t="n"/>
      <c r="Q44" s="110" t="n">
        <v>1901</v>
      </c>
      <c r="R44" s="110" t="n">
        <v>4</v>
      </c>
      <c r="S44" s="110">
        <f>IF(T44&gt;0,(T44-R44)/2,"")</f>
        <v/>
      </c>
      <c r="T44" s="110" t="n">
        <v>4</v>
      </c>
      <c r="U44" s="110">
        <f>IF(V44&gt;0,(V44-T44)/2,"")</f>
        <v/>
      </c>
      <c r="V44" s="110" t="n">
        <v>561</v>
      </c>
      <c r="W44" s="110">
        <f>IF(X44&gt;0,(X44-V44)/2,"")</f>
        <v/>
      </c>
      <c r="X44" s="110" t="n">
        <v>1038</v>
      </c>
      <c r="Y44" s="110">
        <f>IF(Z44&gt;0,(Z44-X44)/2,"")</f>
        <v/>
      </c>
      <c r="Z44" s="110" t="n">
        <v>1484</v>
      </c>
      <c r="AA44" s="110">
        <f>IF(AB44&gt;0,(AB44-Z44)/2,"")</f>
        <v/>
      </c>
      <c r="AB44" s="110" t="n">
        <v>1904</v>
      </c>
      <c r="AC44" s="110">
        <f>IF(AD44&gt;0,(AD44-AB44)/2,"")</f>
        <v/>
      </c>
      <c r="AD44" s="110" t="n">
        <v>1904</v>
      </c>
      <c r="AE44" s="111">
        <f>AD44-Q44</f>
        <v/>
      </c>
    </row>
    <row r="45" ht="15.6" customHeight="1">
      <c r="N45" s="211" t="inlineStr">
        <is>
          <t>Room 2</t>
        </is>
      </c>
      <c r="O45" s="98" t="inlineStr">
        <is>
          <t>Line 1</t>
        </is>
      </c>
      <c r="P45" s="112" t="n"/>
      <c r="Q45" s="112" t="n">
        <v>4441</v>
      </c>
      <c r="R45" s="112" t="n">
        <v>1000</v>
      </c>
      <c r="S45" s="112">
        <f>IF(T45&gt;0,(T45-R45)/2,"")</f>
        <v/>
      </c>
      <c r="T45" s="112" t="n">
        <v>1000</v>
      </c>
      <c r="U45" s="112">
        <f>IF(V45&gt;0,(V45-T45)/2,"")</f>
        <v/>
      </c>
      <c r="V45" s="112" t="n">
        <v>4441</v>
      </c>
      <c r="W45" s="112">
        <f>IF(X45&gt;0,(X45-V45)/2,"")</f>
        <v/>
      </c>
      <c r="X45" s="112" t="n">
        <v>4441</v>
      </c>
      <c r="Y45" s="112">
        <f>IF(Z45&gt;0,(Z45-X45)/2,"")</f>
        <v/>
      </c>
      <c r="Z45" s="112" t="n">
        <v>4441</v>
      </c>
      <c r="AA45" s="112">
        <f>IF(AB45&gt;0,(AB45-Z45)/2,"")</f>
        <v/>
      </c>
      <c r="AB45" s="112" t="n">
        <v>4441</v>
      </c>
      <c r="AC45" s="112">
        <f>IF(AD45&gt;0,(AD45-AB45)/2,"")</f>
        <v/>
      </c>
      <c r="AD45" s="112" t="n">
        <v>4441</v>
      </c>
      <c r="AE45" s="113">
        <f>AD45-Q45</f>
        <v/>
      </c>
    </row>
    <row r="46" ht="15.6" customHeight="1">
      <c r="N46" s="212" t="n"/>
      <c r="O46" s="94" t="inlineStr">
        <is>
          <t>Line 2</t>
        </is>
      </c>
      <c r="P46" s="108" t="n"/>
      <c r="Q46" s="108" t="n">
        <v>3524</v>
      </c>
      <c r="R46" s="108" t="n">
        <v>0</v>
      </c>
      <c r="S46" s="108">
        <f>IF(T46&gt;0,(T46-R46)/2,"")</f>
        <v/>
      </c>
      <c r="T46" s="108" t="n">
        <v>0</v>
      </c>
      <c r="U46" s="108">
        <f>IF(V46&gt;0,(V46-T46)/2,"")</f>
        <v/>
      </c>
      <c r="V46" s="108" t="n">
        <v>3524</v>
      </c>
      <c r="W46" s="108">
        <f>IF(X46&gt;0,(X46-V46)/2,"")</f>
        <v/>
      </c>
      <c r="X46" s="108" t="n">
        <v>3524</v>
      </c>
      <c r="Y46" s="108">
        <f>IF(Z46&gt;0,(Z46-X46)/2,"")</f>
        <v/>
      </c>
      <c r="Z46" s="108" t="n">
        <v>3524</v>
      </c>
      <c r="AA46" s="108">
        <f>IF(AB46&gt;0,(AB46-Z46)/2,"")</f>
        <v/>
      </c>
      <c r="AB46" s="108" t="n">
        <v>3524</v>
      </c>
      <c r="AC46" s="108">
        <f>IF(AD46&gt;0,(AD46-AB46)/2,"")</f>
        <v/>
      </c>
      <c r="AD46" s="108" t="n">
        <v>3524</v>
      </c>
      <c r="AE46" s="109">
        <f>AD46-Q46</f>
        <v/>
      </c>
    </row>
    <row r="47" ht="15.6" customHeight="1">
      <c r="N47" s="212" t="n"/>
      <c r="O47" s="95" t="inlineStr">
        <is>
          <t>Line 3</t>
        </is>
      </c>
      <c r="P47" s="106" t="n"/>
      <c r="Q47" s="106" t="n">
        <v>2212</v>
      </c>
      <c r="R47" s="106" t="n">
        <v>0</v>
      </c>
      <c r="S47" s="106">
        <f>IF(T47&gt;0,(T47-R47)/2,"")</f>
        <v/>
      </c>
      <c r="T47" s="106" t="n">
        <v>0</v>
      </c>
      <c r="U47" s="106">
        <f>IF(V47&gt;0,(V47-T47)/2,"")</f>
        <v/>
      </c>
      <c r="V47" s="106" t="n">
        <v>1099</v>
      </c>
      <c r="W47" s="106">
        <f>IF(X47&gt;0,(X47-V47)/2,"")</f>
        <v/>
      </c>
      <c r="X47" s="106" t="n">
        <v>1099</v>
      </c>
      <c r="Y47" s="106">
        <f>IF(Z47&gt;0,(Z47-X47)/2,"")</f>
        <v/>
      </c>
      <c r="Z47" s="106" t="n">
        <v>1795</v>
      </c>
      <c r="AA47" s="106">
        <f>IF(AB47&gt;0,(AB47-Z47)/2,"")</f>
        <v/>
      </c>
      <c r="AB47" s="106" t="n">
        <v>1795</v>
      </c>
      <c r="AC47" s="106">
        <f>IF(AD47&gt;0,(AD47-AB47)/2,"")</f>
        <v/>
      </c>
      <c r="AD47" s="106" t="n">
        <v>1795</v>
      </c>
      <c r="AE47" s="107">
        <f>AD47-Q47</f>
        <v/>
      </c>
    </row>
    <row r="48" ht="15.6" customHeight="1" thickBot="1">
      <c r="N48" s="213" t="n"/>
      <c r="O48" s="97" t="inlineStr">
        <is>
          <t>Line 4</t>
        </is>
      </c>
      <c r="P48" s="110" t="n"/>
      <c r="Q48" s="110" t="n">
        <v>3894</v>
      </c>
      <c r="R48" s="110" t="n">
        <v>0</v>
      </c>
      <c r="S48" s="110">
        <f>IF(T48&gt;0,(T48-R48)/2,"")</f>
        <v/>
      </c>
      <c r="T48" s="110" t="n">
        <v>0</v>
      </c>
      <c r="U48" s="110">
        <f>IF(V48&gt;0,(V48-T48)/2,"")</f>
        <v/>
      </c>
      <c r="V48" s="110" t="n">
        <v>3894</v>
      </c>
      <c r="W48" s="110">
        <f>IF(X48&gt;0,(X48-V48)/2,"")</f>
        <v/>
      </c>
      <c r="X48" s="110" t="n">
        <v>3894</v>
      </c>
      <c r="Y48" s="110">
        <f>IF(Z48&gt;0,(Z48-X48)/2,"")</f>
        <v/>
      </c>
      <c r="Z48" s="110" t="n">
        <v>3894</v>
      </c>
      <c r="AA48" s="110">
        <f>IF(AB48&gt;0,(AB48-Z48)/2,"")</f>
        <v/>
      </c>
      <c r="AB48" s="110" t="n">
        <v>3894</v>
      </c>
      <c r="AC48" s="110">
        <f>IF(AD48&gt;0,(AD48-AB48)/2,"")</f>
        <v/>
      </c>
      <c r="AD48" s="110" t="n">
        <v>3894</v>
      </c>
      <c r="AE48" s="111">
        <f>AD48-Q48</f>
        <v/>
      </c>
    </row>
    <row r="49" ht="15.6" customHeight="1">
      <c r="N49" s="211" t="inlineStr">
        <is>
          <t>Room 3</t>
        </is>
      </c>
      <c r="O49" s="98" t="inlineStr">
        <is>
          <t>Line 1</t>
        </is>
      </c>
      <c r="P49" s="112" t="n"/>
      <c r="Q49" s="112" t="n">
        <v>261</v>
      </c>
      <c r="R49" s="112" t="n">
        <v>3</v>
      </c>
      <c r="S49" s="112">
        <f>IF(T49&gt;0,(T49-R49)/2,"")</f>
        <v/>
      </c>
      <c r="T49" s="112" t="n">
        <v>3</v>
      </c>
      <c r="U49" s="112">
        <f>IF(V49&gt;0,(V49-T49)/2,"")</f>
        <v/>
      </c>
      <c r="V49" s="112" t="n">
        <v>3</v>
      </c>
      <c r="W49" s="112">
        <f>IF(X49&gt;0,(X49-V49)/2,"")</f>
        <v/>
      </c>
      <c r="X49" s="112" t="n">
        <v>3</v>
      </c>
      <c r="Y49" s="112">
        <f>IF(Z49&gt;0,(Z49-X49)/2,"")</f>
        <v/>
      </c>
      <c r="Z49" s="112" t="n">
        <v>3</v>
      </c>
      <c r="AA49" s="112">
        <f>IF(AB49&gt;0,(AB49-Z49)/2,"")</f>
        <v/>
      </c>
      <c r="AB49" s="112" t="n">
        <v>3</v>
      </c>
      <c r="AC49" s="112">
        <f>IF(AD49&gt;0,(AD49-AB49)/2,"")</f>
        <v/>
      </c>
      <c r="AD49" s="112" t="n">
        <v>3</v>
      </c>
      <c r="AE49" s="113">
        <f>AD49-Q49</f>
        <v/>
      </c>
    </row>
    <row r="50" ht="15.6" customHeight="1">
      <c r="N50" s="212" t="n"/>
      <c r="O50" s="94" t="inlineStr">
        <is>
          <t>Line 2</t>
        </is>
      </c>
      <c r="P50" s="108" t="n"/>
      <c r="Q50" s="108" t="n">
        <v>308</v>
      </c>
      <c r="R50" s="108" t="n">
        <v>4</v>
      </c>
      <c r="S50" s="108">
        <f>IF(T50&gt;0,(T50-R50)/2,"")</f>
        <v/>
      </c>
      <c r="T50" s="108" t="n">
        <v>149</v>
      </c>
      <c r="U50" s="108">
        <f>IF(V50&gt;0,(V50-T50)/2,"")</f>
        <v/>
      </c>
      <c r="V50" s="108" t="n">
        <v>149</v>
      </c>
      <c r="W50" s="108">
        <f>IF(X50&gt;0,(X50-V50)/2,"")</f>
        <v/>
      </c>
      <c r="X50" s="108" t="n">
        <v>149</v>
      </c>
      <c r="Y50" s="108">
        <f>IF(Z50&gt;0,(Z50-X50)/2,"")</f>
        <v/>
      </c>
      <c r="Z50" s="108" t="n">
        <v>149</v>
      </c>
      <c r="AA50" s="108">
        <f>IF(AB50&gt;0,(AB50-Z50)/2,"")</f>
        <v/>
      </c>
      <c r="AB50" s="108" t="n">
        <v>149</v>
      </c>
      <c r="AC50" s="108">
        <f>IF(AD50&gt;0,(AD50-AB50)/2,"")</f>
        <v/>
      </c>
      <c r="AD50" s="108" t="n">
        <v>149</v>
      </c>
      <c r="AE50" s="109">
        <f>AD50-Q50</f>
        <v/>
      </c>
    </row>
    <row r="51" ht="15.6" customHeight="1">
      <c r="N51" s="212" t="n"/>
      <c r="O51" s="95" t="inlineStr">
        <is>
          <t>Line 3</t>
        </is>
      </c>
      <c r="P51" s="106" t="n"/>
      <c r="Q51" s="106" t="n">
        <v>1652</v>
      </c>
      <c r="R51" s="106" t="n">
        <v>0</v>
      </c>
      <c r="S51" s="106">
        <f>IF(T51&gt;0,(T51-R51)/2,"")</f>
        <v/>
      </c>
      <c r="T51" s="106" t="n">
        <v>450</v>
      </c>
      <c r="U51" s="106">
        <f>IF(V51&gt;0,(V51-T51)/2,"")</f>
        <v/>
      </c>
      <c r="V51" s="106" t="n">
        <v>1166</v>
      </c>
      <c r="W51" s="106">
        <f>IF(X51&gt;0,(X51-V51)/2,"")</f>
        <v/>
      </c>
      <c r="X51" s="106" t="n">
        <v>1659</v>
      </c>
      <c r="Y51" s="106">
        <f>IF(Z51&gt;0,(Z51-X51)/2,"")</f>
        <v/>
      </c>
      <c r="Z51" s="106" t="n">
        <v>1764</v>
      </c>
      <c r="AA51" s="106">
        <f>IF(AB51&gt;0,(AB51-Z51)/2,"")</f>
        <v/>
      </c>
      <c r="AB51" s="106" t="n">
        <v>1764</v>
      </c>
      <c r="AC51" s="106">
        <f>IF(AD51&gt;0,(AD51-AB51)/2,"")</f>
        <v/>
      </c>
      <c r="AD51" s="106" t="n">
        <v>1764</v>
      </c>
      <c r="AE51" s="107">
        <f>AD51-Q51</f>
        <v/>
      </c>
    </row>
    <row r="52" ht="15.6" customHeight="1">
      <c r="N52" s="212" t="n"/>
      <c r="O52" s="94" t="inlineStr">
        <is>
          <t>Line 4</t>
        </is>
      </c>
      <c r="P52" s="108" t="n"/>
      <c r="Q52" s="108" t="n">
        <v>2807</v>
      </c>
      <c r="R52" s="108" t="n">
        <v>0</v>
      </c>
      <c r="S52" s="108">
        <f>IF(T52&gt;0,(T52-R52)/2,"")</f>
        <v/>
      </c>
      <c r="T52" s="108" t="n">
        <v>0</v>
      </c>
      <c r="U52" s="108">
        <f>IF(V52&gt;0,(V52-T52)/2,"")</f>
        <v/>
      </c>
      <c r="V52" s="108" t="n">
        <v>586</v>
      </c>
      <c r="W52" s="108">
        <f>IF(X52&gt;0,(X52-V52)/2,"")</f>
        <v/>
      </c>
      <c r="X52" s="108" t="n">
        <v>786</v>
      </c>
      <c r="Y52" s="108">
        <f>IF(Z52&gt;0,(Z52-X52)/2,"")</f>
        <v/>
      </c>
      <c r="Z52" s="108" t="n">
        <v>1032</v>
      </c>
      <c r="AA52" s="108">
        <f>IF(AB52&gt;0,(AB52-Z52)/2,"")</f>
        <v/>
      </c>
      <c r="AB52" s="108" t="n">
        <v>1032</v>
      </c>
      <c r="AC52" s="108">
        <f>IF(AD52&gt;0,(AD52-AB52)/2,"")</f>
        <v/>
      </c>
      <c r="AD52" s="108" t="n">
        <v>1032</v>
      </c>
      <c r="AE52" s="109">
        <f>AD52-Q52</f>
        <v/>
      </c>
    </row>
    <row r="53" ht="15.6" customHeight="1">
      <c r="N53" s="212" t="n"/>
      <c r="O53" s="95" t="inlineStr">
        <is>
          <t>Line 5</t>
        </is>
      </c>
      <c r="P53" s="106" t="n"/>
      <c r="Q53" s="106" t="n">
        <v>2499.06338028169</v>
      </c>
      <c r="R53" s="106" t="n">
        <v>25</v>
      </c>
      <c r="S53" s="106">
        <f>IF(T53&gt;0,(T53-R53)/2,"")</f>
        <v/>
      </c>
      <c r="T53" s="106" t="n">
        <v>802</v>
      </c>
      <c r="U53" s="106">
        <f>IF(V53&gt;0,(V53-T53)/2,"")</f>
        <v/>
      </c>
      <c r="V53" s="106" t="n">
        <v>802</v>
      </c>
      <c r="W53" s="106">
        <f>IF(X53&gt;0,(X53-V53)/2,"")</f>
        <v/>
      </c>
      <c r="X53" s="106" t="n">
        <v>1620</v>
      </c>
      <c r="Y53" s="106">
        <f>IF(Z53&gt;0,(Z53-X53)/2,"")</f>
        <v/>
      </c>
      <c r="Z53" s="106" t="n">
        <v>2069</v>
      </c>
      <c r="AA53" s="106">
        <f>IF(AB53&gt;0,(AB53-Z53)/2,"")</f>
        <v/>
      </c>
      <c r="AB53" s="106" t="n">
        <v>2069</v>
      </c>
      <c r="AC53" s="106">
        <f>IF(AD53&gt;0,(AD53-AB53)/2,"")</f>
        <v/>
      </c>
      <c r="AD53" s="106" t="n">
        <v>2069</v>
      </c>
      <c r="AE53" s="107">
        <f>AD53-Q53</f>
        <v/>
      </c>
    </row>
    <row r="54" ht="15.6" customHeight="1">
      <c r="N54" s="212" t="n"/>
      <c r="O54" s="94" t="inlineStr">
        <is>
          <t>Line 6</t>
        </is>
      </c>
      <c r="P54" s="108" t="n"/>
      <c r="Q54" s="108" t="n">
        <v>1782</v>
      </c>
      <c r="R54" s="108" t="n">
        <v>0</v>
      </c>
      <c r="S54" s="108">
        <f>IF(T54&gt;0,(T54-R54)/2,"")</f>
        <v/>
      </c>
      <c r="T54" s="108" t="n">
        <v>0</v>
      </c>
      <c r="U54" s="108">
        <f>IF(V54&gt;0,(V54-T54)/2,"")</f>
        <v/>
      </c>
      <c r="V54" s="108" t="n">
        <v>0</v>
      </c>
      <c r="W54" s="108">
        <f>IF(X54&gt;0,(X54-V54)/2,"")</f>
        <v/>
      </c>
      <c r="X54" s="108" t="n">
        <v>1148</v>
      </c>
      <c r="Y54" s="108">
        <f>IF(Z54&gt;0,(Z54-X54)/2,"")</f>
        <v/>
      </c>
      <c r="Z54" s="108" t="n">
        <v>1782</v>
      </c>
      <c r="AA54" s="108">
        <f>IF(AB54&gt;0,(AB54-Z54)/2,"")</f>
        <v/>
      </c>
      <c r="AB54" s="108" t="n">
        <v>1782</v>
      </c>
      <c r="AC54" s="108">
        <f>IF(AD54&gt;0,(AD54-AB54)/2,"")</f>
        <v/>
      </c>
      <c r="AD54" s="108" t="n">
        <v>1782</v>
      </c>
      <c r="AE54" s="109">
        <f>AD54-Q54</f>
        <v/>
      </c>
    </row>
    <row r="55" ht="15.6" customHeight="1">
      <c r="N55" s="212" t="n"/>
      <c r="O55" s="95" t="inlineStr">
        <is>
          <t>Line 7</t>
        </is>
      </c>
      <c r="P55" s="106" t="n"/>
      <c r="Q55" s="106" t="n">
        <v>962</v>
      </c>
      <c r="R55" s="106" t="n">
        <v>10</v>
      </c>
      <c r="S55" s="106">
        <f>IF(T55&gt;0,(T55-R55)/2,"")</f>
        <v/>
      </c>
      <c r="T55" s="106" t="n">
        <v>322</v>
      </c>
      <c r="U55" s="106">
        <f>IF(V55&gt;0,(V55-T55)/2,"")</f>
        <v/>
      </c>
      <c r="V55" s="106" t="n">
        <v>351</v>
      </c>
      <c r="W55" s="106">
        <f>IF(X55&gt;0,(X55-V55)/2,"")</f>
        <v/>
      </c>
      <c r="X55" s="106" t="n">
        <v>351</v>
      </c>
      <c r="Y55" s="106">
        <f>IF(Z55&gt;0,(Z55-X55)/2,"")</f>
        <v/>
      </c>
      <c r="Z55" s="106" t="n">
        <v>351</v>
      </c>
      <c r="AA55" s="106">
        <f>IF(AB55&gt;0,(AB55-Z55)/2,"")</f>
        <v/>
      </c>
      <c r="AB55" s="106" t="n">
        <v>351</v>
      </c>
      <c r="AC55" s="106">
        <f>IF(AD55&gt;0,(AD55-AB55)/2,"")</f>
        <v/>
      </c>
      <c r="AD55" s="106" t="n">
        <v>351</v>
      </c>
      <c r="AE55" s="107">
        <f>AD55-Q55</f>
        <v/>
      </c>
    </row>
    <row r="56" ht="15.6" customHeight="1">
      <c r="N56" s="212" t="n"/>
      <c r="O56" s="94" t="inlineStr">
        <is>
          <t>Line 8</t>
        </is>
      </c>
      <c r="P56" s="108" t="n"/>
      <c r="Q56" s="108" t="n">
        <v>375</v>
      </c>
      <c r="R56" s="108" t="n">
        <v>9</v>
      </c>
      <c r="S56" s="108">
        <f>IF(T56&gt;0,(T56-R56)/2,"")</f>
        <v/>
      </c>
      <c r="T56" s="108" t="n">
        <v>9</v>
      </c>
      <c r="U56" s="108">
        <f>IF(V56&gt;0,(V56-T56)/2,"")</f>
        <v/>
      </c>
      <c r="V56" s="108" t="n">
        <v>9</v>
      </c>
      <c r="W56" s="108">
        <f>IF(X56&gt;0,(X56-V56)/2,"")</f>
        <v/>
      </c>
      <c r="X56" s="108" t="n">
        <v>9</v>
      </c>
      <c r="Y56" s="108">
        <f>IF(Z56&gt;0,(Z56-X56)/2,"")</f>
        <v/>
      </c>
      <c r="Z56" s="108" t="n">
        <v>9</v>
      </c>
      <c r="AA56" s="108">
        <f>IF(AB56&gt;0,(AB56-Z56)/2,"")</f>
        <v/>
      </c>
      <c r="AB56" s="108" t="n">
        <v>9</v>
      </c>
      <c r="AC56" s="108">
        <f>IF(AD56&gt;0,(AD56-AB56)/2,"")</f>
        <v/>
      </c>
      <c r="AD56" s="108" t="n">
        <v>9</v>
      </c>
      <c r="AE56" s="109">
        <f>AD56-Q56</f>
        <v/>
      </c>
    </row>
    <row r="57" ht="15.6" customHeight="1" thickBot="1">
      <c r="N57" s="213" t="n"/>
      <c r="O57" s="99" t="inlineStr">
        <is>
          <t>Line 9</t>
        </is>
      </c>
      <c r="P57" s="114" t="n"/>
      <c r="Q57" s="114" t="n">
        <v>239</v>
      </c>
      <c r="R57" s="114" t="n">
        <v>0</v>
      </c>
      <c r="S57" s="114">
        <f>IF(T57&gt;0,(T57-R57)/2,"")</f>
        <v/>
      </c>
      <c r="T57" s="114" t="n">
        <v>0</v>
      </c>
      <c r="U57" s="114">
        <f>IF(V57&gt;0,(V57-T57)/2,"")</f>
        <v/>
      </c>
      <c r="V57" s="114" t="n">
        <v>184</v>
      </c>
      <c r="W57" s="114">
        <f>IF(X57&gt;0,(X57-V57)/2,"")</f>
        <v/>
      </c>
      <c r="X57" s="114" t="n">
        <v>184</v>
      </c>
      <c r="Y57" s="114">
        <f>IF(Z57&gt;0,(Z57-X57)/2,"")</f>
        <v/>
      </c>
      <c r="Z57" s="114" t="n">
        <v>239</v>
      </c>
      <c r="AA57" s="114">
        <f>IF(AB57&gt;0,(AB57-Z57)/2,"")</f>
        <v/>
      </c>
      <c r="AB57" s="114" t="n">
        <v>239</v>
      </c>
      <c r="AC57" s="114">
        <f>IF(AD57&gt;0,(AD57-AB57)/2,"")</f>
        <v/>
      </c>
      <c r="AD57" s="114" t="n">
        <v>239</v>
      </c>
      <c r="AE57" s="115">
        <f>AD57-Q57</f>
        <v/>
      </c>
    </row>
    <row r="58" ht="15.6" customHeight="1">
      <c r="N58" s="211" t="inlineStr">
        <is>
          <t>Room 4</t>
        </is>
      </c>
      <c r="O58" s="96" t="inlineStr">
        <is>
          <t>Line 1</t>
        </is>
      </c>
      <c r="P58" s="104" t="n"/>
      <c r="Q58" s="104" t="n">
        <v>6572</v>
      </c>
      <c r="R58" s="104" t="n">
        <v>1907</v>
      </c>
      <c r="S58" s="104">
        <f>IF(T58&gt;0,(T58-R58)/2,"")</f>
        <v/>
      </c>
      <c r="T58" s="104" t="n">
        <v>2051</v>
      </c>
      <c r="U58" s="104">
        <f>IF(V58&gt;0,(V58-T58)/2,"")</f>
        <v/>
      </c>
      <c r="V58" s="104" t="n">
        <v>2959</v>
      </c>
      <c r="W58" s="104">
        <f>IF(X58&gt;0,(X58-V58)/2,"")</f>
        <v/>
      </c>
      <c r="X58" s="104" t="n">
        <v>3962</v>
      </c>
      <c r="Y58" s="104">
        <f>IF(Z58&gt;0,(Z58-X58)/2,"")</f>
        <v/>
      </c>
      <c r="Z58" s="104" t="n">
        <v>4342</v>
      </c>
      <c r="AA58" s="104">
        <f>IF(AB58&gt;0,(AB58-Z58)/2,"")</f>
        <v/>
      </c>
      <c r="AB58" s="104" t="n">
        <v>4342</v>
      </c>
      <c r="AC58" s="104">
        <f>IF(AD58&gt;0,(AD58-AB58)/2,"")</f>
        <v/>
      </c>
      <c r="AD58" s="104" t="n">
        <v>4342</v>
      </c>
      <c r="AE58" s="105">
        <f>AD58-Q58</f>
        <v/>
      </c>
    </row>
    <row r="59" ht="15.6" customHeight="1">
      <c r="N59" s="212" t="n"/>
      <c r="O59" s="95" t="inlineStr">
        <is>
          <t>Line 2</t>
        </is>
      </c>
      <c r="P59" s="106" t="n"/>
      <c r="Q59" s="106" t="n">
        <v>4813</v>
      </c>
      <c r="R59" s="106" t="n">
        <v>1256</v>
      </c>
      <c r="S59" s="106">
        <f>IF(T59&gt;0,(T59-R59)/2,"")</f>
        <v/>
      </c>
      <c r="T59" s="106" t="n">
        <v>914</v>
      </c>
      <c r="U59" s="106">
        <f>IF(V59&gt;0,(V59-T59)/2,"")</f>
        <v/>
      </c>
      <c r="V59" s="106" t="n">
        <v>1713</v>
      </c>
      <c r="W59" s="106">
        <f>IF(X59&gt;0,(X59-V59)/2,"")</f>
        <v/>
      </c>
      <c r="X59" s="106" t="n">
        <v>3372</v>
      </c>
      <c r="Y59" s="106">
        <f>IF(Z59&gt;0,(Z59-X59)/2,"")</f>
        <v/>
      </c>
      <c r="Z59" s="106" t="n">
        <v>3782</v>
      </c>
      <c r="AA59" s="106">
        <f>IF(AB59&gt;0,(AB59-Z59)/2,"")</f>
        <v/>
      </c>
      <c r="AB59" s="106" t="n">
        <v>3782</v>
      </c>
      <c r="AC59" s="106">
        <f>IF(AD59&gt;0,(AD59-AB59)/2,"")</f>
        <v/>
      </c>
      <c r="AD59" s="106" t="n">
        <v>3782</v>
      </c>
      <c r="AE59" s="107">
        <f>AD59-Q59</f>
        <v/>
      </c>
    </row>
    <row r="60" ht="15.6" customHeight="1">
      <c r="N60" s="212" t="n"/>
      <c r="O60" s="94" t="inlineStr">
        <is>
          <t>Line 3</t>
        </is>
      </c>
      <c r="P60" s="108" t="n"/>
      <c r="Q60" s="108" t="n">
        <v>5557</v>
      </c>
      <c r="R60" s="108" t="n">
        <v>181</v>
      </c>
      <c r="S60" s="108">
        <f>IF(T60&gt;0,(T60-R60)/2,"")</f>
        <v/>
      </c>
      <c r="T60" s="108" t="n">
        <v>181</v>
      </c>
      <c r="U60" s="108">
        <f>IF(V60&gt;0,(V60-T60)/2,"")</f>
        <v/>
      </c>
      <c r="V60" s="108" t="n">
        <v>429</v>
      </c>
      <c r="W60" s="108">
        <f>IF(X60&gt;0,(X60-V60)/2,"")</f>
        <v/>
      </c>
      <c r="X60" s="108" t="n">
        <v>977</v>
      </c>
      <c r="Y60" s="108">
        <f>IF(Z60&gt;0,(Z60-X60)/2,"")</f>
        <v/>
      </c>
      <c r="Z60" s="108" t="n">
        <v>2431</v>
      </c>
      <c r="AA60" s="108">
        <f>IF(AB60&gt;0,(AB60-Z60)/2,"")</f>
        <v/>
      </c>
      <c r="AB60" s="108" t="n">
        <v>2431</v>
      </c>
      <c r="AC60" s="108">
        <f>IF(AD60&gt;0,(AD60-AB60)/2,"")</f>
        <v/>
      </c>
      <c r="AD60" s="108" t="n">
        <v>2431</v>
      </c>
      <c r="AE60" s="109">
        <f>AD60-Q60</f>
        <v/>
      </c>
    </row>
    <row r="61" ht="15.6" customHeight="1" thickBot="1">
      <c r="N61" s="213" t="n"/>
      <c r="O61" s="99" t="inlineStr">
        <is>
          <t>Line 4</t>
        </is>
      </c>
      <c r="P61" s="114" t="n"/>
      <c r="Q61" s="114" t="n">
        <v>0</v>
      </c>
      <c r="R61" s="114" t="n">
        <v>0</v>
      </c>
      <c r="S61" s="114">
        <f>IF(T61&gt;0,(T61-R61)/2,"")</f>
        <v/>
      </c>
      <c r="T61" s="114" t="n">
        <v>0</v>
      </c>
      <c r="U61" s="114">
        <f>IF(V61&gt;0,(V61-T61)/2,"")</f>
        <v/>
      </c>
      <c r="V61" s="114" t="n">
        <v>0</v>
      </c>
      <c r="W61" s="114">
        <f>IF(X61&gt;0,(X61-V61)/2,"")</f>
        <v/>
      </c>
      <c r="X61" s="114" t="n">
        <v>0</v>
      </c>
      <c r="Y61" s="114">
        <f>IF(Z61&gt;0,(Z61-X61)/2,"")</f>
        <v/>
      </c>
      <c r="Z61" s="114" t="n">
        <v>0</v>
      </c>
      <c r="AA61" s="114">
        <f>IF(AB61&gt;0,(AB61-Z61)/2,"")</f>
        <v/>
      </c>
      <c r="AB61" s="114" t="n">
        <v>0</v>
      </c>
      <c r="AC61" s="114">
        <f>IF(AD61&gt;0,(AD61-AB61)/2,"")</f>
        <v/>
      </c>
      <c r="AD61" s="114" t="n">
        <v>0</v>
      </c>
      <c r="AE61" s="115">
        <f>AD61-Q61</f>
        <v/>
      </c>
    </row>
    <row r="62" ht="15.6" customHeight="1">
      <c r="N62" s="211" t="inlineStr">
        <is>
          <t>Room 5</t>
        </is>
      </c>
      <c r="O62" s="96" t="inlineStr">
        <is>
          <t>Line 1</t>
        </is>
      </c>
      <c r="P62" s="104" t="n"/>
      <c r="Q62" s="104" t="n">
        <v>8527.826519544171</v>
      </c>
      <c r="R62" s="104" t="n">
        <v>528</v>
      </c>
      <c r="S62" s="104">
        <f>IF(T62&gt;0,(T62-R62)/2,"")</f>
        <v/>
      </c>
      <c r="T62" s="104" t="n">
        <v>909</v>
      </c>
      <c r="U62" s="104">
        <f>IF(V62&gt;0,(V62-T62)/2,"")</f>
        <v/>
      </c>
      <c r="V62" s="104" t="n">
        <v>909</v>
      </c>
      <c r="W62" s="104">
        <f>IF(X62&gt;0,(X62-V62)/2,"")</f>
        <v/>
      </c>
      <c r="X62" s="104" t="n">
        <v>1254</v>
      </c>
      <c r="Y62" s="104">
        <f>IF(Z62&gt;0,(Z62-X62)/2,"")</f>
        <v/>
      </c>
      <c r="Z62" s="104" t="n">
        <v>1254</v>
      </c>
      <c r="AA62" s="104">
        <f>IF(AB62&gt;0,(AB62-Z62)/2,"")</f>
        <v/>
      </c>
      <c r="AB62" s="104" t="n">
        <v>1357</v>
      </c>
      <c r="AC62" s="104">
        <f>IF(AD62&gt;0,(AD62-AB62)/2,"")</f>
        <v/>
      </c>
      <c r="AD62" s="104" t="n">
        <v>1357</v>
      </c>
      <c r="AE62" s="105">
        <f>AD62-Q62</f>
        <v/>
      </c>
    </row>
    <row r="63" ht="15.6" customHeight="1">
      <c r="N63" s="212" t="n"/>
      <c r="O63" s="95" t="inlineStr">
        <is>
          <t>Line 2</t>
        </is>
      </c>
      <c r="P63" s="106" t="n"/>
      <c r="Q63" s="106" t="n">
        <v>11033</v>
      </c>
      <c r="R63" s="106" t="n">
        <v>560</v>
      </c>
      <c r="S63" s="106">
        <f>IF(T63&gt;0,(T63-R63)/2,"")</f>
        <v/>
      </c>
      <c r="T63" s="106" t="n">
        <v>988</v>
      </c>
      <c r="U63" s="106">
        <f>IF(V63&gt;0,(V63-T63)/2,"")</f>
        <v/>
      </c>
      <c r="V63" s="106" t="n">
        <v>1387</v>
      </c>
      <c r="W63" s="106">
        <f>IF(X63&gt;0,(X63-V63)/2,"")</f>
        <v/>
      </c>
      <c r="X63" s="106" t="n">
        <v>1745</v>
      </c>
      <c r="Y63" s="106">
        <f>IF(Z63&gt;0,(Z63-X63)/2,"")</f>
        <v/>
      </c>
      <c r="Z63" s="106" t="n">
        <v>2336</v>
      </c>
      <c r="AA63" s="106">
        <f>IF(AB63&gt;0,(AB63-Z63)/2,"")</f>
        <v/>
      </c>
      <c r="AB63" s="106" t="n">
        <v>2336</v>
      </c>
      <c r="AC63" s="106">
        <f>IF(AD63&gt;0,(AD63-AB63)/2,"")</f>
        <v/>
      </c>
      <c r="AD63" s="106" t="n">
        <v>2336</v>
      </c>
      <c r="AE63" s="107">
        <f>AD63-Q63</f>
        <v/>
      </c>
    </row>
    <row r="64" ht="15.6" customHeight="1">
      <c r="N64" s="212" t="n"/>
      <c r="O64" s="94" t="inlineStr">
        <is>
          <t>Line 3</t>
        </is>
      </c>
      <c r="P64" s="108" t="n"/>
      <c r="Q64" s="108" t="n">
        <v>7526</v>
      </c>
      <c r="R64" s="108" t="n">
        <v>0</v>
      </c>
      <c r="S64" s="108">
        <f>IF(T64&gt;0,(T64-R64)/2,"")</f>
        <v/>
      </c>
      <c r="T64" s="108" t="n">
        <v>109</v>
      </c>
      <c r="U64" s="108">
        <f>IF(V64&gt;0,(V64-T64)/2,"")</f>
        <v/>
      </c>
      <c r="V64" s="108" t="n">
        <v>325</v>
      </c>
      <c r="W64" s="108">
        <f>IF(X64&gt;0,(X64-V64)/2,"")</f>
        <v/>
      </c>
      <c r="X64" s="108" t="n">
        <v>507</v>
      </c>
      <c r="Y64" s="108">
        <f>IF(Z64&gt;0,(Z64-X64)/2,"")</f>
        <v/>
      </c>
      <c r="Z64" s="108" t="n">
        <v>1158</v>
      </c>
      <c r="AA64" s="108">
        <f>IF(AB64&gt;0,(AB64-Z64)/2,"")</f>
        <v/>
      </c>
      <c r="AB64" s="108" t="n">
        <v>1213</v>
      </c>
      <c r="AC64" s="108">
        <f>IF(AD64&gt;0,(AD64-AB64)/2,"")</f>
        <v/>
      </c>
      <c r="AD64" s="108" t="n">
        <v>1213</v>
      </c>
      <c r="AE64" s="109">
        <f>AD64-Q64</f>
        <v/>
      </c>
    </row>
    <row r="65" ht="15.6" customHeight="1" thickBot="1">
      <c r="N65" s="213" t="n"/>
      <c r="O65" s="99" t="inlineStr">
        <is>
          <t>Line 4</t>
        </is>
      </c>
      <c r="P65" s="114" t="n"/>
      <c r="Q65" s="114" t="n">
        <v>3297.225287356322</v>
      </c>
      <c r="R65" s="114" t="n">
        <v>239</v>
      </c>
      <c r="S65" s="114">
        <f>IF(T65&gt;0,(T65-R65)/2,"")</f>
        <v/>
      </c>
      <c r="T65" s="114" t="n">
        <v>419</v>
      </c>
      <c r="U65" s="114">
        <f>IF(V65&gt;0,(V65-T65)/2,"")</f>
        <v/>
      </c>
      <c r="V65" s="114" t="n">
        <v>420</v>
      </c>
      <c r="W65" s="114">
        <f>IF(X65&gt;0,(X65-V65)/2,"")</f>
        <v/>
      </c>
      <c r="X65" s="114" t="n">
        <v>420</v>
      </c>
      <c r="Y65" s="114">
        <f>IF(Z65&gt;0,(Z65-X65)/2,"")</f>
        <v/>
      </c>
      <c r="Z65" s="114" t="n">
        <v>420</v>
      </c>
      <c r="AA65" s="114">
        <f>IF(AB65&gt;0,(AB65-Z65)/2,"")</f>
        <v/>
      </c>
      <c r="AB65" s="114" t="n">
        <v>420</v>
      </c>
      <c r="AC65" s="114">
        <f>IF(AD65&gt;0,(AD65-AB65)/2,"")</f>
        <v/>
      </c>
      <c r="AD65" s="114" t="n">
        <v>420</v>
      </c>
      <c r="AE65" s="115">
        <f>AD65-Q65</f>
        <v/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2.xml><?xml version="1.0" encoding="utf-8"?>
<worksheet xmlns:r="http://schemas.openxmlformats.org/officeDocument/2006/relationships" xmlns="http://schemas.openxmlformats.org/spreadsheetml/2006/main">
  <sheetPr codeName="Sheet32">
    <tabColor theme="1"/>
    <outlinePr summaryBelow="1" summaryRight="1"/>
    <pageSetUpPr fitToPage="1"/>
  </sheetPr>
  <dimension ref="B2:AQ64"/>
  <sheetViews>
    <sheetView topLeftCell="G4"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2466</v>
      </c>
      <c r="E6" s="18" t="inlineStr">
        <is>
          <t xml:space="preserve">Room 1 </t>
        </is>
      </c>
      <c r="F6" s="119" t="n">
        <v>17443</v>
      </c>
      <c r="G6" s="117" t="n">
        <v>14576.486625</v>
      </c>
      <c r="H6" s="117" t="n">
        <v>10004.03481163999</v>
      </c>
      <c r="I6" s="19">
        <f>G6+H6</f>
        <v/>
      </c>
      <c r="J6" s="119" t="n">
        <v>18296</v>
      </c>
      <c r="K6" s="117" t="n">
        <v>15470.762625</v>
      </c>
      <c r="L6" s="117" t="n">
        <v>9849.96984160001</v>
      </c>
      <c r="M6" s="19">
        <f>K6+L6</f>
        <v/>
      </c>
      <c r="N6" s="85" t="n">
        <v>60</v>
      </c>
      <c r="O6" s="85" t="n">
        <v>41</v>
      </c>
      <c r="P6" s="92" t="n"/>
      <c r="Q6" s="20">
        <f>J6-P6</f>
        <v/>
      </c>
      <c r="R6" s="21" t="n">
        <v>1868</v>
      </c>
      <c r="S6" s="20">
        <f>IF(R6&gt;0,(R6-R7-$Q6),"")</f>
        <v/>
      </c>
      <c r="T6" s="21" t="n">
        <v>4400</v>
      </c>
      <c r="U6" s="20">
        <f>IF(T6&gt;0,(T6-T7-$Q6),"")</f>
        <v/>
      </c>
      <c r="V6" s="21" t="n">
        <v>5675</v>
      </c>
      <c r="W6" s="20">
        <f>IF(V6&gt;0,(V6-V7-$Q6),"")</f>
        <v/>
      </c>
      <c r="X6" s="21" t="n">
        <v>8323</v>
      </c>
      <c r="Y6" s="20">
        <f>IF(X6&gt;0,(X6-X7-$Q6),"")</f>
        <v/>
      </c>
      <c r="Z6" s="21" t="n">
        <v>13858</v>
      </c>
      <c r="AA6" s="20">
        <f>IF(Z6&gt;0,(Z6-Z7-$Q6),"")</f>
        <v/>
      </c>
      <c r="AB6" s="21" t="n">
        <v>13858</v>
      </c>
      <c r="AC6" s="22">
        <f>IF(AB6&gt;0,(AB6-AB7-$Q6),"")</f>
        <v/>
      </c>
      <c r="AD6" s="21" t="n">
        <v>13858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9</v>
      </c>
      <c r="S7" s="24" t="n"/>
      <c r="T7" s="25" t="n">
        <v>42</v>
      </c>
      <c r="U7" s="24" t="n"/>
      <c r="V7" s="25" t="n">
        <v>36</v>
      </c>
      <c r="W7" s="24" t="n"/>
      <c r="X7" s="25" t="n">
        <v>53</v>
      </c>
      <c r="Y7" s="24" t="n"/>
      <c r="Z7" s="25" t="n">
        <v>207</v>
      </c>
      <c r="AA7" s="24" t="n"/>
      <c r="AB7" s="25" t="n">
        <v>207</v>
      </c>
      <c r="AC7" s="26" t="n"/>
      <c r="AD7" s="25" t="n">
        <v>207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2659</v>
      </c>
      <c r="E8" s="29" t="inlineStr">
        <is>
          <t>Room 2</t>
        </is>
      </c>
      <c r="F8" s="119" t="n">
        <v>15205</v>
      </c>
      <c r="G8" s="117" t="n">
        <v>6493.5725</v>
      </c>
      <c r="H8" s="117" t="n">
        <v>1423.230986</v>
      </c>
      <c r="I8" s="19">
        <f>G8+H8</f>
        <v/>
      </c>
      <c r="J8" s="119" t="n">
        <v>15294</v>
      </c>
      <c r="K8" s="117" t="n">
        <v>6520.437500000001</v>
      </c>
      <c r="L8" s="117" t="n">
        <v>1446.1581929</v>
      </c>
      <c r="M8" s="19">
        <f>K8+L8</f>
        <v/>
      </c>
      <c r="N8" s="87" t="n">
        <v>20</v>
      </c>
      <c r="O8" s="87" t="n">
        <v>16</v>
      </c>
      <c r="P8" s="92" t="n"/>
      <c r="Q8" s="20">
        <f>J8-P8</f>
        <v/>
      </c>
      <c r="R8" s="21" t="n">
        <v>1035</v>
      </c>
      <c r="S8" s="20">
        <f>IF(R8&gt;0,(R8-R9-$Q8),"")</f>
        <v/>
      </c>
      <c r="T8" s="21" t="n">
        <v>14089</v>
      </c>
      <c r="U8" s="20">
        <f>IF(T8&gt;0,(T8-T9-$Q8),"")</f>
        <v/>
      </c>
      <c r="V8" s="21" t="n">
        <v>14089</v>
      </c>
      <c r="W8" s="20">
        <f>IF(V8&gt;0,(V8-V9-$Q8),"")</f>
        <v/>
      </c>
      <c r="X8" s="21" t="n">
        <v>14870</v>
      </c>
      <c r="Y8" s="20">
        <f>IF(X8&gt;0,(X8-X9-$Q8),"")</f>
        <v/>
      </c>
      <c r="Z8" s="21" t="n">
        <v>14870</v>
      </c>
      <c r="AA8" s="20">
        <f>IF(Z8&gt;0,(Z8-Z9-$Q8),"")</f>
        <v/>
      </c>
      <c r="AB8" s="21" t="n">
        <v>14870</v>
      </c>
      <c r="AC8" s="22">
        <f>IF(AB8&gt;0,(AB8-AB9-$Q8),"")</f>
        <v/>
      </c>
      <c r="AD8" s="21" t="n">
        <v>14870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1772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35</v>
      </c>
      <c r="U9" s="24" t="n"/>
      <c r="V9" s="30" t="n">
        <v>35</v>
      </c>
      <c r="W9" s="24" t="n"/>
      <c r="X9" s="30" t="n">
        <v>35</v>
      </c>
      <c r="Y9" s="24" t="n"/>
      <c r="Z9" s="30" t="n">
        <v>35</v>
      </c>
      <c r="AA9" s="24" t="n"/>
      <c r="AB9" s="30" t="n">
        <v>35</v>
      </c>
      <c r="AC9" s="26" t="n"/>
      <c r="AD9" s="30" t="n">
        <v>35</v>
      </c>
      <c r="AE9" s="26" t="n"/>
    </row>
    <row r="10">
      <c r="B10" s="16" t="inlineStr">
        <is>
          <t>WM DC</t>
        </is>
      </c>
      <c r="C10" s="17" t="n">
        <v>2119</v>
      </c>
      <c r="E10" s="18" t="inlineStr">
        <is>
          <t>Room 3</t>
        </is>
      </c>
      <c r="F10" s="119" t="n">
        <v>9644</v>
      </c>
      <c r="G10" s="117" t="n">
        <v>7221.945500000002</v>
      </c>
      <c r="H10" s="117" t="n">
        <v>1724.6476375</v>
      </c>
      <c r="I10" s="19">
        <f>G10+H10</f>
        <v/>
      </c>
      <c r="J10" s="119" t="n">
        <v>9522</v>
      </c>
      <c r="K10" s="117" t="n">
        <v>7058.0755</v>
      </c>
      <c r="L10" s="117" t="n">
        <v>1326.22541</v>
      </c>
      <c r="M10" s="19">
        <f>K10+L10</f>
        <v/>
      </c>
      <c r="N10" s="88" t="n">
        <v>41</v>
      </c>
      <c r="O10" s="88" t="n">
        <v>29</v>
      </c>
      <c r="P10" s="92" t="n"/>
      <c r="Q10" s="20">
        <f>J10-P10</f>
        <v/>
      </c>
      <c r="R10" s="21" t="n">
        <v>536</v>
      </c>
      <c r="S10" s="20">
        <f>IF(R10&gt;0,(R10-R11-$Q10),"")</f>
        <v/>
      </c>
      <c r="T10" s="21" t="n">
        <v>1389</v>
      </c>
      <c r="U10" s="20">
        <f>IF(T10&gt;0,(T10-T11-$Q10),"")</f>
        <v/>
      </c>
      <c r="V10" s="21" t="n">
        <v>2780</v>
      </c>
      <c r="W10" s="20">
        <f>IF(V10&gt;0,(V10-V11-$Q10),"")</f>
        <v/>
      </c>
      <c r="X10" s="21" t="n">
        <v>4309</v>
      </c>
      <c r="Y10" s="20">
        <f>IF(X10&gt;0,(X10-X11-$Q10),"")</f>
        <v/>
      </c>
      <c r="Z10" s="21" t="n">
        <v>5567</v>
      </c>
      <c r="AA10" s="20">
        <f>IF(Z10&gt;0,(Z10-Z11-$Q10),"")</f>
        <v/>
      </c>
      <c r="AB10" s="21" t="n">
        <v>5567</v>
      </c>
      <c r="AC10" s="22">
        <f>IF(AB10&gt;0,(AB10-AB11-$Q10),"")</f>
        <v/>
      </c>
      <c r="AD10" s="21" t="n">
        <v>5567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438</v>
      </c>
      <c r="S11" s="24" t="n"/>
      <c r="T11" s="30" t="n">
        <v>690</v>
      </c>
      <c r="U11" s="24" t="n"/>
      <c r="V11" s="30" t="n">
        <v>1131</v>
      </c>
      <c r="W11" s="24" t="n"/>
      <c r="X11" s="30" t="n">
        <v>1383</v>
      </c>
      <c r="Y11" s="24" t="n"/>
      <c r="Z11" s="30" t="n">
        <v>1383</v>
      </c>
      <c r="AA11" s="24" t="n"/>
      <c r="AB11" s="30" t="n">
        <v>1383</v>
      </c>
      <c r="AC11" s="26" t="n"/>
      <c r="AD11" s="30" t="n">
        <v>1383</v>
      </c>
      <c r="AE11" s="26" t="n"/>
    </row>
    <row r="12">
      <c r="B12" s="16" t="inlineStr">
        <is>
          <t>WM TUC</t>
        </is>
      </c>
      <c r="C12" s="17" t="n">
        <v>1688</v>
      </c>
      <c r="E12" s="29" t="inlineStr">
        <is>
          <t>Room 4</t>
        </is>
      </c>
      <c r="F12" s="119" t="n">
        <v>12390</v>
      </c>
      <c r="G12" s="117" t="n">
        <v>12621.94475</v>
      </c>
      <c r="H12" s="117" t="n">
        <v>15384.97236232</v>
      </c>
      <c r="I12" s="19">
        <f>G12+H12</f>
        <v/>
      </c>
      <c r="J12" s="119" t="n">
        <v>12975</v>
      </c>
      <c r="K12" s="117" t="n">
        <v>13573.29225</v>
      </c>
      <c r="L12" s="117" t="n">
        <v>16279.51286596</v>
      </c>
      <c r="M12" s="19">
        <f>K12+L12</f>
        <v/>
      </c>
      <c r="N12" s="88" t="n">
        <v>49</v>
      </c>
      <c r="O12" s="88" t="n">
        <v>40</v>
      </c>
      <c r="P12" s="92" t="n"/>
      <c r="Q12" s="20">
        <f>J12-P12</f>
        <v/>
      </c>
      <c r="R12" s="21" t="n">
        <v>1981</v>
      </c>
      <c r="S12" s="20">
        <f>IF(R12&gt;0,(R12-R13-$Q12),"")</f>
        <v/>
      </c>
      <c r="T12" s="21" t="n">
        <v>4309</v>
      </c>
      <c r="U12" s="20">
        <f>IF(T12&gt;0,(T12-T13-$Q12),"")</f>
        <v/>
      </c>
      <c r="V12" s="21" t="n">
        <v>6553</v>
      </c>
      <c r="W12" s="20">
        <f>IF(V12&gt;0,(V12-V13-$Q12),"")</f>
        <v/>
      </c>
      <c r="X12" s="21" t="n">
        <v>7929</v>
      </c>
      <c r="Y12" s="20">
        <f>IF(X12&gt;0,(X12-X13-$Q12),"")</f>
        <v/>
      </c>
      <c r="Z12" s="21" t="n">
        <v>7929</v>
      </c>
      <c r="AA12" s="20">
        <f>IF(Z12&gt;0,(Z12-Z13-$Q12),"")</f>
        <v/>
      </c>
      <c r="AB12" s="21" t="n">
        <v>7929</v>
      </c>
      <c r="AC12" s="22">
        <f>IF(AB12&gt;0,(AB12-AB13-$Q12),"")</f>
        <v/>
      </c>
      <c r="AD12" s="21" t="n">
        <v>7929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5008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895</v>
      </c>
      <c r="S13" s="24" t="n"/>
      <c r="T13" s="30" t="n">
        <v>895</v>
      </c>
      <c r="U13" s="24" t="n"/>
      <c r="V13" s="30" t="n">
        <v>1015</v>
      </c>
      <c r="W13" s="24" t="n"/>
      <c r="X13" s="30" t="n">
        <v>1015</v>
      </c>
      <c r="Y13" s="24" t="n"/>
      <c r="Z13" s="30" t="n">
        <v>1015</v>
      </c>
      <c r="AA13" s="24" t="n"/>
      <c r="AB13" s="30" t="n">
        <v>1015</v>
      </c>
      <c r="AC13" s="26" t="n"/>
      <c r="AD13" s="30" t="n">
        <v>1015</v>
      </c>
      <c r="AE13" s="26" t="n"/>
    </row>
    <row r="14">
      <c r="B14" s="16" t="inlineStr">
        <is>
          <t>ALBSFWY PHX</t>
        </is>
      </c>
      <c r="C14" s="17" t="n">
        <v>8177</v>
      </c>
      <c r="E14" s="18" t="inlineStr">
        <is>
          <t>Room 5</t>
        </is>
      </c>
      <c r="F14" s="119" t="n">
        <v>13112</v>
      </c>
      <c r="G14" s="117" t="n">
        <v>17374.5</v>
      </c>
      <c r="H14" s="117" t="n">
        <v>18247.14688184001</v>
      </c>
      <c r="I14" s="19">
        <f>G14+H14</f>
        <v/>
      </c>
      <c r="J14" s="119" t="n">
        <v>13112</v>
      </c>
      <c r="K14" s="117" t="n">
        <v>17374.5</v>
      </c>
      <c r="L14" s="117" t="n">
        <v>18232.14688184001</v>
      </c>
      <c r="M14" s="19">
        <f>K14+L14</f>
        <v/>
      </c>
      <c r="N14" s="88" t="n">
        <v>63</v>
      </c>
      <c r="O14" s="88" t="n">
        <v>40</v>
      </c>
      <c r="P14" s="92" t="n"/>
      <c r="Q14" s="20">
        <f>J14-P14</f>
        <v/>
      </c>
      <c r="R14" s="21" t="n">
        <v>4114</v>
      </c>
      <c r="S14" s="20">
        <f>IF(R14&gt;0,(R14-R15-$Q14),"")</f>
        <v/>
      </c>
      <c r="T14" s="21" t="n">
        <v>6715</v>
      </c>
      <c r="U14" s="20">
        <f>IF(T14&gt;0,(T14-T15-$Q14),"")</f>
        <v/>
      </c>
      <c r="V14" s="21" t="n">
        <v>9437</v>
      </c>
      <c r="W14" s="20">
        <f>IF(V14&gt;0,(V14-V15-$Q14),"")</f>
        <v/>
      </c>
      <c r="X14" s="21" t="n">
        <v>13238</v>
      </c>
      <c r="Y14" s="20">
        <f>IF(X14&gt;0,(X14-X15-$Q14),"")</f>
        <v/>
      </c>
      <c r="Z14" s="21" t="n">
        <v>16111</v>
      </c>
      <c r="AA14" s="20">
        <f>IF(Z14&gt;0,(Z14-Z15-$Q14),"")</f>
        <v/>
      </c>
      <c r="AB14" s="21" t="n">
        <v>16504</v>
      </c>
      <c r="AC14" s="22">
        <f>IF(AB14&gt;0,(AB14-AB15-$Q14),"")</f>
        <v/>
      </c>
      <c r="AD14" s="21" t="n">
        <v>16504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4111</v>
      </c>
      <c r="S15" s="24" t="n"/>
      <c r="T15" s="25" t="n">
        <v>6655</v>
      </c>
      <c r="U15" s="24" t="n"/>
      <c r="V15" s="25" t="n">
        <v>9377</v>
      </c>
      <c r="W15" s="24" t="n"/>
      <c r="X15" s="25" t="n">
        <v>12804</v>
      </c>
      <c r="Y15" s="24" t="n"/>
      <c r="Z15" s="25" t="n">
        <v>14279</v>
      </c>
      <c r="AA15" s="24" t="n"/>
      <c r="AB15" s="25" t="n">
        <v>14279</v>
      </c>
      <c r="AC15" s="26" t="n"/>
      <c r="AD15" s="25" t="n">
        <v>14279</v>
      </c>
      <c r="AE15" s="26" t="n"/>
    </row>
    <row r="16" ht="15" customHeight="1" thickBot="1">
      <c r="B16" s="28" t="inlineStr">
        <is>
          <t>FRY'S</t>
        </is>
      </c>
      <c r="C16" s="17" t="n">
        <v>13052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8529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1843</v>
      </c>
      <c r="L20" s="4" t="n"/>
      <c r="M20" s="4" t="n"/>
      <c r="Q20" s="51" t="inlineStr">
        <is>
          <t>Day Prior</t>
        </is>
      </c>
      <c r="R20" s="35" t="n">
        <v>7811</v>
      </c>
      <c r="S20" s="36" t="n">
        <v>-83855</v>
      </c>
      <c r="T20" s="35" t="n">
        <v>11817</v>
      </c>
      <c r="U20" s="36" t="n">
        <v>-79849</v>
      </c>
      <c r="V20" s="35" t="n">
        <v>30393</v>
      </c>
      <c r="W20" s="36" t="n">
        <v>-61273</v>
      </c>
      <c r="X20" s="35" t="n">
        <v>38524</v>
      </c>
      <c r="Y20" s="36" t="n">
        <v>-53142</v>
      </c>
      <c r="Z20" s="35" t="n">
        <v>49390</v>
      </c>
      <c r="AA20" s="36" t="n">
        <v>-42276</v>
      </c>
      <c r="AB20" s="35" t="n">
        <v>53429</v>
      </c>
      <c r="AC20" s="37" t="n">
        <v>-38237</v>
      </c>
      <c r="AD20" s="35" t="n">
        <v>53429</v>
      </c>
      <c r="AE20" s="37" t="n">
        <v>-38237</v>
      </c>
    </row>
    <row r="21" ht="15" customHeight="1" thickBot="1">
      <c r="B21" s="57" t="inlineStr">
        <is>
          <t>SBUX LV</t>
        </is>
      </c>
      <c r="C21" s="58" t="n">
        <v>4463</v>
      </c>
      <c r="L21" s="4" t="n"/>
      <c r="M21" s="4" t="n"/>
      <c r="Q21" s="52" t="n"/>
      <c r="R21" s="40" t="n">
        <v>23</v>
      </c>
      <c r="S21" s="41" t="n"/>
      <c r="T21" s="40" t="n">
        <v>1273</v>
      </c>
      <c r="U21" s="41" t="n"/>
      <c r="V21" s="40" t="n">
        <v>2000</v>
      </c>
      <c r="W21" s="41" t="n"/>
      <c r="X21" s="40" t="n">
        <v>3391</v>
      </c>
      <c r="Y21" s="41" t="n"/>
      <c r="Z21" s="40" t="n">
        <v>3898</v>
      </c>
      <c r="AA21" s="41" t="n"/>
      <c r="AB21" s="40" t="n">
        <v>964</v>
      </c>
      <c r="AC21" s="42" t="n"/>
      <c r="AD21" s="40" t="n">
        <v>964</v>
      </c>
      <c r="AE21" s="42" t="n"/>
    </row>
    <row r="22" ht="15" customHeight="1" thickBot="1">
      <c r="L22" s="4" t="n"/>
      <c r="M22" s="4" t="n"/>
      <c r="Q22" s="54" t="n"/>
      <c r="R22" s="55" t="n">
        <v>2618</v>
      </c>
      <c r="S22" s="55" t="n"/>
      <c r="T22" s="55" t="n">
        <v>4624</v>
      </c>
      <c r="U22" s="55" t="n"/>
      <c r="V22" s="55" t="n">
        <v>3905</v>
      </c>
      <c r="W22" s="55" t="n"/>
      <c r="X22" s="55" t="n">
        <v>8894</v>
      </c>
      <c r="Y22" s="55" t="n"/>
      <c r="Z22" s="55" t="n">
        <v>3394.5</v>
      </c>
      <c r="AA22" s="55" t="n"/>
      <c r="AB22" s="55" t="n">
        <v>402</v>
      </c>
      <c r="AC22" s="56" t="n"/>
      <c r="AD22" s="55" t="n">
        <v>149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7881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26523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2466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10904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75" t="n">
        <v>14730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79" t="n">
        <v>4431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2540</v>
      </c>
      <c r="R35" s="104" t="n">
        <v>120</v>
      </c>
      <c r="S35" s="104">
        <f>IF(T35&gt;0,(T35-R35)/2,"")</f>
        <v/>
      </c>
      <c r="T35" s="104" t="n">
        <v>120</v>
      </c>
      <c r="U35" s="104">
        <f>IF(V35&gt;0,(V35-T35)/2,"")</f>
        <v/>
      </c>
      <c r="V35" s="104" t="n">
        <v>768</v>
      </c>
      <c r="W35" s="104">
        <f>IF(X35&gt;0,(X35-V35)/2,"")</f>
        <v/>
      </c>
      <c r="X35" s="104" t="n">
        <v>768</v>
      </c>
      <c r="Y35" s="104">
        <f>IF(Z35&gt;0,(Z35-X35)/2,"")</f>
        <v/>
      </c>
      <c r="Z35" s="104" t="n">
        <v>1381</v>
      </c>
      <c r="AA35" s="104">
        <f>IF(AB35&gt;0,(AB35-Z35)/2,"")</f>
        <v/>
      </c>
      <c r="AB35" s="104" t="n">
        <v>1381</v>
      </c>
      <c r="AC35" s="104">
        <f>IF(AD35&gt;0,(AD35-AB35)/2,"")</f>
        <v/>
      </c>
      <c r="AD35" s="104" t="n">
        <v>1381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1377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517</v>
      </c>
      <c r="W36" s="106">
        <f>IF(X36&gt;0,(X36-V36)/2,"")</f>
        <v/>
      </c>
      <c r="X36" s="106" t="n">
        <v>826</v>
      </c>
      <c r="Y36" s="106">
        <f>IF(Z36&gt;0,(Z36-X36)/2,"")</f>
        <v/>
      </c>
      <c r="Z36" s="106" t="n">
        <v>1369</v>
      </c>
      <c r="AA36" s="106">
        <f>IF(AB36&gt;0,(AB36-Z36)/2,"")</f>
        <v/>
      </c>
      <c r="AB36" s="106" t="n">
        <v>1369</v>
      </c>
      <c r="AC36" s="106">
        <f>IF(AD36&gt;0,(AD36-AB36)/2,"")</f>
        <v/>
      </c>
      <c r="AD36" s="106" t="n">
        <v>1369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2438</v>
      </c>
      <c r="R37" s="108" t="n">
        <v>28</v>
      </c>
      <c r="S37" s="108">
        <f>IF(T37&gt;0,(T37-R37)/2,"")</f>
        <v/>
      </c>
      <c r="T37" s="108" t="n">
        <v>263</v>
      </c>
      <c r="U37" s="108">
        <f>IF(V37&gt;0,(V37-T37)/2,"")</f>
        <v/>
      </c>
      <c r="V37" s="108" t="n">
        <v>263</v>
      </c>
      <c r="W37" s="108">
        <f>IF(X37&gt;0,(X37-V37)/2,"")</f>
        <v/>
      </c>
      <c r="X37" s="108" t="n">
        <v>269</v>
      </c>
      <c r="Y37" s="108">
        <f>IF(Z37&gt;0,(Z37-X37)/2,"")</f>
        <v/>
      </c>
      <c r="Z37" s="108" t="n">
        <v>731</v>
      </c>
      <c r="AA37" s="108">
        <f>IF(AB37&gt;0,(AB37-Z37)/2,"")</f>
        <v/>
      </c>
      <c r="AB37" s="108" t="n">
        <v>731</v>
      </c>
      <c r="AC37" s="108">
        <f>IF(AD37&gt;0,(AD37-AB37)/2,"")</f>
        <v/>
      </c>
      <c r="AD37" s="108" t="n">
        <v>731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3546</v>
      </c>
      <c r="R38" s="106" t="n">
        <v>720</v>
      </c>
      <c r="S38" s="106">
        <f>IF(T38&gt;0,(T38-R38)/2,"")</f>
        <v/>
      </c>
      <c r="T38" s="106" t="n">
        <v>1153</v>
      </c>
      <c r="U38" s="106">
        <f>IF(V38&gt;0,(V38-T38)/2,"")</f>
        <v/>
      </c>
      <c r="V38" s="106" t="n">
        <v>1153</v>
      </c>
      <c r="W38" s="106">
        <f>IF(X38&gt;0,(X38-V38)/2,"")</f>
        <v/>
      </c>
      <c r="X38" s="106" t="n">
        <v>2016</v>
      </c>
      <c r="Y38" s="106">
        <f>IF(Z38&gt;0,(Z38-X38)/2,"")</f>
        <v/>
      </c>
      <c r="Z38" s="106" t="n">
        <v>2945</v>
      </c>
      <c r="AA38" s="106">
        <f>IF(AB38&gt;0,(AB38-Z38)/2,"")</f>
        <v/>
      </c>
      <c r="AB38" s="106" t="n">
        <v>2945</v>
      </c>
      <c r="AC38" s="106">
        <f>IF(AD38&gt;0,(AD38-AB38)/2,"")</f>
        <v/>
      </c>
      <c r="AD38" s="106" t="n">
        <v>2945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2292</v>
      </c>
      <c r="R39" s="108" t="n">
        <v>479</v>
      </c>
      <c r="S39" s="108">
        <f>IF(T39&gt;0,(T39-R39)/2,"")</f>
        <v/>
      </c>
      <c r="T39" s="108" t="n">
        <v>725</v>
      </c>
      <c r="U39" s="108">
        <f>IF(V39&gt;0,(V39-T39)/2,"")</f>
        <v/>
      </c>
      <c r="V39" s="108" t="n">
        <v>725</v>
      </c>
      <c r="W39" s="108">
        <f>IF(X39&gt;0,(X39-V39)/2,"")</f>
        <v/>
      </c>
      <c r="X39" s="108" t="n">
        <v>729</v>
      </c>
      <c r="Y39" s="108">
        <f>IF(Z39&gt;0,(Z39-X39)/2,"")</f>
        <v/>
      </c>
      <c r="Z39" s="108" t="n">
        <v>2297</v>
      </c>
      <c r="AA39" s="108">
        <f>IF(AB39&gt;0,(AB39-Z39)/2,"")</f>
        <v/>
      </c>
      <c r="AB39" s="108" t="n">
        <v>2297</v>
      </c>
      <c r="AC39" s="108">
        <f>IF(AD39&gt;0,(AD39-AB39)/2,"")</f>
        <v/>
      </c>
      <c r="AD39" s="108" t="n">
        <v>2297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3456</v>
      </c>
      <c r="R40" s="106" t="n">
        <v>288</v>
      </c>
      <c r="S40" s="106">
        <f>IF(T40&gt;0,(T40-R40)/2,"")</f>
        <v/>
      </c>
      <c r="T40" s="106" t="n">
        <v>606</v>
      </c>
      <c r="U40" s="106">
        <f>IF(V40&gt;0,(V40-T40)/2,"")</f>
        <v/>
      </c>
      <c r="V40" s="106" t="n">
        <v>717</v>
      </c>
      <c r="W40" s="106">
        <f>IF(X40&gt;0,(X40-V40)/2,"")</f>
        <v/>
      </c>
      <c r="X40" s="106" t="n">
        <v>719</v>
      </c>
      <c r="Y40" s="106">
        <f>IF(Z40&gt;0,(Z40-X40)/2,"")</f>
        <v/>
      </c>
      <c r="Z40" s="106" t="n">
        <v>1332</v>
      </c>
      <c r="AA40" s="106">
        <f>IF(AB40&gt;0,(AB40-Z40)/2,"")</f>
        <v/>
      </c>
      <c r="AB40" s="106" t="n">
        <v>1332</v>
      </c>
      <c r="AC40" s="106">
        <f>IF(AD40&gt;0,(AD40-AB40)/2,"")</f>
        <v/>
      </c>
      <c r="AD40" s="106" t="n">
        <v>1332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1182</v>
      </c>
      <c r="R41" s="108" t="n">
        <v>229</v>
      </c>
      <c r="S41" s="108">
        <f>IF(T41&gt;0,(T41-R41)/2,"")</f>
        <v/>
      </c>
      <c r="T41" s="108" t="n">
        <v>487</v>
      </c>
      <c r="U41" s="108">
        <f>IF(V41&gt;0,(V41-T41)/2,"")</f>
        <v/>
      </c>
      <c r="V41" s="108" t="n">
        <v>487</v>
      </c>
      <c r="W41" s="108">
        <f>IF(X41&gt;0,(X41-V41)/2,"")</f>
        <v/>
      </c>
      <c r="X41" s="108" t="n">
        <v>805</v>
      </c>
      <c r="Y41" s="108">
        <f>IF(Z41&gt;0,(Z41-X41)/2,"")</f>
        <v/>
      </c>
      <c r="Z41" s="108" t="n">
        <v>1293</v>
      </c>
      <c r="AA41" s="108">
        <f>IF(AB41&gt;0,(AB41-Z41)/2,"")</f>
        <v/>
      </c>
      <c r="AB41" s="108" t="n">
        <v>1293</v>
      </c>
      <c r="AC41" s="108">
        <f>IF(AD41&gt;0,(AD41-AB41)/2,"")</f>
        <v/>
      </c>
      <c r="AD41" s="108" t="n">
        <v>1293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1691</v>
      </c>
      <c r="R42" s="106" t="n">
        <v>0</v>
      </c>
      <c r="S42" s="106">
        <f>IF(T42&gt;0,(T42-R42)/2,"")</f>
        <v/>
      </c>
      <c r="T42" s="106" t="n">
        <v>546</v>
      </c>
      <c r="U42" s="106">
        <f>IF(V42&gt;0,(V42-T42)/2,"")</f>
        <v/>
      </c>
      <c r="V42" s="106" t="n">
        <v>546</v>
      </c>
      <c r="W42" s="106">
        <f>IF(X42&gt;0,(X42-V42)/2,"")</f>
        <v/>
      </c>
      <c r="X42" s="106" t="n">
        <v>908</v>
      </c>
      <c r="Y42" s="106">
        <f>IF(Z42&gt;0,(Z42-X42)/2,"")</f>
        <v/>
      </c>
      <c r="Z42" s="106" t="n">
        <v>908</v>
      </c>
      <c r="AA42" s="106">
        <f>IF(AB42&gt;0,(AB42-Z42)/2,"")</f>
        <v/>
      </c>
      <c r="AB42" s="106" t="n">
        <v>908</v>
      </c>
      <c r="AC42" s="106">
        <f>IF(AD42&gt;0,(AD42-AB42)/2,"")</f>
        <v/>
      </c>
      <c r="AD42" s="106" t="n">
        <v>908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1574</v>
      </c>
      <c r="R43" s="110" t="n">
        <v>4</v>
      </c>
      <c r="S43" s="110">
        <f>IF(T43&gt;0,(T43-R43)/2,"")</f>
        <v/>
      </c>
      <c r="T43" s="110" t="n">
        <v>500</v>
      </c>
      <c r="U43" s="110">
        <f>IF(V43&gt;0,(V43-T43)/2,"")</f>
        <v/>
      </c>
      <c r="V43" s="110" t="n">
        <v>499</v>
      </c>
      <c r="W43" s="110">
        <f>IF(X43&gt;0,(X43-V43)/2,"")</f>
        <v/>
      </c>
      <c r="X43" s="110" t="n">
        <v>1283</v>
      </c>
      <c r="Y43" s="110">
        <f>IF(Z43&gt;0,(Z43-X43)/2,"")</f>
        <v/>
      </c>
      <c r="Z43" s="110" t="n">
        <v>1602</v>
      </c>
      <c r="AA43" s="110">
        <f>IF(AB43&gt;0,(AB43-Z43)/2,"")</f>
        <v/>
      </c>
      <c r="AB43" s="110" t="n">
        <v>1602</v>
      </c>
      <c r="AC43" s="110">
        <f>IF(AD43&gt;0,(AD43-AB43)/2,"")</f>
        <v/>
      </c>
      <c r="AD43" s="110" t="n">
        <v>1602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4857</v>
      </c>
      <c r="R44" s="112" t="n">
        <v>1000</v>
      </c>
      <c r="S44" s="112">
        <f>IF(T44&gt;0,(T44-R44)/2,"")</f>
        <v/>
      </c>
      <c r="T44" s="112" t="n">
        <v>4857</v>
      </c>
      <c r="U44" s="112">
        <f>IF(V44&gt;0,(V44-T44)/2,"")</f>
        <v/>
      </c>
      <c r="V44" s="112" t="n">
        <v>4857</v>
      </c>
      <c r="W44" s="112">
        <f>IF(X44&gt;0,(X44-V44)/2,"")</f>
        <v/>
      </c>
      <c r="X44" s="112" t="n">
        <v>4857</v>
      </c>
      <c r="Y44" s="112">
        <f>IF(Z44&gt;0,(Z44-X44)/2,"")</f>
        <v/>
      </c>
      <c r="Z44" s="112" t="n">
        <v>4857</v>
      </c>
      <c r="AA44" s="112">
        <f>IF(AB44&gt;0,(AB44-Z44)/2,"")</f>
        <v/>
      </c>
      <c r="AB44" s="112" t="n">
        <v>4857</v>
      </c>
      <c r="AC44" s="112">
        <f>IF(AD44&gt;0,(AD44-AB44)/2,"")</f>
        <v/>
      </c>
      <c r="AD44" s="112" t="n">
        <v>4857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3835</v>
      </c>
      <c r="R45" s="108" t="n">
        <v>32</v>
      </c>
      <c r="S45" s="108">
        <f>IF(T45&gt;0,(T45-R45)/2,"")</f>
        <v/>
      </c>
      <c r="T45" s="108" t="n">
        <v>3867</v>
      </c>
      <c r="U45" s="108">
        <f>IF(V45&gt;0,(V45-T45)/2,"")</f>
        <v/>
      </c>
      <c r="V45" s="108" t="n">
        <v>3867</v>
      </c>
      <c r="W45" s="108">
        <f>IF(X45&gt;0,(X45-V45)/2,"")</f>
        <v/>
      </c>
      <c r="X45" s="108" t="n">
        <v>3867</v>
      </c>
      <c r="Y45" s="108">
        <f>IF(Z45&gt;0,(Z45-X45)/2,"")</f>
        <v/>
      </c>
      <c r="Z45" s="108" t="n">
        <v>3867</v>
      </c>
      <c r="AA45" s="108">
        <f>IF(AB45&gt;0,(AB45-Z45)/2,"")</f>
        <v/>
      </c>
      <c r="AB45" s="108" t="n">
        <v>3867</v>
      </c>
      <c r="AC45" s="108">
        <f>IF(AD45&gt;0,(AD45-AB45)/2,"")</f>
        <v/>
      </c>
      <c r="AD45" s="108" t="n">
        <v>3867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2445</v>
      </c>
      <c r="R46" s="106" t="n">
        <v>3</v>
      </c>
      <c r="S46" s="106">
        <f>IF(T46&gt;0,(T46-R46)/2,"")</f>
        <v/>
      </c>
      <c r="T46" s="106" t="n">
        <v>1208</v>
      </c>
      <c r="U46" s="106">
        <f>IF(V46&gt;0,(V46-T46)/2,"")</f>
        <v/>
      </c>
      <c r="V46" s="106" t="n">
        <v>1208</v>
      </c>
      <c r="W46" s="106">
        <f>IF(X46&gt;0,(X46-V46)/2,"")</f>
        <v/>
      </c>
      <c r="X46" s="106" t="n">
        <v>1989</v>
      </c>
      <c r="Y46" s="106">
        <f>IF(Z46&gt;0,(Z46-X46)/2,"")</f>
        <v/>
      </c>
      <c r="Z46" s="106" t="n">
        <v>1989</v>
      </c>
      <c r="AA46" s="106">
        <f>IF(AB46&gt;0,(AB46-Z46)/2,"")</f>
        <v/>
      </c>
      <c r="AB46" s="106" t="n">
        <v>1989</v>
      </c>
      <c r="AC46" s="106">
        <f>IF(AD46&gt;0,(AD46-AB46)/2,"")</f>
        <v/>
      </c>
      <c r="AD46" s="106" t="n">
        <v>1989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4157</v>
      </c>
      <c r="R47" s="110" t="n">
        <v>0</v>
      </c>
      <c r="S47" s="110">
        <f>IF(T47&gt;0,(T47-R47)/2,"")</f>
        <v/>
      </c>
      <c r="T47" s="110" t="n">
        <v>4157</v>
      </c>
      <c r="U47" s="110">
        <f>IF(V47&gt;0,(V47-T47)/2,"")</f>
        <v/>
      </c>
      <c r="V47" s="110" t="n">
        <v>4157</v>
      </c>
      <c r="W47" s="110">
        <f>IF(X47&gt;0,(X47-V47)/2,"")</f>
        <v/>
      </c>
      <c r="X47" s="110" t="n">
        <v>4157</v>
      </c>
      <c r="Y47" s="110">
        <f>IF(Z47&gt;0,(Z47-X47)/2,"")</f>
        <v/>
      </c>
      <c r="Z47" s="110" t="n">
        <v>4157</v>
      </c>
      <c r="AA47" s="110">
        <f>IF(AB47&gt;0,(AB47-Z47)/2,"")</f>
        <v/>
      </c>
      <c r="AB47" s="110" t="n">
        <v>4157</v>
      </c>
      <c r="AC47" s="110">
        <f>IF(AD47&gt;0,(AD47-AB47)/2,"")</f>
        <v/>
      </c>
      <c r="AD47" s="110" t="n">
        <v>4157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217</v>
      </c>
      <c r="R48" s="112" t="n">
        <v>139</v>
      </c>
      <c r="S48" s="112">
        <f>IF(T48&gt;0,(T48-R48)/2,"")</f>
        <v/>
      </c>
      <c r="T48" s="112" t="n">
        <v>194</v>
      </c>
      <c r="U48" s="112">
        <f>IF(V48&gt;0,(V48-T48)/2,"")</f>
        <v/>
      </c>
      <c r="V48" s="112" t="n">
        <v>269</v>
      </c>
      <c r="W48" s="112">
        <f>IF(X48&gt;0,(X48-V48)/2,"")</f>
        <v/>
      </c>
      <c r="X48" s="112" t="n">
        <v>294</v>
      </c>
      <c r="Y48" s="112">
        <f>IF(Z48&gt;0,(Z48-X48)/2,"")</f>
        <v/>
      </c>
      <c r="Z48" s="112" t="n">
        <v>294</v>
      </c>
      <c r="AA48" s="112">
        <f>IF(AB48&gt;0,(AB48-Z48)/2,"")</f>
        <v/>
      </c>
      <c r="AB48" s="112" t="n">
        <v>294</v>
      </c>
      <c r="AC48" s="112">
        <f>IF(AD48&gt;0,(AD48-AB48)/2,"")</f>
        <v/>
      </c>
      <c r="AD48" s="112" t="n">
        <v>294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275</v>
      </c>
      <c r="R49" s="108" t="n">
        <v>0</v>
      </c>
      <c r="S49" s="108">
        <f>IF(T49&gt;0,(T49-R49)/2,"")</f>
        <v/>
      </c>
      <c r="T49" s="108" t="n">
        <v>151</v>
      </c>
      <c r="U49" s="108">
        <f>IF(V49&gt;0,(V49-T49)/2,"")</f>
        <v/>
      </c>
      <c r="V49" s="108" t="n">
        <v>275</v>
      </c>
      <c r="W49" s="108">
        <f>IF(X49&gt;0,(X49-V49)/2,"")</f>
        <v/>
      </c>
      <c r="X49" s="108" t="n">
        <v>275</v>
      </c>
      <c r="Y49" s="108">
        <f>IF(Z49&gt;0,(Z49-X49)/2,"")</f>
        <v/>
      </c>
      <c r="Z49" s="108" t="n">
        <v>275</v>
      </c>
      <c r="AA49" s="108">
        <f>IF(AB49&gt;0,(AB49-Z49)/2,"")</f>
        <v/>
      </c>
      <c r="AB49" s="108" t="n">
        <v>275</v>
      </c>
      <c r="AC49" s="108">
        <f>IF(AD49&gt;0,(AD49-AB49)/2,"")</f>
        <v/>
      </c>
      <c r="AD49" s="108" t="n">
        <v>275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1825</v>
      </c>
      <c r="R50" s="106" t="n">
        <v>167</v>
      </c>
      <c r="S50" s="106">
        <f>IF(T50&gt;0,(T50-R50)/2,"")</f>
        <v/>
      </c>
      <c r="T50" s="106" t="n">
        <v>352</v>
      </c>
      <c r="U50" s="106">
        <f>IF(V50&gt;0,(V50-T50)/2,"")</f>
        <v/>
      </c>
      <c r="V50" s="106" t="n">
        <v>711</v>
      </c>
      <c r="W50" s="106">
        <f>IF(X50&gt;0,(X50-V50)/2,"")</f>
        <v/>
      </c>
      <c r="X50" s="106" t="n">
        <v>974</v>
      </c>
      <c r="Y50" s="106">
        <f>IF(Z50&gt;0,(Z50-X50)/2,"")</f>
        <v/>
      </c>
      <c r="Z50" s="106" t="n">
        <v>1083</v>
      </c>
      <c r="AA50" s="106">
        <f>IF(AB50&gt;0,(AB50-Z50)/2,"")</f>
        <v/>
      </c>
      <c r="AB50" s="106" t="n">
        <v>1083</v>
      </c>
      <c r="AC50" s="106">
        <f>IF(AD50&gt;0,(AD50-AB50)/2,"")</f>
        <v/>
      </c>
      <c r="AD50" s="106" t="n">
        <v>1083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1486</v>
      </c>
      <c r="R51" s="108" t="n">
        <v>4</v>
      </c>
      <c r="S51" s="108">
        <f>IF(T51&gt;0,(T51-R51)/2,"")</f>
        <v/>
      </c>
      <c r="T51" s="108" t="n">
        <v>4</v>
      </c>
      <c r="U51" s="108">
        <f>IF(V51&gt;0,(V51-T51)/2,"")</f>
        <v/>
      </c>
      <c r="V51" s="108" t="n">
        <v>320</v>
      </c>
      <c r="W51" s="108">
        <f>IF(X51&gt;0,(X51-V51)/2,"")</f>
        <v/>
      </c>
      <c r="X51" s="108" t="n">
        <v>335</v>
      </c>
      <c r="Y51" s="108">
        <f>IF(Z51&gt;0,(Z51-X51)/2,"")</f>
        <v/>
      </c>
      <c r="Z51" s="108" t="n">
        <v>335</v>
      </c>
      <c r="AA51" s="108">
        <f>IF(AB51&gt;0,(AB51-Z51)/2,"")</f>
        <v/>
      </c>
      <c r="AB51" s="108" t="n">
        <v>335</v>
      </c>
      <c r="AC51" s="108">
        <f>IF(AD51&gt;0,(AD51-AB51)/2,"")</f>
        <v/>
      </c>
      <c r="AD51" s="108" t="n">
        <v>335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2615</v>
      </c>
      <c r="R52" s="106" t="n">
        <v>136</v>
      </c>
      <c r="S52" s="106">
        <f>IF(T52&gt;0,(T52-R52)/2,"")</f>
        <v/>
      </c>
      <c r="T52" s="106" t="n">
        <v>372</v>
      </c>
      <c r="U52" s="106">
        <f>IF(V52&gt;0,(V52-T52)/2,"")</f>
        <v/>
      </c>
      <c r="V52" s="106" t="n">
        <v>717</v>
      </c>
      <c r="W52" s="106">
        <f>IF(X52&gt;0,(X52-V52)/2,"")</f>
        <v/>
      </c>
      <c r="X52" s="106" t="n">
        <v>998</v>
      </c>
      <c r="Y52" s="106">
        <f>IF(Z52&gt;0,(Z52-X52)/2,"")</f>
        <v/>
      </c>
      <c r="Z52" s="106" t="n">
        <v>1170</v>
      </c>
      <c r="AA52" s="106">
        <f>IF(AB52&gt;0,(AB52-Z52)/2,"")</f>
        <v/>
      </c>
      <c r="AB52" s="106" t="n">
        <v>1170</v>
      </c>
      <c r="AC52" s="106">
        <f>IF(AD52&gt;0,(AD52-AB52)/2,"")</f>
        <v/>
      </c>
      <c r="AD52" s="106" t="n">
        <v>1170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1586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0</v>
      </c>
      <c r="W53" s="108">
        <f>IF(X53&gt;0,(X53-V53)/2,"")</f>
        <v/>
      </c>
      <c r="X53" s="108" t="n">
        <v>599</v>
      </c>
      <c r="Y53" s="108">
        <f>IF(Z53&gt;0,(Z53-X53)/2,"")</f>
        <v/>
      </c>
      <c r="Z53" s="108" t="n">
        <v>1576</v>
      </c>
      <c r="AA53" s="108">
        <f>IF(AB53&gt;0,(AB53-Z53)/2,"")</f>
        <v/>
      </c>
      <c r="AB53" s="108" t="n">
        <v>1576</v>
      </c>
      <c r="AC53" s="108">
        <f>IF(AD53&gt;0,(AD53-AB53)/2,"")</f>
        <v/>
      </c>
      <c r="AD53" s="108" t="n">
        <v>1576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979</v>
      </c>
      <c r="R54" s="106" t="n">
        <v>88</v>
      </c>
      <c r="S54" s="106">
        <f>IF(T54&gt;0,(T54-R54)/2,"")</f>
        <v/>
      </c>
      <c r="T54" s="106" t="n">
        <v>314</v>
      </c>
      <c r="U54" s="106">
        <f>IF(V54&gt;0,(V54-T54)/2,"")</f>
        <v/>
      </c>
      <c r="V54" s="106" t="n">
        <v>314</v>
      </c>
      <c r="W54" s="106">
        <f>IF(X54&gt;0,(X54-V54)/2,"")</f>
        <v/>
      </c>
      <c r="X54" s="106" t="n">
        <v>314</v>
      </c>
      <c r="Y54" s="106">
        <f>IF(Z54&gt;0,(Z54-X54)/2,"")</f>
        <v/>
      </c>
      <c r="Z54" s="106" t="n">
        <v>314</v>
      </c>
      <c r="AA54" s="106">
        <f>IF(AB54&gt;0,(AB54-Z54)/2,"")</f>
        <v/>
      </c>
      <c r="AB54" s="106" t="n">
        <v>314</v>
      </c>
      <c r="AC54" s="106">
        <f>IF(AD54&gt;0,(AD54-AB54)/2,"")</f>
        <v/>
      </c>
      <c r="AD54" s="106" t="n">
        <v>314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338</v>
      </c>
      <c r="R55" s="108" t="n">
        <v>2</v>
      </c>
      <c r="S55" s="108">
        <f>IF(T55&gt;0,(T55-R55)/2,"")</f>
        <v/>
      </c>
      <c r="T55" s="108" t="n">
        <v>2</v>
      </c>
      <c r="U55" s="108">
        <f>IF(V55&gt;0,(V55-T55)/2,"")</f>
        <v/>
      </c>
      <c r="V55" s="108" t="n">
        <v>174</v>
      </c>
      <c r="W55" s="108">
        <f>IF(X55&gt;0,(X55-V55)/2,"")</f>
        <v/>
      </c>
      <c r="X55" s="108" t="n">
        <v>319</v>
      </c>
      <c r="Y55" s="108">
        <f>IF(Z55&gt;0,(Z55-X55)/2,"")</f>
        <v/>
      </c>
      <c r="Z55" s="108" t="n">
        <v>319</v>
      </c>
      <c r="AA55" s="108">
        <f>IF(AB55&gt;0,(AB55-Z55)/2,"")</f>
        <v/>
      </c>
      <c r="AB55" s="108" t="n">
        <v>319</v>
      </c>
      <c r="AC55" s="108">
        <f>IF(AD55&gt;0,(AD55-AB55)/2,"")</f>
        <v/>
      </c>
      <c r="AD55" s="108" t="n">
        <v>319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201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201</v>
      </c>
      <c r="Y56" s="114">
        <f>IF(Z56&gt;0,(Z56-X56)/2,"")</f>
        <v/>
      </c>
      <c r="Z56" s="114" t="n">
        <v>201</v>
      </c>
      <c r="AA56" s="114">
        <f>IF(AB56&gt;0,(AB56-Z56)/2,"")</f>
        <v/>
      </c>
      <c r="AB56" s="114" t="n">
        <v>201</v>
      </c>
      <c r="AC56" s="114">
        <f>IF(AD56&gt;0,(AD56-AB56)/2,"")</f>
        <v/>
      </c>
      <c r="AD56" s="114" t="n">
        <v>201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5626</v>
      </c>
      <c r="R57" s="104" t="n">
        <v>336</v>
      </c>
      <c r="S57" s="104">
        <f>IF(T57&gt;0,(T57-R57)/2,"")</f>
        <v/>
      </c>
      <c r="T57" s="104" t="n">
        <v>1224</v>
      </c>
      <c r="U57" s="104">
        <f>IF(V57&gt;0,(V57-T57)/2,"")</f>
        <v/>
      </c>
      <c r="V57" s="104" t="n">
        <v>2568</v>
      </c>
      <c r="W57" s="104">
        <f>IF(X57&gt;0,(X57-V57)/2,"")</f>
        <v/>
      </c>
      <c r="X57" s="104" t="n">
        <v>3150</v>
      </c>
      <c r="Y57" s="104">
        <f>IF(Z57&gt;0,(Z57-X57)/2,"")</f>
        <v/>
      </c>
      <c r="Z57" s="104" t="n">
        <v>3150</v>
      </c>
      <c r="AA57" s="104">
        <f>IF(AB57&gt;0,(AB57-Z57)/2,"")</f>
        <v/>
      </c>
      <c r="AB57" s="104" t="n">
        <v>3150</v>
      </c>
      <c r="AC57" s="104">
        <f>IF(AD57&gt;0,(AD57-AB57)/2,"")</f>
        <v/>
      </c>
      <c r="AD57" s="104" t="n">
        <v>3150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4430</v>
      </c>
      <c r="R58" s="106" t="n">
        <v>959</v>
      </c>
      <c r="S58" s="106">
        <f>IF(T58&gt;0,(T58-R58)/2,"")</f>
        <v/>
      </c>
      <c r="T58" s="106" t="n">
        <v>2399</v>
      </c>
      <c r="U58" s="106">
        <f>IF(V58&gt;0,(V58-T58)/2,"")</f>
        <v/>
      </c>
      <c r="V58" s="106" t="n">
        <v>3113</v>
      </c>
      <c r="W58" s="106">
        <f>IF(X58&gt;0,(X58-V58)/2,"")</f>
        <v/>
      </c>
      <c r="X58" s="106" t="n">
        <v>3302</v>
      </c>
      <c r="Y58" s="106">
        <f>IF(Z58&gt;0,(Z58-X58)/2,"")</f>
        <v/>
      </c>
      <c r="Z58" s="106" t="n">
        <v>3302</v>
      </c>
      <c r="AA58" s="106">
        <f>IF(AB58&gt;0,(AB58-Z58)/2,"")</f>
        <v/>
      </c>
      <c r="AB58" s="106" t="n">
        <v>3302</v>
      </c>
      <c r="AC58" s="106">
        <f>IF(AD58&gt;0,(AD58-AB58)/2,"")</f>
        <v/>
      </c>
      <c r="AD58" s="106" t="n">
        <v>3302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2919</v>
      </c>
      <c r="R59" s="108" t="n">
        <v>686</v>
      </c>
      <c r="S59" s="108">
        <f>IF(T59&gt;0,(T59-R59)/2,"")</f>
        <v/>
      </c>
      <c r="T59" s="108" t="n">
        <v>686</v>
      </c>
      <c r="U59" s="108">
        <f>IF(V59&gt;0,(V59-T59)/2,"")</f>
        <v/>
      </c>
      <c r="V59" s="108" t="n">
        <v>872</v>
      </c>
      <c r="W59" s="108">
        <f>IF(X59&gt;0,(X59-V59)/2,"")</f>
        <v/>
      </c>
      <c r="X59" s="108" t="n">
        <v>1477</v>
      </c>
      <c r="Y59" s="108">
        <f>IF(Z59&gt;0,(Z59-X59)/2,"")</f>
        <v/>
      </c>
      <c r="Z59" s="108" t="n">
        <v>1477</v>
      </c>
      <c r="AA59" s="108">
        <f>IF(AB59&gt;0,(AB59-Z59)/2,"")</f>
        <v/>
      </c>
      <c r="AB59" s="108" t="n">
        <v>1477</v>
      </c>
      <c r="AC59" s="108">
        <f>IF(AD59&gt;0,(AD59-AB59)/2,"")</f>
        <v/>
      </c>
      <c r="AD59" s="108" t="n">
        <v>1477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3450</v>
      </c>
      <c r="R61" s="104" t="n">
        <v>1169</v>
      </c>
      <c r="S61" s="104">
        <f>IF(T61&gt;0,(T61-R61)/2,"")</f>
        <v/>
      </c>
      <c r="T61" s="104" t="n">
        <v>1169</v>
      </c>
      <c r="U61" s="104">
        <f>IF(V61&gt;0,(V61-T61)/2,"")</f>
        <v/>
      </c>
      <c r="V61" s="104" t="n">
        <v>1385</v>
      </c>
      <c r="W61" s="104">
        <f>IF(X61&gt;0,(X61-V61)/2,"")</f>
        <v/>
      </c>
      <c r="X61" s="104" t="n">
        <v>2271</v>
      </c>
      <c r="Y61" s="104">
        <f>IF(Z61&gt;0,(Z61-X61)/2,"")</f>
        <v/>
      </c>
      <c r="Z61" s="104" t="n">
        <v>3525</v>
      </c>
      <c r="AA61" s="104">
        <f>IF(AB61&gt;0,(AB61-Z61)/2,"")</f>
        <v/>
      </c>
      <c r="AB61" s="104" t="n">
        <v>3831</v>
      </c>
      <c r="AC61" s="104">
        <f>IF(AD61&gt;0,(AD61-AB61)/2,"")</f>
        <v/>
      </c>
      <c r="AD61" s="104" t="n">
        <v>3831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4872</v>
      </c>
      <c r="R62" s="106" t="n">
        <v>1680</v>
      </c>
      <c r="S62" s="106">
        <f>IF(T62&gt;0,(T62-R62)/2,"")</f>
        <v/>
      </c>
      <c r="T62" s="106" t="n">
        <v>3046</v>
      </c>
      <c r="U62" s="106">
        <f>IF(V62&gt;0,(V62-T62)/2,"")</f>
        <v/>
      </c>
      <c r="V62" s="106" t="n">
        <v>4167</v>
      </c>
      <c r="W62" s="106">
        <f>IF(X62&gt;0,(X62-V62)/2,"")</f>
        <v/>
      </c>
      <c r="X62" s="106" t="n">
        <v>5303</v>
      </c>
      <c r="Y62" s="106">
        <f>IF(Z62&gt;0,(Z62-X62)/2,"")</f>
        <v/>
      </c>
      <c r="Z62" s="106" t="n">
        <v>5855</v>
      </c>
      <c r="AA62" s="106">
        <f>IF(AB62&gt;0,(AB62-Z62)/2,"")</f>
        <v/>
      </c>
      <c r="AB62" s="106" t="n">
        <v>5855</v>
      </c>
      <c r="AC62" s="106">
        <f>IF(AD62&gt;0,(AD62-AB62)/2,"")</f>
        <v/>
      </c>
      <c r="AD62" s="106" t="n">
        <v>5855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3412</v>
      </c>
      <c r="R63" s="108" t="n">
        <v>861</v>
      </c>
      <c r="S63" s="108">
        <f>IF(T63&gt;0,(T63-R63)/2,"")</f>
        <v/>
      </c>
      <c r="T63" s="108" t="n">
        <v>1956</v>
      </c>
      <c r="U63" s="108">
        <f>IF(V63&gt;0,(V63-T63)/2,"")</f>
        <v/>
      </c>
      <c r="V63" s="108" t="n">
        <v>3341</v>
      </c>
      <c r="W63" s="108">
        <f>IF(X63&gt;0,(X63-V63)/2,"")</f>
        <v/>
      </c>
      <c r="X63" s="108" t="n">
        <v>4229</v>
      </c>
      <c r="Y63" s="108">
        <f>IF(Z63&gt;0,(Z63-X63)/2,"")</f>
        <v/>
      </c>
      <c r="Z63" s="108" t="n">
        <v>4889</v>
      </c>
      <c r="AA63" s="108">
        <f>IF(AB63&gt;0,(AB63-Z63)/2,"")</f>
        <v/>
      </c>
      <c r="AB63" s="108" t="n">
        <v>4895</v>
      </c>
      <c r="AC63" s="108">
        <f>IF(AD63&gt;0,(AD63-AB63)/2,"")</f>
        <v/>
      </c>
      <c r="AD63" s="108" t="n">
        <v>4895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932</v>
      </c>
      <c r="R64" s="114" t="n">
        <v>404</v>
      </c>
      <c r="S64" s="114">
        <f>IF(T64&gt;0,(T64-R64)/2,"")</f>
        <v/>
      </c>
      <c r="T64" s="114" t="n">
        <v>544</v>
      </c>
      <c r="U64" s="114">
        <f>IF(V64&gt;0,(V64-T64)/2,"")</f>
        <v/>
      </c>
      <c r="V64" s="114" t="n">
        <v>544</v>
      </c>
      <c r="W64" s="114">
        <f>IF(X64&gt;0,(X64-V64)/2,"")</f>
        <v/>
      </c>
      <c r="X64" s="114" t="n">
        <v>1271</v>
      </c>
      <c r="Y64" s="114">
        <f>IF(Z64&gt;0,(Z64-X64)/2,"")</f>
        <v/>
      </c>
      <c r="Z64" s="114" t="n">
        <v>1271</v>
      </c>
      <c r="AA64" s="114">
        <f>IF(AB64&gt;0,(AB64-Z64)/2,"")</f>
        <v/>
      </c>
      <c r="AB64" s="114" t="n">
        <v>1271</v>
      </c>
      <c r="AC64" s="114">
        <f>IF(AD64&gt;0,(AD64-AB64)/2,"")</f>
        <v/>
      </c>
      <c r="AD64" s="114" t="n">
        <v>1271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3.xml><?xml version="1.0" encoding="utf-8"?>
<worksheet xmlns:r="http://schemas.openxmlformats.org/officeDocument/2006/relationships" xmlns="http://schemas.openxmlformats.org/spreadsheetml/2006/main">
  <sheetPr codeName="Sheet33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5914</v>
      </c>
      <c r="E6" s="18" t="inlineStr">
        <is>
          <t xml:space="preserve">Room 1 </t>
        </is>
      </c>
      <c r="F6" s="119" t="n">
        <v>20143</v>
      </c>
      <c r="G6" s="117" t="n">
        <v>16667.835</v>
      </c>
      <c r="H6" s="117" t="n">
        <v>12411.18060515999</v>
      </c>
      <c r="I6" s="19">
        <f>G6+H6</f>
        <v/>
      </c>
      <c r="J6" s="119" t="n">
        <v>18746</v>
      </c>
      <c r="K6" s="117" t="n">
        <v>16350.81925</v>
      </c>
      <c r="L6" s="117" t="n">
        <v>11558.66904488001</v>
      </c>
      <c r="M6" s="19">
        <f>K6+L6</f>
        <v/>
      </c>
      <c r="N6" s="85" t="n">
        <v>57</v>
      </c>
      <c r="O6" s="85" t="n">
        <v>50</v>
      </c>
      <c r="P6" s="92" t="n"/>
      <c r="Q6" s="20">
        <f>J6-P6</f>
        <v/>
      </c>
      <c r="R6" s="21" t="n">
        <v>2253</v>
      </c>
      <c r="S6" s="20">
        <f>IF(R6&gt;0,(R6-R7-$Q6),"")</f>
        <v/>
      </c>
      <c r="T6" s="21" t="n">
        <v>6918</v>
      </c>
      <c r="U6" s="20">
        <f>IF(T6&gt;0,(T6-T7-$Q6),"")</f>
        <v/>
      </c>
      <c r="V6" s="21" t="n">
        <v>10905</v>
      </c>
      <c r="W6" s="20">
        <f>IF(V6&gt;0,(V6-V7-$Q6),"")</f>
        <v/>
      </c>
      <c r="X6" s="21" t="n">
        <v>17299</v>
      </c>
      <c r="Y6" s="20">
        <f>IF(X6&gt;0,(X6-X7-$Q6),"")</f>
        <v/>
      </c>
      <c r="Z6" s="21" t="n">
        <v>17577</v>
      </c>
      <c r="AA6" s="20">
        <f>IF(Z6&gt;0,(Z6-Z7-$Q6),"")</f>
        <v/>
      </c>
      <c r="AB6" s="21" t="n">
        <v>17577</v>
      </c>
      <c r="AC6" s="22">
        <f>IF(AB6&gt;0,(AB6-AB7-$Q6),"")</f>
        <v/>
      </c>
      <c r="AD6" s="21" t="n">
        <v>17577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2957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4</v>
      </c>
      <c r="S7" s="24" t="n"/>
      <c r="T7" s="25" t="n">
        <v>23</v>
      </c>
      <c r="U7" s="24" t="n"/>
      <c r="V7" s="25" t="n">
        <v>71</v>
      </c>
      <c r="W7" s="24" t="n"/>
      <c r="X7" s="25" t="n">
        <v>111</v>
      </c>
      <c r="Y7" s="24" t="n"/>
      <c r="Z7" s="25" t="n">
        <v>173</v>
      </c>
      <c r="AA7" s="24" t="n"/>
      <c r="AB7" s="25" t="n">
        <v>173</v>
      </c>
      <c r="AC7" s="26" t="n"/>
      <c r="AD7" s="25" t="n">
        <v>173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2407</v>
      </c>
      <c r="E8" s="29" t="inlineStr">
        <is>
          <t>Room 2</t>
        </is>
      </c>
      <c r="F8" s="119" t="n">
        <v>15295</v>
      </c>
      <c r="G8" s="117" t="n">
        <v>6571.9325</v>
      </c>
      <c r="H8" s="117" t="n">
        <v>1448.782851</v>
      </c>
      <c r="I8" s="19">
        <f>G8+H8</f>
        <v/>
      </c>
      <c r="J8" s="119" t="n">
        <v>14293</v>
      </c>
      <c r="K8" s="117" t="n">
        <v>6107.886499999999</v>
      </c>
      <c r="L8" s="117" t="n">
        <v>1355.811956</v>
      </c>
      <c r="M8" s="19">
        <f>K8+L8</f>
        <v/>
      </c>
      <c r="N8" s="87" t="n">
        <v>23</v>
      </c>
      <c r="O8" s="87" t="n">
        <v>20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1000</v>
      </c>
      <c r="U8" s="20">
        <f>IF(T8&gt;0,(T8-T9-$Q8),"")</f>
        <v/>
      </c>
      <c r="V8" s="21" t="n">
        <v>12305</v>
      </c>
      <c r="W8" s="20">
        <f>IF(V8&gt;0,(V8-V9-$Q8),"")</f>
        <v/>
      </c>
      <c r="X8" s="21" t="n">
        <v>12984</v>
      </c>
      <c r="Y8" s="20">
        <f>IF(X8&gt;0,(X8-X9-$Q8),"")</f>
        <v/>
      </c>
      <c r="Z8" s="21" t="n">
        <v>13886</v>
      </c>
      <c r="AA8" s="20">
        <f>IF(Z8&gt;0,(Z8-Z9-$Q8),"")</f>
        <v/>
      </c>
      <c r="AB8" s="21" t="n">
        <v>13886</v>
      </c>
      <c r="AC8" s="22">
        <f>IF(AB8&gt;0,(AB8-AB9-$Q8),"")</f>
        <v/>
      </c>
      <c r="AD8" s="21" t="n">
        <v>13886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1521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6436</v>
      </c>
      <c r="E10" s="18" t="inlineStr">
        <is>
          <t>Room 3</t>
        </is>
      </c>
      <c r="F10" s="119" t="n">
        <v>19681</v>
      </c>
      <c r="G10" s="117" t="n">
        <v>15107.66</v>
      </c>
      <c r="H10" s="117" t="n">
        <v>1905.9848125</v>
      </c>
      <c r="I10" s="19">
        <f>G10+H10</f>
        <v/>
      </c>
      <c r="J10" s="119" t="n">
        <v>19131</v>
      </c>
      <c r="K10" s="117" t="n">
        <v>14553.65675</v>
      </c>
      <c r="L10" s="117" t="n">
        <v>1754.9626375</v>
      </c>
      <c r="M10" s="19">
        <f>K10+L10</f>
        <v/>
      </c>
      <c r="N10" s="88" t="n">
        <v>44</v>
      </c>
      <c r="O10" s="88" t="n">
        <v>33</v>
      </c>
      <c r="P10" s="92" t="n"/>
      <c r="Q10" s="20">
        <f>J10-P10</f>
        <v/>
      </c>
      <c r="R10" s="21" t="n">
        <v>3445</v>
      </c>
      <c r="S10" s="20">
        <f>IF(R10&gt;0,(R10-R11-$Q10),"")</f>
        <v/>
      </c>
      <c r="T10" s="21" t="n">
        <v>5345</v>
      </c>
      <c r="U10" s="20">
        <f>IF(T10&gt;0,(T10-T11-$Q10),"")</f>
        <v/>
      </c>
      <c r="V10" s="21" t="n">
        <v>8128</v>
      </c>
      <c r="W10" s="20">
        <f>IF(V10&gt;0,(V10-V11-$Q10),"")</f>
        <v/>
      </c>
      <c r="X10" s="21" t="n">
        <v>10800</v>
      </c>
      <c r="Y10" s="20">
        <f>IF(X10&gt;0,(X10-X11-$Q10),"")</f>
        <v/>
      </c>
      <c r="Z10" s="21" t="n">
        <v>13479</v>
      </c>
      <c r="AA10" s="20">
        <f>IF(Z10&gt;0,(Z10-Z11-$Q10),"")</f>
        <v/>
      </c>
      <c r="AB10" s="21" t="n">
        <v>13671</v>
      </c>
      <c r="AC10" s="22">
        <f>IF(AB10&gt;0,(AB10-AB11-$Q10),"")</f>
        <v/>
      </c>
      <c r="AD10" s="21" t="n">
        <v>13671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2154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0</v>
      </c>
      <c r="U11" s="24" t="n"/>
      <c r="V11" s="30" t="n">
        <v>792</v>
      </c>
      <c r="W11" s="24" t="n"/>
      <c r="X11" s="30" t="n">
        <v>1221</v>
      </c>
      <c r="Y11" s="24" t="n"/>
      <c r="Z11" s="30" t="n">
        <v>1169</v>
      </c>
      <c r="AA11" s="24" t="n"/>
      <c r="AB11" s="30" t="n">
        <v>1269</v>
      </c>
      <c r="AC11" s="26" t="n"/>
      <c r="AD11" s="30" t="n">
        <v>1269</v>
      </c>
      <c r="AE11" s="26" t="n"/>
    </row>
    <row r="12">
      <c r="B12" s="16" t="inlineStr">
        <is>
          <t>WM TUC</t>
        </is>
      </c>
      <c r="C12" s="17" t="n">
        <v>1764</v>
      </c>
      <c r="E12" s="29" t="inlineStr">
        <is>
          <t>Room 4</t>
        </is>
      </c>
      <c r="F12" s="119" t="n">
        <v>14812</v>
      </c>
      <c r="G12" s="117" t="n">
        <v>12140.496</v>
      </c>
      <c r="H12" s="117" t="n">
        <v>16918.06534744</v>
      </c>
      <c r="I12" s="19">
        <f>G12+H12</f>
        <v/>
      </c>
      <c r="J12" s="119" t="n">
        <v>14245</v>
      </c>
      <c r="K12" s="117" t="n">
        <v>11825.79775</v>
      </c>
      <c r="L12" s="117" t="n">
        <v>15929.5082439</v>
      </c>
      <c r="M12" s="19">
        <f>K12+L12</f>
        <v/>
      </c>
      <c r="N12" s="88" t="n">
        <v>47</v>
      </c>
      <c r="O12" s="88" t="n">
        <v>42</v>
      </c>
      <c r="P12" s="92" t="n"/>
      <c r="Q12" s="20">
        <f>J12-P12</f>
        <v/>
      </c>
      <c r="R12" s="21" t="n">
        <v>2691</v>
      </c>
      <c r="S12" s="20">
        <f>IF(R12&gt;0,(R12-R13-$Q12),"")</f>
        <v/>
      </c>
      <c r="T12" s="21" t="n">
        <v>5441</v>
      </c>
      <c r="U12" s="20">
        <f>IF(T12&gt;0,(T12-T13-$Q12),"")</f>
        <v/>
      </c>
      <c r="V12" s="21" t="n">
        <v>6681</v>
      </c>
      <c r="W12" s="20">
        <f>IF(V12&gt;0,(V12-V13-$Q12),"")</f>
        <v/>
      </c>
      <c r="X12" s="21" t="n">
        <v>7712</v>
      </c>
      <c r="Y12" s="20">
        <f>IF(X12&gt;0,(X12-X13-$Q12),"")</f>
        <v/>
      </c>
      <c r="Z12" s="21" t="n">
        <v>7712</v>
      </c>
      <c r="AA12" s="20">
        <f>IF(Z12&gt;0,(Z12-Z13-$Q12),"")</f>
        <v/>
      </c>
      <c r="AB12" s="21" t="n">
        <v>7712</v>
      </c>
      <c r="AC12" s="22">
        <f>IF(AB12&gt;0,(AB12-AB13-$Q12),"")</f>
        <v/>
      </c>
      <c r="AD12" s="21" t="n">
        <v>7712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5280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358</v>
      </c>
      <c r="S13" s="24" t="n"/>
      <c r="T13" s="30" t="n">
        <v>816</v>
      </c>
      <c r="U13" s="24" t="n"/>
      <c r="V13" s="30" t="n">
        <v>1175</v>
      </c>
      <c r="W13" s="24" t="n"/>
      <c r="X13" s="30" t="n">
        <v>1227</v>
      </c>
      <c r="Y13" s="24" t="n"/>
      <c r="Z13" s="30" t="n">
        <v>1227</v>
      </c>
      <c r="AA13" s="24" t="n"/>
      <c r="AB13" s="30" t="n">
        <v>1227</v>
      </c>
      <c r="AC13" s="26" t="n"/>
      <c r="AD13" s="30" t="n">
        <v>1227</v>
      </c>
      <c r="AE13" s="26" t="n"/>
    </row>
    <row r="14">
      <c r="B14" s="16" t="inlineStr">
        <is>
          <t>ALBSFWY PHX</t>
        </is>
      </c>
      <c r="C14" s="17" t="n">
        <v>7500</v>
      </c>
      <c r="E14" s="18" t="inlineStr">
        <is>
          <t>Room 5</t>
        </is>
      </c>
      <c r="F14" s="119" t="n">
        <v>25559</v>
      </c>
      <c r="G14" s="117" t="n">
        <v>19158.25</v>
      </c>
      <c r="H14" s="117" t="n">
        <v>23835.11442043502</v>
      </c>
      <c r="I14" s="19">
        <f>G14+H14</f>
        <v/>
      </c>
      <c r="J14" s="119" t="n">
        <v>25879</v>
      </c>
      <c r="K14" s="117" t="n">
        <v>19574.4375</v>
      </c>
      <c r="L14" s="117" t="n">
        <v>24205.892396735</v>
      </c>
      <c r="M14" s="19">
        <f>K14+L14</f>
        <v/>
      </c>
      <c r="N14" s="88" t="n">
        <v>56</v>
      </c>
      <c r="O14" s="88" t="n">
        <v>36</v>
      </c>
      <c r="P14" s="92" t="n"/>
      <c r="Q14" s="20">
        <f>J14-P14</f>
        <v/>
      </c>
      <c r="R14" s="21" t="n">
        <v>4483</v>
      </c>
      <c r="S14" s="20">
        <f>IF(R14&gt;0,(R14-R15-$Q14),"")</f>
        <v/>
      </c>
      <c r="T14" s="21" t="n">
        <v>7891</v>
      </c>
      <c r="U14" s="20">
        <f>IF(T14&gt;0,(T14-T15-$Q14),"")</f>
        <v/>
      </c>
      <c r="V14" s="21" t="n">
        <v>9252</v>
      </c>
      <c r="W14" s="20">
        <f>IF(V14&gt;0,(V14-V15-$Q14),"")</f>
        <v/>
      </c>
      <c r="X14" s="21" t="n">
        <v>11568</v>
      </c>
      <c r="Y14" s="20">
        <f>IF(X14&gt;0,(X14-X15-$Q14),"")</f>
        <v/>
      </c>
      <c r="Z14" s="21" t="n">
        <v>13792</v>
      </c>
      <c r="AA14" s="20">
        <f>IF(Z14&gt;0,(Z14-Z15-$Q14),"")</f>
        <v/>
      </c>
      <c r="AB14" s="21" t="n">
        <v>14318</v>
      </c>
      <c r="AC14" s="22">
        <f>IF(AB14&gt;0,(AB14-AB15-$Q14),"")</f>
        <v/>
      </c>
      <c r="AD14" s="21" t="n">
        <v>14318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2794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3705</v>
      </c>
      <c r="S15" s="24" t="n"/>
      <c r="T15" s="25" t="n">
        <v>6485</v>
      </c>
      <c r="U15" s="24" t="n"/>
      <c r="V15" s="25" t="n">
        <v>7532</v>
      </c>
      <c r="W15" s="24" t="n"/>
      <c r="X15" s="25" t="n">
        <v>9192</v>
      </c>
      <c r="Y15" s="24" t="n"/>
      <c r="Z15" s="25" t="n">
        <v>9995</v>
      </c>
      <c r="AA15" s="24" t="n"/>
      <c r="AB15" s="25" t="n">
        <v>9995</v>
      </c>
      <c r="AC15" s="26" t="n"/>
      <c r="AD15" s="25" t="n">
        <v>9995</v>
      </c>
      <c r="AE15" s="26" t="n"/>
    </row>
    <row r="16" ht="15" customHeight="1" thickBot="1">
      <c r="B16" s="28" t="inlineStr">
        <is>
          <t>FRY'S</t>
        </is>
      </c>
      <c r="C16" s="17" t="n">
        <v>19242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1216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578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8125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1242</v>
      </c>
      <c r="L20" s="4" t="n"/>
      <c r="M20" s="4" t="n"/>
      <c r="Q20" s="51" t="inlineStr">
        <is>
          <t>Day Prior</t>
        </is>
      </c>
      <c r="R20" s="35" t="n">
        <v>4081</v>
      </c>
      <c r="S20" s="36" t="n"/>
      <c r="T20" s="35" t="n">
        <v>22585</v>
      </c>
      <c r="U20" s="36" t="n"/>
      <c r="V20" s="35" t="n">
        <v>26940</v>
      </c>
      <c r="W20" s="36" t="n"/>
      <c r="X20" s="35" t="n">
        <v>33379</v>
      </c>
      <c r="Y20" s="36" t="n"/>
      <c r="Z20" s="35" t="n">
        <v>41416</v>
      </c>
      <c r="AA20" s="36" t="n"/>
      <c r="AB20" s="35" t="n">
        <v>41809</v>
      </c>
      <c r="AC20" s="37" t="n"/>
      <c r="AD20" s="35" t="n">
        <v>41809</v>
      </c>
      <c r="AE20" s="37" t="n">
        <v>-27390</v>
      </c>
    </row>
    <row r="21" ht="15" customHeight="1" thickBot="1">
      <c r="B21" s="57" t="inlineStr">
        <is>
          <t>SBUX LV</t>
        </is>
      </c>
      <c r="C21" s="58" t="n">
        <v>4519</v>
      </c>
      <c r="L21" s="4" t="n"/>
      <c r="M21" s="4" t="n"/>
      <c r="Q21" s="52" t="n"/>
      <c r="R21" s="40" t="n">
        <v>5453</v>
      </c>
      <c r="S21" s="41" t="n"/>
      <c r="T21" s="40" t="n">
        <v>8317</v>
      </c>
      <c r="U21" s="41" t="n"/>
      <c r="V21" s="40" t="n">
        <v>11594</v>
      </c>
      <c r="W21" s="41" t="n"/>
      <c r="X21" s="40" t="n">
        <v>15290</v>
      </c>
      <c r="Y21" s="41" t="n"/>
      <c r="Z21" s="40" t="n">
        <v>16919</v>
      </c>
      <c r="AA21" s="41" t="n"/>
      <c r="AB21" s="40" t="n">
        <v>16919</v>
      </c>
      <c r="AC21" s="42" t="n"/>
      <c r="AD21" s="40" t="n">
        <v>16919</v>
      </c>
      <c r="AE21" s="42" t="n"/>
    </row>
    <row r="22" ht="15" customHeight="1" thickBot="1">
      <c r="L22" s="4" t="n"/>
      <c r="M22" s="4" t="n"/>
      <c r="Q22" s="54" t="n"/>
      <c r="R22" s="55" t="n">
        <v>2040.5</v>
      </c>
      <c r="S22" s="55" t="n"/>
      <c r="T22" s="55" t="n">
        <v>9252</v>
      </c>
      <c r="U22" s="55" t="n"/>
      <c r="V22" s="55" t="n">
        <v>2177.5</v>
      </c>
      <c r="W22" s="55" t="n"/>
      <c r="X22" s="55" t="n">
        <v>3219.5</v>
      </c>
      <c r="Y22" s="55" t="n"/>
      <c r="Z22" s="55" t="n">
        <v>4018.5</v>
      </c>
      <c r="AA22" s="55" t="n"/>
      <c r="AB22" s="55" t="n">
        <v>196.5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8962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34997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5914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15634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75" t="n">
        <v>14870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79" t="n">
        <v>3928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3217</v>
      </c>
      <c r="R35" s="104" t="n">
        <v>100</v>
      </c>
      <c r="S35" s="104">
        <f>IF(T35&gt;0,(T35-R35)/2,"")</f>
        <v/>
      </c>
      <c r="T35" s="104" t="n">
        <v>1250</v>
      </c>
      <c r="U35" s="104">
        <f>IF(V35&gt;0,(V35-T35)/2,"")</f>
        <v/>
      </c>
      <c r="V35" s="104" t="n">
        <v>2238</v>
      </c>
      <c r="W35" s="104">
        <f>IF(X35&gt;0,(X35-V35)/2,"")</f>
        <v/>
      </c>
      <c r="X35" s="104" t="n">
        <v>2319</v>
      </c>
      <c r="Y35" s="104">
        <f>IF(Z35&gt;0,(Z35-X35)/2,"")</f>
        <v/>
      </c>
      <c r="Z35" s="104" t="n">
        <v>2319</v>
      </c>
      <c r="AA35" s="104">
        <f>IF(AB35&gt;0,(AB35-Z35)/2,"")</f>
        <v/>
      </c>
      <c r="AB35" s="104" t="n">
        <v>2319</v>
      </c>
      <c r="AC35" s="104">
        <f>IF(AD35&gt;0,(AD35-AB35)/2,"")</f>
        <v/>
      </c>
      <c r="AD35" s="104" t="n">
        <v>2319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1522</v>
      </c>
      <c r="R36" s="106" t="n">
        <v>0</v>
      </c>
      <c r="S36" s="106">
        <f>IF(T36&gt;0,(T36-R36)/2,"")</f>
        <v/>
      </c>
      <c r="T36" s="106" t="n">
        <v>-462</v>
      </c>
      <c r="U36" s="106">
        <f>IF(V36&gt;0,(V36-T36)/2,"")</f>
        <v/>
      </c>
      <c r="V36" s="106" t="n">
        <v>-237</v>
      </c>
      <c r="W36" s="106">
        <f>IF(X36&gt;0,(X36-V36)/2,"")</f>
        <v/>
      </c>
      <c r="X36" s="106" t="n">
        <v>1516</v>
      </c>
      <c r="Y36" s="106">
        <f>IF(Z36&gt;0,(Z36-X36)/2,"")</f>
        <v/>
      </c>
      <c r="Z36" s="106" t="n">
        <v>1516</v>
      </c>
      <c r="AA36" s="106">
        <f>IF(AB36&gt;0,(AB36-Z36)/2,"")</f>
        <v/>
      </c>
      <c r="AB36" s="106" t="n">
        <v>1516</v>
      </c>
      <c r="AC36" s="106">
        <f>IF(AD36&gt;0,(AD36-AB36)/2,"")</f>
        <v/>
      </c>
      <c r="AD36" s="106" t="n">
        <v>1516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2614</v>
      </c>
      <c r="R37" s="108" t="n">
        <v>420</v>
      </c>
      <c r="S37" s="108">
        <f>IF(T37&gt;0,(T37-R37)/2,"")</f>
        <v/>
      </c>
      <c r="T37" s="108" t="n">
        <v>1057</v>
      </c>
      <c r="U37" s="108">
        <f>IF(V37&gt;0,(V37-T37)/2,"")</f>
        <v/>
      </c>
      <c r="V37" s="108" t="n">
        <v>1064</v>
      </c>
      <c r="W37" s="108">
        <f>IF(X37&gt;0,(X37-V37)/2,"")</f>
        <v/>
      </c>
      <c r="X37" s="108" t="n">
        <v>2616</v>
      </c>
      <c r="Y37" s="108">
        <f>IF(Z37&gt;0,(Z37-X37)/2,"")</f>
        <v/>
      </c>
      <c r="Z37" s="108" t="n">
        <v>2616</v>
      </c>
      <c r="AA37" s="108">
        <f>IF(AB37&gt;0,(AB37-Z37)/2,"")</f>
        <v/>
      </c>
      <c r="AB37" s="108" t="n">
        <v>2616</v>
      </c>
      <c r="AC37" s="108">
        <f>IF(AD37&gt;0,(AD37-AB37)/2,"")</f>
        <v/>
      </c>
      <c r="AD37" s="108" t="n">
        <v>2616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3036</v>
      </c>
      <c r="R38" s="106" t="n">
        <v>745</v>
      </c>
      <c r="S38" s="106">
        <f>IF(T38&gt;0,(T38-R38)/2,"")</f>
        <v/>
      </c>
      <c r="T38" s="106" t="n">
        <v>745</v>
      </c>
      <c r="U38" s="106">
        <f>IF(V38&gt;0,(V38-T38)/2,"")</f>
        <v/>
      </c>
      <c r="V38" s="106" t="n">
        <v>2023</v>
      </c>
      <c r="W38" s="106">
        <f>IF(X38&gt;0,(X38-V38)/2,"")</f>
        <v/>
      </c>
      <c r="X38" s="106" t="n">
        <v>3066</v>
      </c>
      <c r="Y38" s="106">
        <f>IF(Z38&gt;0,(Z38-X38)/2,"")</f>
        <v/>
      </c>
      <c r="Z38" s="106" t="n">
        <v>3066</v>
      </c>
      <c r="AA38" s="106">
        <f>IF(AB38&gt;0,(AB38-Z38)/2,"")</f>
        <v/>
      </c>
      <c r="AB38" s="106" t="n">
        <v>3066</v>
      </c>
      <c r="AC38" s="106">
        <f>IF(AD38&gt;0,(AD38-AB38)/2,"")</f>
        <v/>
      </c>
      <c r="AD38" s="106" t="n">
        <v>3066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2363</v>
      </c>
      <c r="R39" s="108" t="n">
        <v>279</v>
      </c>
      <c r="S39" s="108">
        <f>IF(T39&gt;0,(T39-R39)/2,"")</f>
        <v/>
      </c>
      <c r="T39" s="108" t="n">
        <v>1229</v>
      </c>
      <c r="U39" s="108">
        <f>IF(V39&gt;0,(V39-T39)/2,"")</f>
        <v/>
      </c>
      <c r="V39" s="108" t="n">
        <v>1699</v>
      </c>
      <c r="W39" s="108">
        <f>IF(X39&gt;0,(X39-V39)/2,"")</f>
        <v/>
      </c>
      <c r="X39" s="108" t="n">
        <v>2379</v>
      </c>
      <c r="Y39" s="108">
        <f>IF(Z39&gt;0,(Z39-X39)/2,"")</f>
        <v/>
      </c>
      <c r="Z39" s="108" t="n">
        <v>2379</v>
      </c>
      <c r="AA39" s="108">
        <f>IF(AB39&gt;0,(AB39-Z39)/2,"")</f>
        <v/>
      </c>
      <c r="AB39" s="108" t="n">
        <v>2379</v>
      </c>
      <c r="AC39" s="108">
        <f>IF(AD39&gt;0,(AD39-AB39)/2,"")</f>
        <v/>
      </c>
      <c r="AD39" s="108" t="n">
        <v>2379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1442</v>
      </c>
      <c r="R40" s="106" t="n">
        <v>233</v>
      </c>
      <c r="S40" s="106">
        <f>IF(T40&gt;0,(T40-R40)/2,"")</f>
        <v/>
      </c>
      <c r="T40" s="106" t="n">
        <v>877</v>
      </c>
      <c r="U40" s="106">
        <f>IF(V40&gt;0,(V40-T40)/2,"")</f>
        <v/>
      </c>
      <c r="V40" s="106" t="n">
        <v>877</v>
      </c>
      <c r="W40" s="106">
        <f>IF(X40&gt;0,(X40-V40)/2,"")</f>
        <v/>
      </c>
      <c r="X40" s="106" t="n">
        <v>877</v>
      </c>
      <c r="Y40" s="106">
        <f>IF(Z40&gt;0,(Z40-X40)/2,"")</f>
        <v/>
      </c>
      <c r="Z40" s="106" t="n">
        <v>1034</v>
      </c>
      <c r="AA40" s="106">
        <f>IF(AB40&gt;0,(AB40-Z40)/2,"")</f>
        <v/>
      </c>
      <c r="AB40" s="106" t="n">
        <v>1034</v>
      </c>
      <c r="AC40" s="106">
        <f>IF(AD40&gt;0,(AD40-AB40)/2,"")</f>
        <v/>
      </c>
      <c r="AD40" s="106" t="n">
        <v>1034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1222</v>
      </c>
      <c r="R41" s="108" t="n">
        <v>0</v>
      </c>
      <c r="S41" s="108">
        <f>IF(T41&gt;0,(T41-R41)/2,"")</f>
        <v/>
      </c>
      <c r="T41" s="108" t="n">
        <v>769</v>
      </c>
      <c r="U41" s="108">
        <f>IF(V41&gt;0,(V41-T41)/2,"")</f>
        <v/>
      </c>
      <c r="V41" s="108" t="n">
        <v>780</v>
      </c>
      <c r="W41" s="108">
        <f>IF(X41&gt;0,(X41-V41)/2,"")</f>
        <v/>
      </c>
      <c r="X41" s="108" t="n">
        <v>1232</v>
      </c>
      <c r="Y41" s="108">
        <f>IF(Z41&gt;0,(Z41-X41)/2,"")</f>
        <v/>
      </c>
      <c r="Z41" s="108" t="n">
        <v>1232</v>
      </c>
      <c r="AA41" s="108">
        <f>IF(AB41&gt;0,(AB41-Z41)/2,"")</f>
        <v/>
      </c>
      <c r="AB41" s="108" t="n">
        <v>1232</v>
      </c>
      <c r="AC41" s="108">
        <f>IF(AD41&gt;0,(AD41-AB41)/2,"")</f>
        <v/>
      </c>
      <c r="AD41" s="108" t="n">
        <v>1232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1788</v>
      </c>
      <c r="R42" s="106" t="n">
        <v>0</v>
      </c>
      <c r="S42" s="106">
        <f>IF(T42&gt;0,(T42-R42)/2,"")</f>
        <v/>
      </c>
      <c r="T42" s="106" t="n">
        <v>563</v>
      </c>
      <c r="U42" s="106">
        <f>IF(V42&gt;0,(V42-T42)/2,"")</f>
        <v/>
      </c>
      <c r="V42" s="106" t="n">
        <v>953</v>
      </c>
      <c r="W42" s="106">
        <f>IF(X42&gt;0,(X42-V42)/2,"")</f>
        <v/>
      </c>
      <c r="X42" s="106" t="n">
        <v>1786</v>
      </c>
      <c r="Y42" s="106">
        <f>IF(Z42&gt;0,(Z42-X42)/2,"")</f>
        <v/>
      </c>
      <c r="Z42" s="106" t="n">
        <v>1786</v>
      </c>
      <c r="AA42" s="106">
        <f>IF(AB42&gt;0,(AB42-Z42)/2,"")</f>
        <v/>
      </c>
      <c r="AB42" s="106" t="n">
        <v>1786</v>
      </c>
      <c r="AC42" s="106">
        <f>IF(AD42&gt;0,(AD42-AB42)/2,"")</f>
        <v/>
      </c>
      <c r="AD42" s="106" t="n">
        <v>1786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1542</v>
      </c>
      <c r="R43" s="110" t="n">
        <v>476</v>
      </c>
      <c r="S43" s="110">
        <f>IF(T43&gt;0,(T43-R43)/2,"")</f>
        <v/>
      </c>
      <c r="T43" s="110" t="n">
        <v>890</v>
      </c>
      <c r="U43" s="110">
        <f>IF(V43&gt;0,(V43-T43)/2,"")</f>
        <v/>
      </c>
      <c r="V43" s="110" t="n">
        <v>1508</v>
      </c>
      <c r="W43" s="110">
        <f>IF(X43&gt;0,(X43-V43)/2,"")</f>
        <v/>
      </c>
      <c r="X43" s="110" t="n">
        <v>1508</v>
      </c>
      <c r="Y43" s="110">
        <f>IF(Z43&gt;0,(Z43-X43)/2,"")</f>
        <v/>
      </c>
      <c r="Z43" s="110" t="n">
        <v>1629</v>
      </c>
      <c r="AA43" s="110">
        <f>IF(AB43&gt;0,(AB43-Z43)/2,"")</f>
        <v/>
      </c>
      <c r="AB43" s="110" t="n">
        <v>1629</v>
      </c>
      <c r="AC43" s="110">
        <f>IF(AD43&gt;0,(AD43-AB43)/2,"")</f>
        <v/>
      </c>
      <c r="AD43" s="110" t="n">
        <v>1629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4537</v>
      </c>
      <c r="R44" s="112" t="n">
        <v>1000</v>
      </c>
      <c r="S44" s="112">
        <f>IF(T44&gt;0,(T44-R44)/2,"")</f>
        <v/>
      </c>
      <c r="T44" s="112" t="n">
        <v>1000</v>
      </c>
      <c r="U44" s="112">
        <f>IF(V44&gt;0,(V44-T44)/2,"")</f>
        <v/>
      </c>
      <c r="V44" s="112" t="n">
        <v>4537</v>
      </c>
      <c r="W44" s="112">
        <f>IF(X44&gt;0,(X44-V44)/2,"")</f>
        <v/>
      </c>
      <c r="X44" s="112" t="n">
        <v>4537</v>
      </c>
      <c r="Y44" s="112">
        <f>IF(Z44&gt;0,(Z44-X44)/2,"")</f>
        <v/>
      </c>
      <c r="Z44" s="112" t="n">
        <v>4537</v>
      </c>
      <c r="AA44" s="112">
        <f>IF(AB44&gt;0,(AB44-Z44)/2,"")</f>
        <v/>
      </c>
      <c r="AB44" s="112" t="n">
        <v>4537</v>
      </c>
      <c r="AC44" s="112">
        <f>IF(AD44&gt;0,(AD44-AB44)/2,"")</f>
        <v/>
      </c>
      <c r="AD44" s="112" t="n">
        <v>4537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3567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3567</v>
      </c>
      <c r="W45" s="108">
        <f>IF(X45&gt;0,(X45-V45)/2,"")</f>
        <v/>
      </c>
      <c r="X45" s="108" t="n">
        <v>3567</v>
      </c>
      <c r="Y45" s="108">
        <f>IF(Z45&gt;0,(Z45-X45)/2,"")</f>
        <v/>
      </c>
      <c r="Z45" s="108" t="n">
        <v>3567</v>
      </c>
      <c r="AA45" s="108">
        <f>IF(AB45&gt;0,(AB45-Z45)/2,"")</f>
        <v/>
      </c>
      <c r="AB45" s="108" t="n">
        <v>3567</v>
      </c>
      <c r="AC45" s="108">
        <f>IF(AD45&gt;0,(AD45-AB45)/2,"")</f>
        <v/>
      </c>
      <c r="AD45" s="108" t="n">
        <v>3567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2210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1124</v>
      </c>
      <c r="W46" s="106">
        <f>IF(X46&gt;0,(X46-V46)/2,"")</f>
        <v/>
      </c>
      <c r="X46" s="106" t="n">
        <v>1803</v>
      </c>
      <c r="Y46" s="106">
        <f>IF(Z46&gt;0,(Z46-X46)/2,"")</f>
        <v/>
      </c>
      <c r="Z46" s="106" t="n">
        <v>1803</v>
      </c>
      <c r="AA46" s="106">
        <f>IF(AB46&gt;0,(AB46-Z46)/2,"")</f>
        <v/>
      </c>
      <c r="AB46" s="106" t="n">
        <v>1803</v>
      </c>
      <c r="AC46" s="106">
        <f>IF(AD46&gt;0,(AD46-AB46)/2,"")</f>
        <v/>
      </c>
      <c r="AD46" s="106" t="n">
        <v>1803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3979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3077</v>
      </c>
      <c r="W47" s="110">
        <f>IF(X47&gt;0,(X47-V47)/2,"")</f>
        <v/>
      </c>
      <c r="X47" s="110" t="n">
        <v>3077</v>
      </c>
      <c r="Y47" s="110">
        <f>IF(Z47&gt;0,(Z47-X47)/2,"")</f>
        <v/>
      </c>
      <c r="Z47" s="110" t="n">
        <v>3979</v>
      </c>
      <c r="AA47" s="110">
        <f>IF(AB47&gt;0,(AB47-Z47)/2,"")</f>
        <v/>
      </c>
      <c r="AB47" s="110" t="n">
        <v>3979</v>
      </c>
      <c r="AC47" s="110">
        <f>IF(AD47&gt;0,(AD47-AB47)/2,"")</f>
        <v/>
      </c>
      <c r="AD47" s="110" t="n">
        <v>3979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2095</v>
      </c>
      <c r="R48" s="112" t="n">
        <v>964</v>
      </c>
      <c r="S48" s="112">
        <f>IF(T48&gt;0,(T48-R48)/2,"")</f>
        <v/>
      </c>
      <c r="T48" s="112" t="n">
        <v>1873</v>
      </c>
      <c r="U48" s="112">
        <f>IF(V48&gt;0,(V48-T48)/2,"")</f>
        <v/>
      </c>
      <c r="V48" s="112" t="n">
        <v>1873</v>
      </c>
      <c r="W48" s="112">
        <f>IF(X48&gt;0,(X48-V48)/2,"")</f>
        <v/>
      </c>
      <c r="X48" s="112" t="n">
        <v>1902</v>
      </c>
      <c r="Y48" s="112">
        <f>IF(Z48&gt;0,(Z48-X48)/2,"")</f>
        <v/>
      </c>
      <c r="Z48" s="112" t="n">
        <v>1902</v>
      </c>
      <c r="AA48" s="112">
        <f>IF(AB48&gt;0,(AB48-Z48)/2,"")</f>
        <v/>
      </c>
      <c r="AB48" s="112" t="n">
        <v>1902</v>
      </c>
      <c r="AC48" s="112">
        <f>IF(AD48&gt;0,(AD48-AB48)/2,"")</f>
        <v/>
      </c>
      <c r="AD48" s="112" t="n">
        <v>1902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3720</v>
      </c>
      <c r="R49" s="108" t="n">
        <v>908</v>
      </c>
      <c r="S49" s="108">
        <f>IF(T49&gt;0,(T49-R49)/2,"")</f>
        <v/>
      </c>
      <c r="T49" s="108" t="n">
        <v>1306</v>
      </c>
      <c r="U49" s="108">
        <f>IF(V49&gt;0,(V49-T49)/2,"")</f>
        <v/>
      </c>
      <c r="V49" s="108" t="n">
        <v>1306</v>
      </c>
      <c r="W49" s="108">
        <f>IF(X49&gt;0,(X49-V49)/2,"")</f>
        <v/>
      </c>
      <c r="X49" s="108" t="n">
        <v>2326</v>
      </c>
      <c r="Y49" s="108">
        <f>IF(Z49&gt;0,(Z49-X49)/2,"")</f>
        <v/>
      </c>
      <c r="Z49" s="108" t="n">
        <v>3567</v>
      </c>
      <c r="AA49" s="108">
        <f>IF(AB49&gt;0,(AB49-Z49)/2,"")</f>
        <v/>
      </c>
      <c r="AB49" s="108" t="n">
        <v>3572</v>
      </c>
      <c r="AC49" s="108">
        <f>IF(AD49&gt;0,(AD49-AB49)/2,"")</f>
        <v/>
      </c>
      <c r="AD49" s="108" t="n">
        <v>3572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1942</v>
      </c>
      <c r="R50" s="106" t="n">
        <v>2</v>
      </c>
      <c r="S50" s="106">
        <f>IF(T50&gt;0,(T50-R50)/2,"")</f>
        <v/>
      </c>
      <c r="T50" s="106" t="n">
        <v>2</v>
      </c>
      <c r="U50" s="106">
        <f>IF(V50&gt;0,(V50-T50)/2,"")</f>
        <v/>
      </c>
      <c r="V50" s="106" t="n">
        <v>397</v>
      </c>
      <c r="W50" s="106">
        <f>IF(X50&gt;0,(X50-V50)/2,"")</f>
        <v/>
      </c>
      <c r="X50" s="106" t="n">
        <v>761</v>
      </c>
      <c r="Y50" s="106">
        <f>IF(Z50&gt;0,(Z50-X50)/2,"")</f>
        <v/>
      </c>
      <c r="Z50" s="106" t="n">
        <v>697</v>
      </c>
      <c r="AA50" s="106">
        <f>IF(AB50&gt;0,(AB50-Z50)/2,"")</f>
        <v/>
      </c>
      <c r="AB50" s="106" t="n">
        <v>797</v>
      </c>
      <c r="AC50" s="106">
        <f>IF(AD50&gt;0,(AD50-AB50)/2,"")</f>
        <v/>
      </c>
      <c r="AD50" s="106" t="n">
        <v>797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2237</v>
      </c>
      <c r="R51" s="108" t="n">
        <v>8</v>
      </c>
      <c r="S51" s="108">
        <f>IF(T51&gt;0,(T51-R51)/2,"")</f>
        <v/>
      </c>
      <c r="T51" s="108" t="n">
        <v>8</v>
      </c>
      <c r="U51" s="108">
        <f>IF(V51&gt;0,(V51-T51)/2,"")</f>
        <v/>
      </c>
      <c r="V51" s="108" t="n">
        <v>232</v>
      </c>
      <c r="W51" s="108">
        <f>IF(X51&gt;0,(X51-V51)/2,"")</f>
        <v/>
      </c>
      <c r="X51" s="108" t="n">
        <v>238</v>
      </c>
      <c r="Y51" s="108">
        <f>IF(Z51&gt;0,(Z51-X51)/2,"")</f>
        <v/>
      </c>
      <c r="Z51" s="108" t="n">
        <v>238</v>
      </c>
      <c r="AA51" s="108">
        <f>IF(AB51&gt;0,(AB51-Z51)/2,"")</f>
        <v/>
      </c>
      <c r="AB51" s="108" t="n">
        <v>252</v>
      </c>
      <c r="AC51" s="108">
        <f>IF(AD51&gt;0,(AD51-AB51)/2,"")</f>
        <v/>
      </c>
      <c r="AD51" s="108" t="n">
        <v>252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2573</v>
      </c>
      <c r="R52" s="106" t="n">
        <v>0</v>
      </c>
      <c r="S52" s="106">
        <f>IF(T52&gt;0,(T52-R52)/2,"")</f>
        <v/>
      </c>
      <c r="T52" s="106" t="n">
        <v>0</v>
      </c>
      <c r="U52" s="106">
        <f>IF(V52&gt;0,(V52-T52)/2,"")</f>
        <v/>
      </c>
      <c r="V52" s="106" t="n">
        <v>960</v>
      </c>
      <c r="W52" s="106">
        <f>IF(X52&gt;0,(X52-V52)/2,"")</f>
        <v/>
      </c>
      <c r="X52" s="106" t="n">
        <v>1090</v>
      </c>
      <c r="Y52" s="106">
        <f>IF(Z52&gt;0,(Z52-X52)/2,"")</f>
        <v/>
      </c>
      <c r="Z52" s="106" t="n">
        <v>1401</v>
      </c>
      <c r="AA52" s="106">
        <f>IF(AB52&gt;0,(AB52-Z52)/2,"")</f>
        <v/>
      </c>
      <c r="AB52" s="106" t="n">
        <v>1424</v>
      </c>
      <c r="AC52" s="106">
        <f>IF(AD52&gt;0,(AD52-AB52)/2,"")</f>
        <v/>
      </c>
      <c r="AD52" s="106" t="n">
        <v>1424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1565</v>
      </c>
      <c r="R53" s="108" t="n">
        <v>12</v>
      </c>
      <c r="S53" s="108">
        <f>IF(T53&gt;0,(T53-R53)/2,"")</f>
        <v/>
      </c>
      <c r="T53" s="108" t="n">
        <v>12</v>
      </c>
      <c r="U53" s="108">
        <f>IF(V53&gt;0,(V53-T53)/2,"")</f>
        <v/>
      </c>
      <c r="V53" s="108" t="n">
        <v>16</v>
      </c>
      <c r="W53" s="108">
        <f>IF(X53&gt;0,(X53-V53)/2,"")</f>
        <v/>
      </c>
      <c r="X53" s="108" t="n">
        <v>16</v>
      </c>
      <c r="Y53" s="108">
        <f>IF(Z53&gt;0,(Z53-X53)/2,"")</f>
        <v/>
      </c>
      <c r="Z53" s="108" t="n">
        <v>739</v>
      </c>
      <c r="AA53" s="108">
        <f>IF(AB53&gt;0,(AB53-Z53)/2,"")</f>
        <v/>
      </c>
      <c r="AB53" s="108" t="n">
        <v>739</v>
      </c>
      <c r="AC53" s="108">
        <f>IF(AD53&gt;0,(AD53-AB53)/2,"")</f>
        <v/>
      </c>
      <c r="AD53" s="108" t="n">
        <v>739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1938</v>
      </c>
      <c r="R54" s="106" t="n">
        <v>351</v>
      </c>
      <c r="S54" s="106">
        <f>IF(T54&gt;0,(T54-R54)/2,"")</f>
        <v/>
      </c>
      <c r="T54" s="106" t="n">
        <v>944</v>
      </c>
      <c r="U54" s="106">
        <f>IF(V54&gt;0,(V54-T54)/2,"")</f>
        <v/>
      </c>
      <c r="V54" s="106" t="n">
        <v>944</v>
      </c>
      <c r="W54" s="106">
        <f>IF(X54&gt;0,(X54-V54)/2,"")</f>
        <v/>
      </c>
      <c r="X54" s="106" t="n">
        <v>1910</v>
      </c>
      <c r="Y54" s="106">
        <f>IF(Z54&gt;0,(Z54-X54)/2,"")</f>
        <v/>
      </c>
      <c r="Z54" s="106" t="n">
        <v>1927</v>
      </c>
      <c r="AA54" s="106">
        <f>IF(AB54&gt;0,(AB54-Z54)/2,"")</f>
        <v/>
      </c>
      <c r="AB54" s="106" t="n">
        <v>1927</v>
      </c>
      <c r="AC54" s="106">
        <f>IF(AD54&gt;0,(AD54-AB54)/2,"")</f>
        <v/>
      </c>
      <c r="AD54" s="106" t="n">
        <v>1927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2838</v>
      </c>
      <c r="R55" s="108" t="n">
        <v>1200</v>
      </c>
      <c r="S55" s="108">
        <f>IF(T55&gt;0,(T55-R55)/2,"")</f>
        <v/>
      </c>
      <c r="T55" s="108" t="n">
        <v>1200</v>
      </c>
      <c r="U55" s="108">
        <f>IF(V55&gt;0,(V55-T55)/2,"")</f>
        <v/>
      </c>
      <c r="V55" s="108" t="n">
        <v>2400</v>
      </c>
      <c r="W55" s="108">
        <f>IF(X55&gt;0,(X55-V55)/2,"")</f>
        <v/>
      </c>
      <c r="X55" s="108" t="n">
        <v>2400</v>
      </c>
      <c r="Y55" s="108">
        <f>IF(Z55&gt;0,(Z55-X55)/2,"")</f>
        <v/>
      </c>
      <c r="Z55" s="108" t="n">
        <v>2795</v>
      </c>
      <c r="AA55" s="108">
        <f>IF(AB55&gt;0,(AB55-Z55)/2,"")</f>
        <v/>
      </c>
      <c r="AB55" s="108" t="n">
        <v>2835</v>
      </c>
      <c r="AC55" s="108">
        <f>IF(AD55&gt;0,(AD55-AB55)/2,"")</f>
        <v/>
      </c>
      <c r="AD55" s="108" t="n">
        <v>2835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223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157</v>
      </c>
      <c r="Y56" s="114">
        <f>IF(Z56&gt;0,(Z56-X56)/2,"")</f>
        <v/>
      </c>
      <c r="Z56" s="114" t="n">
        <v>213</v>
      </c>
      <c r="AA56" s="114">
        <f>IF(AB56&gt;0,(AB56-Z56)/2,"")</f>
        <v/>
      </c>
      <c r="AB56" s="114" t="n">
        <v>223</v>
      </c>
      <c r="AC56" s="114">
        <f>IF(AD56&gt;0,(AD56-AB56)/2,"")</f>
        <v/>
      </c>
      <c r="AD56" s="114" t="n">
        <v>223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6443</v>
      </c>
      <c r="R57" s="104" t="n">
        <v>1182</v>
      </c>
      <c r="S57" s="104">
        <f>IF(T57&gt;0,(T57-R57)/2,"")</f>
        <v/>
      </c>
      <c r="T57" s="104" t="n">
        <v>2483</v>
      </c>
      <c r="U57" s="104">
        <f>IF(V57&gt;0,(V57-T57)/2,"")</f>
        <v/>
      </c>
      <c r="V57" s="104" t="n">
        <v>2600</v>
      </c>
      <c r="W57" s="104">
        <f>IF(X57&gt;0,(X57-V57)/2,"")</f>
        <v/>
      </c>
      <c r="X57" s="104" t="n">
        <v>2532</v>
      </c>
      <c r="Y57" s="104">
        <f>IF(Z57&gt;0,(Z57-X57)/2,"")</f>
        <v/>
      </c>
      <c r="Z57" s="104" t="n">
        <v>2532</v>
      </c>
      <c r="AA57" s="104">
        <f>IF(AB57&gt;0,(AB57-Z57)/2,"")</f>
        <v/>
      </c>
      <c r="AB57" s="104" t="n">
        <v>2532</v>
      </c>
      <c r="AC57" s="104">
        <f>IF(AD57&gt;0,(AD57-AB57)/2,"")</f>
        <v/>
      </c>
      <c r="AD57" s="104" t="n">
        <v>2532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4130</v>
      </c>
      <c r="R58" s="106" t="n">
        <v>1509</v>
      </c>
      <c r="S58" s="106">
        <f>IF(T58&gt;0,(T58-R58)/2,"")</f>
        <v/>
      </c>
      <c r="T58" s="106" t="n">
        <v>2234</v>
      </c>
      <c r="U58" s="106">
        <f>IF(V58&gt;0,(V58-T58)/2,"")</f>
        <v/>
      </c>
      <c r="V58" s="106" t="n">
        <v>2957</v>
      </c>
      <c r="W58" s="106">
        <f>IF(X58&gt;0,(X58-V58)/2,"")</f>
        <v/>
      </c>
      <c r="X58" s="106" t="n">
        <v>3073</v>
      </c>
      <c r="Y58" s="106">
        <f>IF(Z58&gt;0,(Z58-X58)/2,"")</f>
        <v/>
      </c>
      <c r="Z58" s="106" t="n">
        <v>3073</v>
      </c>
      <c r="AA58" s="106">
        <f>IF(AB58&gt;0,(AB58-Z58)/2,"")</f>
        <v/>
      </c>
      <c r="AB58" s="106" t="n">
        <v>3073</v>
      </c>
      <c r="AC58" s="106">
        <f>IF(AD58&gt;0,(AD58-AB58)/2,"")</f>
        <v/>
      </c>
      <c r="AD58" s="106" t="n">
        <v>3073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3672</v>
      </c>
      <c r="R59" s="108" t="n">
        <v>0</v>
      </c>
      <c r="S59" s="108">
        <f>IF(T59&gt;0,(T59-R59)/2,"")</f>
        <v/>
      </c>
      <c r="T59" s="108" t="n">
        <v>724</v>
      </c>
      <c r="U59" s="108">
        <f>IF(V59&gt;0,(V59-T59)/2,"")</f>
        <v/>
      </c>
      <c r="V59" s="108" t="n">
        <v>1124</v>
      </c>
      <c r="W59" s="108">
        <f>IF(X59&gt;0,(X59-V59)/2,"")</f>
        <v/>
      </c>
      <c r="X59" s="108" t="n">
        <v>2107</v>
      </c>
      <c r="Y59" s="108">
        <f>IF(Z59&gt;0,(Z59-X59)/2,"")</f>
        <v/>
      </c>
      <c r="Z59" s="108" t="n">
        <v>2107</v>
      </c>
      <c r="AA59" s="108">
        <f>IF(AB59&gt;0,(AB59-Z59)/2,"")</f>
        <v/>
      </c>
      <c r="AB59" s="108" t="n">
        <v>2107</v>
      </c>
      <c r="AC59" s="108">
        <f>IF(AD59&gt;0,(AD59-AB59)/2,"")</f>
        <v/>
      </c>
      <c r="AD59" s="108" t="n">
        <v>2107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8431</v>
      </c>
      <c r="R61" s="104" t="n">
        <v>2056</v>
      </c>
      <c r="S61" s="104">
        <f>IF(T61&gt;0,(T61-R61)/2,"")</f>
        <v/>
      </c>
      <c r="T61" s="104" t="n">
        <v>2371</v>
      </c>
      <c r="U61" s="104">
        <f>IF(V61&gt;0,(V61-T61)/2,"")</f>
        <v/>
      </c>
      <c r="V61" s="104" t="n">
        <v>2870</v>
      </c>
      <c r="W61" s="104">
        <f>IF(X61&gt;0,(X61-V61)/2,"")</f>
        <v/>
      </c>
      <c r="X61" s="104" t="n">
        <v>3369</v>
      </c>
      <c r="Y61" s="104">
        <f>IF(Z61&gt;0,(Z61-X61)/2,"")</f>
        <v/>
      </c>
      <c r="Z61" s="104" t="n">
        <v>4152</v>
      </c>
      <c r="AA61" s="104">
        <f>IF(AB61&gt;0,(AB61-Z61)/2,"")</f>
        <v/>
      </c>
      <c r="AB61" s="104" t="n">
        <v>4494</v>
      </c>
      <c r="AC61" s="104">
        <f>IF(AD61&gt;0,(AD61-AB61)/2,"")</f>
        <v/>
      </c>
      <c r="AD61" s="104" t="n">
        <v>4494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7308</v>
      </c>
      <c r="R62" s="106" t="n">
        <v>1702</v>
      </c>
      <c r="S62" s="106">
        <f>IF(T62&gt;0,(T62-R62)/2,"")</f>
        <v/>
      </c>
      <c r="T62" s="106" t="n">
        <v>3204</v>
      </c>
      <c r="U62" s="106">
        <f>IF(V62&gt;0,(V62-T62)/2,"")</f>
        <v/>
      </c>
      <c r="V62" s="106" t="n">
        <v>3625</v>
      </c>
      <c r="W62" s="106">
        <f>IF(X62&gt;0,(X62-V62)/2,"")</f>
        <v/>
      </c>
      <c r="X62" s="106" t="n">
        <v>4050</v>
      </c>
      <c r="Y62" s="106">
        <f>IF(Z62&gt;0,(Z62-X62)/2,"")</f>
        <v/>
      </c>
      <c r="Z62" s="106" t="n">
        <v>4652</v>
      </c>
      <c r="AA62" s="106">
        <f>IF(AB62&gt;0,(AB62-Z62)/2,"")</f>
        <v/>
      </c>
      <c r="AB62" s="106" t="n">
        <v>4652</v>
      </c>
      <c r="AC62" s="106">
        <f>IF(AD62&gt;0,(AD62-AB62)/2,"")</f>
        <v/>
      </c>
      <c r="AD62" s="106" t="n">
        <v>4652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6520</v>
      </c>
      <c r="R63" s="108" t="n">
        <v>680</v>
      </c>
      <c r="S63" s="108">
        <f>IF(T63&gt;0,(T63-R63)/2,"")</f>
        <v/>
      </c>
      <c r="T63" s="108" t="n">
        <v>1468</v>
      </c>
      <c r="U63" s="108">
        <f>IF(V63&gt;0,(V63-T63)/2,"")</f>
        <v/>
      </c>
      <c r="V63" s="108" t="n">
        <v>1734</v>
      </c>
      <c r="W63" s="108">
        <f>IF(X63&gt;0,(X63-V63)/2,"")</f>
        <v/>
      </c>
      <c r="X63" s="108" t="n">
        <v>3096</v>
      </c>
      <c r="Y63" s="108">
        <f>IF(Z63&gt;0,(Z63-X63)/2,"")</f>
        <v/>
      </c>
      <c r="Z63" s="108" t="n">
        <v>3662</v>
      </c>
      <c r="AA63" s="108">
        <f>IF(AB63&gt;0,(AB63-Z63)/2,"")</f>
        <v/>
      </c>
      <c r="AB63" s="108" t="n">
        <v>3846</v>
      </c>
      <c r="AC63" s="108">
        <f>IF(AD63&gt;0,(AD63-AB63)/2,"")</f>
        <v/>
      </c>
      <c r="AD63" s="108" t="n">
        <v>3846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3084</v>
      </c>
      <c r="R64" s="114" t="n">
        <v>45</v>
      </c>
      <c r="S64" s="114">
        <f>IF(T64&gt;0,(T64-R64)/2,"")</f>
        <v/>
      </c>
      <c r="T64" s="114" t="n">
        <v>749</v>
      </c>
      <c r="U64" s="114">
        <f>IF(V64&gt;0,(V64-T64)/2,"")</f>
        <v/>
      </c>
      <c r="V64" s="114" t="n">
        <v>804</v>
      </c>
      <c r="W64" s="114">
        <f>IF(X64&gt;0,(X64-V64)/2,"")</f>
        <v/>
      </c>
      <c r="X64" s="114" t="n">
        <v>804</v>
      </c>
      <c r="Y64" s="114">
        <f>IF(Z64&gt;0,(Z64-X64)/2,"")</f>
        <v/>
      </c>
      <c r="Z64" s="114" t="n">
        <v>986</v>
      </c>
      <c r="AA64" s="114">
        <f>IF(AB64&gt;0,(AB64-Z64)/2,"")</f>
        <v/>
      </c>
      <c r="AB64" s="114" t="n">
        <v>986</v>
      </c>
      <c r="AC64" s="114">
        <f>IF(AD64&gt;0,(AD64-AB64)/2,"")</f>
        <v/>
      </c>
      <c r="AD64" s="114" t="n">
        <v>986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4.xml><?xml version="1.0" encoding="utf-8"?>
<worksheet xmlns:r="http://schemas.openxmlformats.org/officeDocument/2006/relationships" xmlns="http://schemas.openxmlformats.org/spreadsheetml/2006/main">
  <sheetPr codeName="Sheet34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19652</v>
      </c>
      <c r="G6" s="117" t="n">
        <v>16500.368125</v>
      </c>
      <c r="H6" s="117" t="n">
        <v>12585.95581384</v>
      </c>
      <c r="I6" s="19">
        <f>G6+H6</f>
        <v/>
      </c>
      <c r="J6" s="119" t="n">
        <v>20012</v>
      </c>
      <c r="K6" s="117" t="n">
        <v>16737.273625</v>
      </c>
      <c r="L6" s="117" t="n">
        <v>12607.6562659</v>
      </c>
      <c r="M6" s="19">
        <f>K6+L6</f>
        <v/>
      </c>
      <c r="N6" s="85" t="n">
        <v>57</v>
      </c>
      <c r="O6" s="85" t="n">
        <v>48</v>
      </c>
      <c r="P6" s="92" t="n"/>
      <c r="Q6" s="20">
        <f>J6-P6</f>
        <v/>
      </c>
      <c r="R6" s="21" t="n">
        <v>3968</v>
      </c>
      <c r="S6" s="20">
        <f>IF(R6&gt;0,(R6-R7-$Q6),"")</f>
        <v/>
      </c>
      <c r="T6" s="21" t="n">
        <v>6416</v>
      </c>
      <c r="U6" s="20">
        <f>IF(T6&gt;0,(T6-T7-$Q6),"")</f>
        <v/>
      </c>
      <c r="V6" s="21" t="n">
        <v>9499</v>
      </c>
      <c r="W6" s="20">
        <f>IF(V6&gt;0,(V6-V7-$Q6),"")</f>
        <v/>
      </c>
      <c r="X6" s="21" t="n">
        <v>12102</v>
      </c>
      <c r="Y6" s="20">
        <f>IF(X6&gt;0,(X6-X7-$Q6),"")</f>
        <v/>
      </c>
      <c r="Z6" s="21" t="n">
        <v>13138</v>
      </c>
      <c r="AA6" s="20">
        <f>IF(Z6&gt;0,(Z6-Z7-$Q6),"")</f>
        <v/>
      </c>
      <c r="AB6" s="21" t="n">
        <v>13138</v>
      </c>
      <c r="AC6" s="22">
        <f>IF(AB6&gt;0,(AB6-AB7-$Q6),"")</f>
        <v/>
      </c>
      <c r="AD6" s="21" t="n">
        <v>13138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552</v>
      </c>
      <c r="S7" s="24" t="n"/>
      <c r="T7" s="25" t="n">
        <v>567</v>
      </c>
      <c r="U7" s="24" t="n"/>
      <c r="V7" s="25" t="n">
        <v>350</v>
      </c>
      <c r="W7" s="24" t="n"/>
      <c r="X7" s="25" t="n">
        <v>367</v>
      </c>
      <c r="Y7" s="24" t="n"/>
      <c r="Z7" s="25" t="n">
        <v>391</v>
      </c>
      <c r="AA7" s="24" t="n"/>
      <c r="AB7" s="25" t="n">
        <v>391</v>
      </c>
      <c r="AC7" s="26" t="n"/>
      <c r="AD7" s="25" t="n">
        <v>391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2665</v>
      </c>
      <c r="E8" s="29" t="inlineStr">
        <is>
          <t>Room 2</t>
        </is>
      </c>
      <c r="F8" s="119" t="n">
        <v>16435</v>
      </c>
      <c r="G8" s="117" t="n">
        <v>7009.65</v>
      </c>
      <c r="H8" s="117" t="n">
        <v>1551.190305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22</v>
      </c>
      <c r="O8" s="87" t="n">
        <v>20</v>
      </c>
      <c r="P8" s="92" t="n"/>
      <c r="Q8" s="20">
        <f>J8-P8</f>
        <v/>
      </c>
      <c r="R8" s="21" t="n">
        <v>1077</v>
      </c>
      <c r="S8" s="20">
        <f>IF(R8&gt;0,(R8-R9-$Q8),"")</f>
        <v/>
      </c>
      <c r="T8" s="21" t="n">
        <v>2038</v>
      </c>
      <c r="U8" s="20">
        <f>IF(T8&gt;0,(T8-T9-$Q8),"")</f>
        <v/>
      </c>
      <c r="V8" s="21" t="n">
        <v>2576</v>
      </c>
      <c r="W8" s="20">
        <f>IF(V8&gt;0,(V8-V9-$Q8),"")</f>
        <v/>
      </c>
      <c r="X8" s="21" t="n">
        <v>14650</v>
      </c>
      <c r="Y8" s="20">
        <f>IF(X8&gt;0,(X8-X9-$Q8),"")</f>
        <v/>
      </c>
      <c r="Z8" s="21" t="n">
        <v>14650</v>
      </c>
      <c r="AA8" s="20">
        <f>IF(Z8&gt;0,(Z8-Z9-$Q8),"")</f>
        <v/>
      </c>
      <c r="AB8" s="21" t="n">
        <v>14650</v>
      </c>
      <c r="AC8" s="22">
        <f>IF(AB8&gt;0,(AB8-AB9-$Q8),"")</f>
        <v/>
      </c>
      <c r="AD8" s="21" t="n">
        <v>14650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1795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72</v>
      </c>
      <c r="Y9" s="24" t="n"/>
      <c r="Z9" s="30" t="n">
        <v>72</v>
      </c>
      <c r="AA9" s="24" t="n"/>
      <c r="AB9" s="30" t="n">
        <v>72</v>
      </c>
      <c r="AC9" s="26" t="n"/>
      <c r="AD9" s="30" t="n">
        <v>72</v>
      </c>
      <c r="AE9" s="26" t="n"/>
    </row>
    <row r="10">
      <c r="B10" s="16" t="inlineStr">
        <is>
          <t>WM DC</t>
        </is>
      </c>
      <c r="C10" s="17" t="n">
        <v>5775</v>
      </c>
      <c r="E10" s="18" t="inlineStr">
        <is>
          <t>Room 3</t>
        </is>
      </c>
      <c r="F10" s="119" t="n">
        <v>9901</v>
      </c>
      <c r="G10" s="117" t="n">
        <v>7585.19225</v>
      </c>
      <c r="H10" s="117" t="n">
        <v>1834.105</v>
      </c>
      <c r="I10" s="19">
        <f>G10+H10</f>
        <v/>
      </c>
      <c r="J10" s="119" t="n">
        <v>9535</v>
      </c>
      <c r="K10" s="117" t="n">
        <v>7262.767249999999</v>
      </c>
      <c r="L10" s="117" t="n">
        <v>1703.8851625</v>
      </c>
      <c r="M10" s="19">
        <f>K10+L10</f>
        <v/>
      </c>
      <c r="N10" s="88" t="n">
        <v>43</v>
      </c>
      <c r="O10" s="88" t="n">
        <v>33</v>
      </c>
      <c r="P10" s="92" t="n"/>
      <c r="Q10" s="20">
        <f>J10-P10</f>
        <v/>
      </c>
      <c r="R10" s="21" t="n">
        <v>399</v>
      </c>
      <c r="S10" s="20">
        <f>IF(R10&gt;0,(R10-R11-$Q10),"")</f>
        <v/>
      </c>
      <c r="T10" s="21" t="n">
        <v>1475</v>
      </c>
      <c r="U10" s="20">
        <f>IF(T10&gt;0,(T10-T11-$Q10),"")</f>
        <v/>
      </c>
      <c r="V10" s="21" t="n">
        <v>3473</v>
      </c>
      <c r="W10" s="20">
        <f>IF(V10&gt;0,(V10-V11-$Q10),"")</f>
        <v/>
      </c>
      <c r="X10" s="21" t="n">
        <v>6180</v>
      </c>
      <c r="Y10" s="20">
        <f>IF(X10&gt;0,(X10-X11-$Q10),"")</f>
        <v/>
      </c>
      <c r="Z10" s="21" t="n">
        <v>6202</v>
      </c>
      <c r="AA10" s="20">
        <f>IF(Z10&gt;0,(Z10-Z11-$Q10),"")</f>
        <v/>
      </c>
      <c r="AB10" s="21" t="n">
        <v>6202</v>
      </c>
      <c r="AC10" s="22">
        <f>IF(AB10&gt;0,(AB10-AB11-$Q10),"")</f>
        <v/>
      </c>
      <c r="AD10" s="21" t="n">
        <v>6202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390</v>
      </c>
      <c r="S11" s="24" t="n"/>
      <c r="T11" s="30" t="n">
        <v>821</v>
      </c>
      <c r="U11" s="24" t="n"/>
      <c r="V11" s="30" t="n">
        <v>1228</v>
      </c>
      <c r="W11" s="24" t="n"/>
      <c r="X11" s="30" t="n">
        <v>2262</v>
      </c>
      <c r="Y11" s="24" t="n"/>
      <c r="Z11" s="30" t="n">
        <v>2284</v>
      </c>
      <c r="AA11" s="24" t="n"/>
      <c r="AB11" s="30" t="n">
        <v>2284</v>
      </c>
      <c r="AC11" s="26" t="n"/>
      <c r="AD11" s="30" t="n">
        <v>2284</v>
      </c>
      <c r="AE11" s="26" t="n"/>
    </row>
    <row r="12">
      <c r="B12" s="16" t="inlineStr">
        <is>
          <t>WM TUC</t>
        </is>
      </c>
      <c r="C12" s="17" t="n">
        <v>1674</v>
      </c>
      <c r="E12" s="29" t="inlineStr">
        <is>
          <t>Room 4</t>
        </is>
      </c>
      <c r="F12" s="119" t="n">
        <v>13654</v>
      </c>
      <c r="G12" s="117" t="n">
        <v>11517.367</v>
      </c>
      <c r="H12" s="117" t="n">
        <v>16112.32112683999</v>
      </c>
      <c r="I12" s="19">
        <f>G12+H12</f>
        <v/>
      </c>
      <c r="J12" s="119" t="n">
        <v>12582</v>
      </c>
      <c r="K12" s="117" t="n">
        <v>10557.17875</v>
      </c>
      <c r="L12" s="117" t="n">
        <v>14432.87893984</v>
      </c>
      <c r="M12" s="19">
        <f>K12+L12</f>
        <v/>
      </c>
      <c r="N12" s="88" t="n">
        <v>50</v>
      </c>
      <c r="O12" s="88" t="n">
        <v>41</v>
      </c>
      <c r="P12" s="92" t="n"/>
      <c r="Q12" s="20">
        <f>J12-P12</f>
        <v/>
      </c>
      <c r="R12" s="21" t="n">
        <v>2408</v>
      </c>
      <c r="S12" s="20">
        <f>IF(R12&gt;0,(R12-R13-$Q12),"")</f>
        <v/>
      </c>
      <c r="T12" s="21" t="n">
        <v>4735</v>
      </c>
      <c r="U12" s="20">
        <f>IF(T12&gt;0,(T12-T13-$Q12),"")</f>
        <v/>
      </c>
      <c r="V12" s="21" t="n">
        <v>7236</v>
      </c>
      <c r="W12" s="20">
        <f>IF(V12&gt;0,(V12-V13-$Q12),"")</f>
        <v/>
      </c>
      <c r="X12" s="21" t="n">
        <v>8231</v>
      </c>
      <c r="Y12" s="20">
        <f>IF(X12&gt;0,(X12-X13-$Q12),"")</f>
        <v/>
      </c>
      <c r="Z12" s="21" t="n">
        <v>8231</v>
      </c>
      <c r="AA12" s="20">
        <f>IF(Z12&gt;0,(Z12-Z13-$Q12),"")</f>
        <v/>
      </c>
      <c r="AB12" s="21" t="n">
        <v>8231</v>
      </c>
      <c r="AC12" s="22">
        <f>IF(AB12&gt;0,(AB12-AB13-$Q12),"")</f>
        <v/>
      </c>
      <c r="AD12" s="21" t="n">
        <v>8231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4911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688</v>
      </c>
      <c r="S13" s="24" t="n"/>
      <c r="T13" s="30" t="n">
        <v>1029</v>
      </c>
      <c r="U13" s="24" t="n"/>
      <c r="V13" s="30" t="n">
        <v>1029</v>
      </c>
      <c r="W13" s="24" t="n"/>
      <c r="X13" s="30" t="n">
        <v>1029</v>
      </c>
      <c r="Y13" s="24" t="n"/>
      <c r="Z13" s="30" t="n">
        <v>1029</v>
      </c>
      <c r="AA13" s="24" t="n"/>
      <c r="AB13" s="30" t="n">
        <v>1029</v>
      </c>
      <c r="AC13" s="26" t="n"/>
      <c r="AD13" s="30" t="n">
        <v>1029</v>
      </c>
      <c r="AE13" s="26" t="n"/>
    </row>
    <row r="14">
      <c r="B14" s="16" t="inlineStr">
        <is>
          <t>ALBSFWY PHX</t>
        </is>
      </c>
      <c r="C14" s="17" t="n">
        <v>10631</v>
      </c>
      <c r="E14" s="18" t="inlineStr">
        <is>
          <t>Room 5</t>
        </is>
      </c>
      <c r="F14" s="119" t="n">
        <v>23483</v>
      </c>
      <c r="G14" s="117" t="n">
        <v>18524.40625</v>
      </c>
      <c r="H14" s="117" t="n">
        <v>21774.81412660001</v>
      </c>
      <c r="I14" s="19">
        <f>G14+H14</f>
        <v/>
      </c>
      <c r="J14" s="119" t="n">
        <v>23483</v>
      </c>
      <c r="K14" s="117" t="n">
        <v>18524.40625</v>
      </c>
      <c r="L14" s="117" t="n">
        <v>21699.8141266</v>
      </c>
      <c r="M14" s="19">
        <f>K14+L14</f>
        <v/>
      </c>
      <c r="N14" s="88" t="n">
        <v>64</v>
      </c>
      <c r="O14" s="88" t="n">
        <v>48</v>
      </c>
      <c r="P14" s="92" t="n"/>
      <c r="Q14" s="20">
        <f>J14-P14</f>
        <v/>
      </c>
      <c r="R14" s="21" t="n">
        <v>4683</v>
      </c>
      <c r="S14" s="20">
        <f>IF(R14&gt;0,(R14-R15-$Q14),"")</f>
        <v/>
      </c>
      <c r="T14" s="21" t="n">
        <v>8294</v>
      </c>
      <c r="U14" s="20">
        <f>IF(T14&gt;0,(T14-T15-$Q14),"")</f>
        <v/>
      </c>
      <c r="V14" s="21" t="n">
        <v>10218</v>
      </c>
      <c r="W14" s="20">
        <f>IF(V14&gt;0,(V14-V15-$Q14),"")</f>
        <v/>
      </c>
      <c r="X14" s="21" t="n">
        <v>12622</v>
      </c>
      <c r="Y14" s="20">
        <f>IF(X14&gt;0,(X14-X15-$Q14),"")</f>
        <v/>
      </c>
      <c r="Z14" s="21" t="n">
        <v>14457</v>
      </c>
      <c r="AA14" s="20">
        <f>IF(Z14&gt;0,(Z14-Z15-$Q14),"")</f>
        <v/>
      </c>
      <c r="AB14" s="21" t="n">
        <v>15177</v>
      </c>
      <c r="AC14" s="22">
        <f>IF(AB14&gt;0,(AB14-AB15-$Q14),"")</f>
        <v/>
      </c>
      <c r="AD14" s="21" t="n">
        <v>15177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4231</v>
      </c>
      <c r="S15" s="24" t="n"/>
      <c r="T15" s="25" t="n">
        <v>7289</v>
      </c>
      <c r="U15" s="24" t="n"/>
      <c r="V15" s="25" t="n">
        <v>8899</v>
      </c>
      <c r="W15" s="24" t="n"/>
      <c r="X15" s="25" t="n">
        <v>10045</v>
      </c>
      <c r="Y15" s="24" t="n"/>
      <c r="Z15" s="25" t="n">
        <v>10213</v>
      </c>
      <c r="AA15" s="24" t="n"/>
      <c r="AB15" s="25" t="n">
        <v>10213</v>
      </c>
      <c r="AC15" s="26" t="n"/>
      <c r="AD15" s="25" t="n">
        <v>10213</v>
      </c>
      <c r="AE15" s="26" t="n"/>
    </row>
    <row r="16" ht="15" customHeight="1" thickBot="1">
      <c r="B16" s="28" t="inlineStr">
        <is>
          <t>FRY'S</t>
        </is>
      </c>
      <c r="C16" s="17">
        <f>11023+14090</f>
        <v/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/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/>
      <c r="L20" s="4" t="n"/>
      <c r="M20" s="4" t="n"/>
      <c r="Q20" s="51" t="inlineStr">
        <is>
          <t>Day Prior</t>
        </is>
      </c>
      <c r="R20" s="35" t="n">
        <v>9805</v>
      </c>
      <c r="S20" s="36" t="n"/>
      <c r="T20" s="35" t="n">
        <v>19271</v>
      </c>
      <c r="U20" s="36" t="n"/>
      <c r="V20" s="35" t="n">
        <v>37701</v>
      </c>
      <c r="W20" s="36" t="n"/>
      <c r="X20" s="35" t="n">
        <v>48612</v>
      </c>
      <c r="Y20" s="36" t="n"/>
      <c r="Z20" s="35" t="n">
        <v>53882</v>
      </c>
      <c r="AA20" s="36" t="n"/>
      <c r="AB20" s="35" t="n">
        <v>54500</v>
      </c>
      <c r="AC20" s="37" t="n"/>
      <c r="AD20" s="35" t="n">
        <v>54500</v>
      </c>
      <c r="AE20" s="37" t="n">
        <v>-37794</v>
      </c>
    </row>
    <row r="21" ht="15" customHeight="1" thickBot="1">
      <c r="B21" s="57" t="inlineStr">
        <is>
          <t>SBUX LV</t>
        </is>
      </c>
      <c r="C21" s="58" t="n"/>
      <c r="L21" s="4" t="n"/>
      <c r="M21" s="4" t="n"/>
      <c r="Q21" s="52" t="n"/>
      <c r="R21" s="40" t="n">
        <v>4067</v>
      </c>
      <c r="S21" s="41" t="n"/>
      <c r="T21" s="40" t="n">
        <v>7324</v>
      </c>
      <c r="U21" s="41" t="n"/>
      <c r="V21" s="40" t="n">
        <v>9570</v>
      </c>
      <c r="W21" s="41" t="n"/>
      <c r="X21" s="40" t="n">
        <v>11751</v>
      </c>
      <c r="Y21" s="41" t="n"/>
      <c r="Z21" s="40" t="n">
        <v>12564</v>
      </c>
      <c r="AA21" s="41" t="n"/>
      <c r="AB21" s="40" t="n">
        <v>12664</v>
      </c>
      <c r="AC21" s="42" t="n"/>
      <c r="AD21" s="40" t="n">
        <v>12664</v>
      </c>
      <c r="AE21" s="42" t="n"/>
    </row>
    <row r="22" ht="15" customHeight="1" thickBot="1">
      <c r="L22" s="4" t="n"/>
      <c r="M22" s="4" t="n"/>
      <c r="Q22" s="54" t="n"/>
      <c r="R22" s="55" t="n">
        <v>4902.5</v>
      </c>
      <c r="S22" s="55" t="n"/>
      <c r="T22" s="55" t="n">
        <v>4733</v>
      </c>
      <c r="U22" s="55" t="n"/>
      <c r="V22" s="55" t="n">
        <v>9215</v>
      </c>
      <c r="W22" s="55" t="n"/>
      <c r="X22" s="55" t="n">
        <v>5455.5</v>
      </c>
      <c r="Y22" s="55" t="n"/>
      <c r="Z22" s="55" t="n">
        <v>2635</v>
      </c>
      <c r="AA22" s="55" t="n"/>
      <c r="AB22" s="55" t="n">
        <v>309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10087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27649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14449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0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75" t="n">
        <v>15885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79" t="n">
        <v>4460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2153</v>
      </c>
      <c r="R35" s="104" t="n">
        <v>182</v>
      </c>
      <c r="S35" s="104">
        <f>IF(T35&gt;0,(T35-R35)/2,"")</f>
        <v/>
      </c>
      <c r="T35" s="104" t="n">
        <v>221</v>
      </c>
      <c r="U35" s="104">
        <f>IF(V35&gt;0,(V35-T35)/2,"")</f>
        <v/>
      </c>
      <c r="V35" s="104" t="n">
        <v>792</v>
      </c>
      <c r="W35" s="104">
        <f>IF(X35&gt;0,(X35-V35)/2,"")</f>
        <v/>
      </c>
      <c r="X35" s="104" t="n">
        <v>1337</v>
      </c>
      <c r="Y35" s="104">
        <f>IF(Z35&gt;0,(Z35-X35)/2,"")</f>
        <v/>
      </c>
      <c r="Z35" s="104" t="n">
        <v>1337</v>
      </c>
      <c r="AA35" s="104">
        <f>IF(AB35&gt;0,(AB35-Z35)/2,"")</f>
        <v/>
      </c>
      <c r="AB35" s="104" t="n">
        <v>1337</v>
      </c>
      <c r="AC35" s="104">
        <f>IF(AD35&gt;0,(AD35-AB35)/2,"")</f>
        <v/>
      </c>
      <c r="AD35" s="104" t="n">
        <v>1337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1445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721</v>
      </c>
      <c r="W36" s="106">
        <f>IF(X36&gt;0,(X36-V36)/2,"")</f>
        <v/>
      </c>
      <c r="X36" s="106" t="n">
        <v>937</v>
      </c>
      <c r="Y36" s="106">
        <f>IF(Z36&gt;0,(Z36-X36)/2,"")</f>
        <v/>
      </c>
      <c r="Z36" s="106" t="n">
        <v>937</v>
      </c>
      <c r="AA36" s="106">
        <f>IF(AB36&gt;0,(AB36-Z36)/2,"")</f>
        <v/>
      </c>
      <c r="AB36" s="106" t="n">
        <v>937</v>
      </c>
      <c r="AC36" s="106">
        <f>IF(AD36&gt;0,(AD36-AB36)/2,"")</f>
        <v/>
      </c>
      <c r="AD36" s="106" t="n">
        <v>937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2455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487</v>
      </c>
      <c r="W37" s="108">
        <f>IF(X37&gt;0,(X37-V37)/2,"")</f>
        <v/>
      </c>
      <c r="X37" s="108" t="n">
        <v>725</v>
      </c>
      <c r="Y37" s="108">
        <f>IF(Z37&gt;0,(Z37-X37)/2,"")</f>
        <v/>
      </c>
      <c r="Z37" s="108" t="n">
        <v>725</v>
      </c>
      <c r="AA37" s="108">
        <f>IF(AB37&gt;0,(AB37-Z37)/2,"")</f>
        <v/>
      </c>
      <c r="AB37" s="108" t="n">
        <v>725</v>
      </c>
      <c r="AC37" s="108">
        <f>IF(AD37&gt;0,(AD37-AB37)/2,"")</f>
        <v/>
      </c>
      <c r="AD37" s="108" t="n">
        <v>725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3592</v>
      </c>
      <c r="R38" s="106" t="n">
        <v>720</v>
      </c>
      <c r="S38" s="106">
        <f>IF(T38&gt;0,(T38-R38)/2,"")</f>
        <v/>
      </c>
      <c r="T38" s="106" t="n">
        <v>1200</v>
      </c>
      <c r="U38" s="106">
        <f>IF(V38&gt;0,(V38-T38)/2,"")</f>
        <v/>
      </c>
      <c r="V38" s="106" t="n">
        <v>1283</v>
      </c>
      <c r="W38" s="106">
        <f>IF(X38&gt;0,(X38-V38)/2,"")</f>
        <v/>
      </c>
      <c r="X38" s="106" t="n">
        <v>2326</v>
      </c>
      <c r="Y38" s="106">
        <f>IF(Z38&gt;0,(Z38-X38)/2,"")</f>
        <v/>
      </c>
      <c r="Z38" s="106" t="n">
        <v>2326</v>
      </c>
      <c r="AA38" s="106">
        <f>IF(AB38&gt;0,(AB38-Z38)/2,"")</f>
        <v/>
      </c>
      <c r="AB38" s="106" t="n">
        <v>2326</v>
      </c>
      <c r="AC38" s="106">
        <f>IF(AD38&gt;0,(AD38-AB38)/2,"")</f>
        <v/>
      </c>
      <c r="AD38" s="106" t="n">
        <v>2326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2492</v>
      </c>
      <c r="R39" s="108" t="n">
        <v>892</v>
      </c>
      <c r="S39" s="108">
        <f>IF(T39&gt;0,(T39-R39)/2,"")</f>
        <v/>
      </c>
      <c r="T39" s="108" t="n">
        <v>1356</v>
      </c>
      <c r="U39" s="108">
        <f>IF(V39&gt;0,(V39-T39)/2,"")</f>
        <v/>
      </c>
      <c r="V39" s="108" t="n">
        <v>1874</v>
      </c>
      <c r="W39" s="108">
        <f>IF(X39&gt;0,(X39-V39)/2,"")</f>
        <v/>
      </c>
      <c r="X39" s="108" t="n">
        <v>1874</v>
      </c>
      <c r="Y39" s="108">
        <f>IF(Z39&gt;0,(Z39-X39)/2,"")</f>
        <v/>
      </c>
      <c r="Z39" s="108" t="n">
        <v>1874</v>
      </c>
      <c r="AA39" s="108">
        <f>IF(AB39&gt;0,(AB39-Z39)/2,"")</f>
        <v/>
      </c>
      <c r="AB39" s="108" t="n">
        <v>1874</v>
      </c>
      <c r="AC39" s="108">
        <f>IF(AD39&gt;0,(AD39-AB39)/2,"")</f>
        <v/>
      </c>
      <c r="AD39" s="108" t="n">
        <v>1874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3480</v>
      </c>
      <c r="R40" s="106" t="n">
        <v>1192</v>
      </c>
      <c r="S40" s="106">
        <f>IF(T40&gt;0,(T40-R40)/2,"")</f>
        <v/>
      </c>
      <c r="T40" s="106" t="n">
        <v>1475</v>
      </c>
      <c r="U40" s="106">
        <f>IF(V40&gt;0,(V40-T40)/2,"")</f>
        <v/>
      </c>
      <c r="V40" s="106" t="n">
        <v>1586</v>
      </c>
      <c r="W40" s="106">
        <f>IF(X40&gt;0,(X40-V40)/2,"")</f>
        <v/>
      </c>
      <c r="X40" s="106" t="n">
        <v>1756</v>
      </c>
      <c r="Y40" s="106">
        <f>IF(Z40&gt;0,(Z40-X40)/2,"")</f>
        <v/>
      </c>
      <c r="Z40" s="106" t="n">
        <v>2243</v>
      </c>
      <c r="AA40" s="106">
        <f>IF(AB40&gt;0,(AB40-Z40)/2,"")</f>
        <v/>
      </c>
      <c r="AB40" s="106" t="n">
        <v>2243</v>
      </c>
      <c r="AC40" s="106">
        <f>IF(AD40&gt;0,(AD40-AB40)/2,"")</f>
        <v/>
      </c>
      <c r="AD40" s="106" t="n">
        <v>2243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1152</v>
      </c>
      <c r="R41" s="108" t="n">
        <v>450</v>
      </c>
      <c r="S41" s="108">
        <f>IF(T41&gt;0,(T41-R41)/2,"")</f>
        <v/>
      </c>
      <c r="T41" s="108" t="n">
        <v>450</v>
      </c>
      <c r="U41" s="108">
        <f>IF(V41&gt;0,(V41-T41)/2,"")</f>
        <v/>
      </c>
      <c r="V41" s="108" t="n">
        <v>274</v>
      </c>
      <c r="W41" s="108">
        <f>IF(X41&gt;0,(X41-V41)/2,"")</f>
        <v/>
      </c>
      <c r="X41" s="108" t="n">
        <v>665</v>
      </c>
      <c r="Y41" s="108">
        <f>IF(Z41&gt;0,(Z41-X41)/2,"")</f>
        <v/>
      </c>
      <c r="Z41" s="108" t="n">
        <v>665</v>
      </c>
      <c r="AA41" s="108">
        <f>IF(AB41&gt;0,(AB41-Z41)/2,"")</f>
        <v/>
      </c>
      <c r="AB41" s="108" t="n">
        <v>665</v>
      </c>
      <c r="AC41" s="108">
        <f>IF(AD41&gt;0,(AD41-AB41)/2,"")</f>
        <v/>
      </c>
      <c r="AD41" s="108" t="n">
        <v>665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1677</v>
      </c>
      <c r="R42" s="106" t="n">
        <v>0</v>
      </c>
      <c r="S42" s="106">
        <f>IF(T42&gt;0,(T42-R42)/2,"")</f>
        <v/>
      </c>
      <c r="T42" s="106" t="n">
        <v>536</v>
      </c>
      <c r="U42" s="106">
        <f>IF(V42&gt;0,(V42-T42)/2,"")</f>
        <v/>
      </c>
      <c r="V42" s="106" t="n">
        <v>902</v>
      </c>
      <c r="W42" s="106">
        <f>IF(X42&gt;0,(X42-V42)/2,"")</f>
        <v/>
      </c>
      <c r="X42" s="106" t="n">
        <v>902</v>
      </c>
      <c r="Y42" s="106">
        <f>IF(Z42&gt;0,(Z42-X42)/2,"")</f>
        <v/>
      </c>
      <c r="Z42" s="106" t="n">
        <v>1295</v>
      </c>
      <c r="AA42" s="106">
        <f>IF(AB42&gt;0,(AB42-Z42)/2,"")</f>
        <v/>
      </c>
      <c r="AB42" s="106" t="n">
        <v>1295</v>
      </c>
      <c r="AC42" s="106">
        <f>IF(AD42&gt;0,(AD42-AB42)/2,"")</f>
        <v/>
      </c>
      <c r="AD42" s="106" t="n">
        <v>1295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1566</v>
      </c>
      <c r="R43" s="110" t="n">
        <v>532</v>
      </c>
      <c r="S43" s="110">
        <f>IF(T43&gt;0,(T43-R43)/2,"")</f>
        <v/>
      </c>
      <c r="T43" s="110" t="n">
        <v>1178</v>
      </c>
      <c r="U43" s="110">
        <f>IF(V43&gt;0,(V43-T43)/2,"")</f>
        <v/>
      </c>
      <c r="V43" s="110" t="n">
        <v>1580</v>
      </c>
      <c r="W43" s="110">
        <f>IF(X43&gt;0,(X43-V43)/2,"")</f>
        <v/>
      </c>
      <c r="X43" s="110" t="n">
        <v>1580</v>
      </c>
      <c r="Y43" s="110">
        <f>IF(Z43&gt;0,(Z43-X43)/2,"")</f>
        <v/>
      </c>
      <c r="Z43" s="110" t="n">
        <v>1736</v>
      </c>
      <c r="AA43" s="110">
        <f>IF(AB43&gt;0,(AB43-Z43)/2,"")</f>
        <v/>
      </c>
      <c r="AB43" s="110" t="n">
        <v>1736</v>
      </c>
      <c r="AC43" s="110">
        <f>IF(AD43&gt;0,(AD43-AB43)/2,"")</f>
        <v/>
      </c>
      <c r="AD43" s="110" t="n">
        <v>1736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5105</v>
      </c>
      <c r="R44" s="112" t="n">
        <v>1008</v>
      </c>
      <c r="S44" s="112">
        <f>IF(T44&gt;0,(T44-R44)/2,"")</f>
        <v/>
      </c>
      <c r="T44" s="112" t="n">
        <v>1969</v>
      </c>
      <c r="U44" s="112">
        <f>IF(V44&gt;0,(V44-T44)/2,"")</f>
        <v/>
      </c>
      <c r="V44" s="112" t="n">
        <v>1969</v>
      </c>
      <c r="W44" s="112">
        <f>IF(X44&gt;0,(X44-V44)/2,"")</f>
        <v/>
      </c>
      <c r="X44" s="112" t="n">
        <v>5113</v>
      </c>
      <c r="Y44" s="112">
        <f>IF(Z44&gt;0,(Z44-X44)/2,"")</f>
        <v/>
      </c>
      <c r="Z44" s="112" t="n">
        <v>5113</v>
      </c>
      <c r="AA44" s="112">
        <f>IF(AB44&gt;0,(AB44-Z44)/2,"")</f>
        <v/>
      </c>
      <c r="AB44" s="112" t="n">
        <v>5113</v>
      </c>
      <c r="AC44" s="112">
        <f>IF(AD44&gt;0,(AD44-AB44)/2,"")</f>
        <v/>
      </c>
      <c r="AD44" s="112" t="n">
        <v>5113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4165</v>
      </c>
      <c r="R45" s="108" t="n">
        <v>30</v>
      </c>
      <c r="S45" s="108">
        <f>IF(T45&gt;0,(T45-R45)/2,"")</f>
        <v/>
      </c>
      <c r="T45" s="108" t="n">
        <v>30</v>
      </c>
      <c r="U45" s="108">
        <f>IF(V45&gt;0,(V45-T45)/2,"")</f>
        <v/>
      </c>
      <c r="V45" s="108" t="n">
        <v>30</v>
      </c>
      <c r="W45" s="108">
        <f>IF(X45&gt;0,(X45-V45)/2,"")</f>
        <v/>
      </c>
      <c r="X45" s="108" t="n">
        <v>4195</v>
      </c>
      <c r="Y45" s="108">
        <f>IF(Z45&gt;0,(Z45-X45)/2,"")</f>
        <v/>
      </c>
      <c r="Z45" s="108" t="n">
        <v>4195</v>
      </c>
      <c r="AA45" s="108">
        <f>IF(AB45&gt;0,(AB45-Z45)/2,"")</f>
        <v/>
      </c>
      <c r="AB45" s="108" t="n">
        <v>4195</v>
      </c>
      <c r="AC45" s="108">
        <f>IF(AD45&gt;0,(AD45-AB45)/2,"")</f>
        <v/>
      </c>
      <c r="AD45" s="108" t="n">
        <v>4195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2761</v>
      </c>
      <c r="R46" s="106" t="n">
        <v>36</v>
      </c>
      <c r="S46" s="106">
        <f>IF(T46&gt;0,(T46-R46)/2,"")</f>
        <v/>
      </c>
      <c r="T46" s="106" t="n">
        <v>36</v>
      </c>
      <c r="U46" s="106">
        <f>IF(V46&gt;0,(V46-T46)/2,"")</f>
        <v/>
      </c>
      <c r="V46" s="106" t="n">
        <v>574</v>
      </c>
      <c r="W46" s="106">
        <f>IF(X46&gt;0,(X46-V46)/2,"")</f>
        <v/>
      </c>
      <c r="X46" s="106" t="n">
        <v>1871</v>
      </c>
      <c r="Y46" s="106">
        <f>IF(Z46&gt;0,(Z46-X46)/2,"")</f>
        <v/>
      </c>
      <c r="Z46" s="106" t="n">
        <v>1871</v>
      </c>
      <c r="AA46" s="106">
        <f>IF(AB46&gt;0,(AB46-Z46)/2,"")</f>
        <v/>
      </c>
      <c r="AB46" s="106" t="n">
        <v>1871</v>
      </c>
      <c r="AC46" s="106">
        <f>IF(AD46&gt;0,(AD46-AB46)/2,"")</f>
        <v/>
      </c>
      <c r="AD46" s="106" t="n">
        <v>1871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4469</v>
      </c>
      <c r="R47" s="110" t="n">
        <v>3</v>
      </c>
      <c r="S47" s="110">
        <f>IF(T47&gt;0,(T47-R47)/2,"")</f>
        <v/>
      </c>
      <c r="T47" s="110" t="n">
        <v>3</v>
      </c>
      <c r="U47" s="110">
        <f>IF(V47&gt;0,(V47-T47)/2,"")</f>
        <v/>
      </c>
      <c r="V47" s="110" t="n">
        <v>3</v>
      </c>
      <c r="W47" s="110">
        <f>IF(X47&gt;0,(X47-V47)/2,"")</f>
        <v/>
      </c>
      <c r="X47" s="110" t="n">
        <v>3471</v>
      </c>
      <c r="Y47" s="110">
        <f>IF(Z47&gt;0,(Z47-X47)/2,"")</f>
        <v/>
      </c>
      <c r="Z47" s="110" t="n">
        <v>3471</v>
      </c>
      <c r="AA47" s="110">
        <f>IF(AB47&gt;0,(AB47-Z47)/2,"")</f>
        <v/>
      </c>
      <c r="AB47" s="110" t="n">
        <v>3471</v>
      </c>
      <c r="AC47" s="110">
        <f>IF(AD47&gt;0,(AD47-AB47)/2,"")</f>
        <v/>
      </c>
      <c r="AD47" s="110" t="n">
        <v>3471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254</v>
      </c>
      <c r="R48" s="112" t="n">
        <v>3</v>
      </c>
      <c r="S48" s="112">
        <f>IF(T48&gt;0,(T48-R48)/2,"")</f>
        <v/>
      </c>
      <c r="T48" s="112" t="n">
        <v>3</v>
      </c>
      <c r="U48" s="112">
        <f>IF(V48&gt;0,(V48-T48)/2,"")</f>
        <v/>
      </c>
      <c r="V48" s="112" t="n">
        <v>75</v>
      </c>
      <c r="W48" s="112">
        <f>IF(X48&gt;0,(X48-V48)/2,"")</f>
        <v/>
      </c>
      <c r="X48" s="112" t="n">
        <v>138</v>
      </c>
      <c r="Y48" s="112">
        <f>IF(Z48&gt;0,(Z48-X48)/2,"")</f>
        <v/>
      </c>
      <c r="Z48" s="112" t="n">
        <v>138</v>
      </c>
      <c r="AA48" s="112">
        <f>IF(AB48&gt;0,(AB48-Z48)/2,"")</f>
        <v/>
      </c>
      <c r="AB48" s="112" t="n">
        <v>138</v>
      </c>
      <c r="AC48" s="112">
        <f>IF(AD48&gt;0,(AD48-AB48)/2,"")</f>
        <v/>
      </c>
      <c r="AD48" s="112" t="n">
        <v>138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289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289</v>
      </c>
      <c r="W49" s="108">
        <f>IF(X49&gt;0,(X49-V49)/2,"")</f>
        <v/>
      </c>
      <c r="X49" s="108" t="n">
        <v>294</v>
      </c>
      <c r="Y49" s="108">
        <f>IF(Z49&gt;0,(Z49-X49)/2,"")</f>
        <v/>
      </c>
      <c r="Z49" s="108" t="n">
        <v>294</v>
      </c>
      <c r="AA49" s="108">
        <f>IF(AB49&gt;0,(AB49-Z49)/2,"")</f>
        <v/>
      </c>
      <c r="AB49" s="108" t="n">
        <v>294</v>
      </c>
      <c r="AC49" s="108">
        <f>IF(AD49&gt;0,(AD49-AB49)/2,"")</f>
        <v/>
      </c>
      <c r="AD49" s="108" t="n">
        <v>294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2403</v>
      </c>
      <c r="R50" s="106" t="n">
        <v>390</v>
      </c>
      <c r="S50" s="106">
        <f>IF(T50&gt;0,(T50-R50)/2,"")</f>
        <v/>
      </c>
      <c r="T50" s="106" t="n">
        <v>554</v>
      </c>
      <c r="U50" s="106">
        <f>IF(V50&gt;0,(V50-T50)/2,"")</f>
        <v/>
      </c>
      <c r="V50" s="106" t="n">
        <v>977</v>
      </c>
      <c r="W50" s="106">
        <f>IF(X50&gt;0,(X50-V50)/2,"")</f>
        <v/>
      </c>
      <c r="X50" s="106" t="n">
        <v>1394</v>
      </c>
      <c r="Y50" s="106">
        <f>IF(Z50&gt;0,(Z50-X50)/2,"")</f>
        <v/>
      </c>
      <c r="Z50" s="106" t="n">
        <v>1394</v>
      </c>
      <c r="AA50" s="106">
        <f>IF(AB50&gt;0,(AB50-Z50)/2,"")</f>
        <v/>
      </c>
      <c r="AB50" s="106" t="n">
        <v>1394</v>
      </c>
      <c r="AC50" s="106">
        <f>IF(AD50&gt;0,(AD50-AB50)/2,"")</f>
        <v/>
      </c>
      <c r="AD50" s="106" t="n">
        <v>1394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764</v>
      </c>
      <c r="R51" s="108" t="n">
        <v>3</v>
      </c>
      <c r="S51" s="108">
        <f>IF(T51&gt;0,(T51-R51)/2,"")</f>
        <v/>
      </c>
      <c r="T51" s="108" t="n">
        <v>3</v>
      </c>
      <c r="U51" s="108">
        <f>IF(V51&gt;0,(V51-T51)/2,"")</f>
        <v/>
      </c>
      <c r="V51" s="108" t="n">
        <v>254</v>
      </c>
      <c r="W51" s="108">
        <f>IF(X51&gt;0,(X51-V51)/2,"")</f>
        <v/>
      </c>
      <c r="X51" s="108" t="n">
        <v>373</v>
      </c>
      <c r="Y51" s="108">
        <f>IF(Z51&gt;0,(Z51-X51)/2,"")</f>
        <v/>
      </c>
      <c r="Z51" s="108" t="n">
        <v>373</v>
      </c>
      <c r="AA51" s="108">
        <f>IF(AB51&gt;0,(AB51-Z51)/2,"")</f>
        <v/>
      </c>
      <c r="AB51" s="108" t="n">
        <v>373</v>
      </c>
      <c r="AC51" s="108">
        <f>IF(AD51&gt;0,(AD51-AB51)/2,"")</f>
        <v/>
      </c>
      <c r="AD51" s="108" t="n">
        <v>373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2735</v>
      </c>
      <c r="R52" s="106" t="n">
        <v>0</v>
      </c>
      <c r="S52" s="106">
        <f>IF(T52&gt;0,(T52-R52)/2,"")</f>
        <v/>
      </c>
      <c r="T52" s="106" t="n">
        <v>267</v>
      </c>
      <c r="U52" s="106">
        <f>IF(V52&gt;0,(V52-T52)/2,"")</f>
        <v/>
      </c>
      <c r="V52" s="106" t="n">
        <v>906</v>
      </c>
      <c r="W52" s="106">
        <f>IF(X52&gt;0,(X52-V52)/2,"")</f>
        <v/>
      </c>
      <c r="X52" s="106" t="n">
        <v>1604</v>
      </c>
      <c r="Y52" s="106">
        <f>IF(Z52&gt;0,(Z52-X52)/2,"")</f>
        <v/>
      </c>
      <c r="Z52" s="106" t="n">
        <v>1626</v>
      </c>
      <c r="AA52" s="106">
        <f>IF(AB52&gt;0,(AB52-Z52)/2,"")</f>
        <v/>
      </c>
      <c r="AB52" s="106" t="n">
        <v>1626</v>
      </c>
      <c r="AC52" s="106">
        <f>IF(AD52&gt;0,(AD52-AB52)/2,"")</f>
        <v/>
      </c>
      <c r="AD52" s="106" t="n">
        <v>1626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1535</v>
      </c>
      <c r="R53" s="108" t="n">
        <v>3</v>
      </c>
      <c r="S53" s="108">
        <f>IF(T53&gt;0,(T53-R53)/2,"")</f>
        <v/>
      </c>
      <c r="T53" s="108" t="n">
        <v>3</v>
      </c>
      <c r="U53" s="108">
        <f>IF(V53&gt;0,(V53-T53)/2,"")</f>
        <v/>
      </c>
      <c r="V53" s="108" t="n">
        <v>7</v>
      </c>
      <c r="W53" s="108">
        <f>IF(X53&gt;0,(X53-V53)/2,"")</f>
        <v/>
      </c>
      <c r="X53" s="108" t="n">
        <v>803</v>
      </c>
      <c r="Y53" s="108">
        <f>IF(Z53&gt;0,(Z53-X53)/2,"")</f>
        <v/>
      </c>
      <c r="Z53" s="108" t="n">
        <v>803</v>
      </c>
      <c r="AA53" s="108">
        <f>IF(AB53&gt;0,(AB53-Z53)/2,"")</f>
        <v/>
      </c>
      <c r="AB53" s="108" t="n">
        <v>803</v>
      </c>
      <c r="AC53" s="108">
        <f>IF(AD53&gt;0,(AD53-AB53)/2,"")</f>
        <v/>
      </c>
      <c r="AD53" s="108" t="n">
        <v>803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959</v>
      </c>
      <c r="R54" s="106" t="n">
        <v>0</v>
      </c>
      <c r="S54" s="106">
        <f>IF(T54&gt;0,(T54-R54)/2,"")</f>
        <v/>
      </c>
      <c r="T54" s="106" t="n">
        <v>645</v>
      </c>
      <c r="U54" s="106">
        <f>IF(V54&gt;0,(V54-T54)/2,"")</f>
        <v/>
      </c>
      <c r="V54" s="106" t="n">
        <v>781</v>
      </c>
      <c r="W54" s="106">
        <f>IF(X54&gt;0,(X54-V54)/2,"")</f>
        <v/>
      </c>
      <c r="X54" s="106" t="n">
        <v>781</v>
      </c>
      <c r="Y54" s="106">
        <f>IF(Z54&gt;0,(Z54-X54)/2,"")</f>
        <v/>
      </c>
      <c r="Z54" s="106" t="n">
        <v>781</v>
      </c>
      <c r="AA54" s="106">
        <f>IF(AB54&gt;0,(AB54-Z54)/2,"")</f>
        <v/>
      </c>
      <c r="AB54" s="106" t="n">
        <v>781</v>
      </c>
      <c r="AC54" s="106">
        <f>IF(AD54&gt;0,(AD54-AB54)/2,"")</f>
        <v/>
      </c>
      <c r="AD54" s="106" t="n">
        <v>781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382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28</v>
      </c>
      <c r="W55" s="108">
        <f>IF(X55&gt;0,(X55-V55)/2,"")</f>
        <v/>
      </c>
      <c r="X55" s="108" t="n">
        <v>579</v>
      </c>
      <c r="Y55" s="108">
        <f>IF(Z55&gt;0,(Z55-X55)/2,"")</f>
        <v/>
      </c>
      <c r="Z55" s="108" t="n">
        <v>579</v>
      </c>
      <c r="AA55" s="108">
        <f>IF(AB55&gt;0,(AB55-Z55)/2,"")</f>
        <v/>
      </c>
      <c r="AB55" s="108" t="n">
        <v>579</v>
      </c>
      <c r="AC55" s="108">
        <f>IF(AD55&gt;0,(AD55-AB55)/2,"")</f>
        <v/>
      </c>
      <c r="AD55" s="108" t="n">
        <v>579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214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156</v>
      </c>
      <c r="W56" s="114">
        <f>IF(X56&gt;0,(X56-V56)/2,"")</f>
        <v/>
      </c>
      <c r="X56" s="114" t="n">
        <v>214</v>
      </c>
      <c r="Y56" s="114">
        <f>IF(Z56&gt;0,(Z56-X56)/2,"")</f>
        <v/>
      </c>
      <c r="Z56" s="114" t="n">
        <v>214</v>
      </c>
      <c r="AA56" s="114">
        <f>IF(AB56&gt;0,(AB56-Z56)/2,"")</f>
        <v/>
      </c>
      <c r="AB56" s="114" t="n">
        <v>214</v>
      </c>
      <c r="AC56" s="114">
        <f>IF(AD56&gt;0,(AD56-AB56)/2,"")</f>
        <v/>
      </c>
      <c r="AD56" s="114" t="n">
        <v>214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4384</v>
      </c>
      <c r="R57" s="104" t="n">
        <v>536</v>
      </c>
      <c r="S57" s="104">
        <f>IF(T57&gt;0,(T57-R57)/2,"")</f>
        <v/>
      </c>
      <c r="T57" s="104" t="n">
        <v>1316</v>
      </c>
      <c r="U57" s="104">
        <f>IF(V57&gt;0,(V57-T57)/2,"")</f>
        <v/>
      </c>
      <c r="V57" s="104" t="n">
        <v>2758</v>
      </c>
      <c r="W57" s="104">
        <f>IF(X57&gt;0,(X57-V57)/2,"")</f>
        <v/>
      </c>
      <c r="X57" s="104" t="n">
        <v>3037</v>
      </c>
      <c r="Y57" s="104">
        <f>IF(Z57&gt;0,(Z57-X57)/2,"")</f>
        <v/>
      </c>
      <c r="Z57" s="104" t="n">
        <v>3037</v>
      </c>
      <c r="AA57" s="104">
        <f>IF(AB57&gt;0,(AB57-Z57)/2,"")</f>
        <v/>
      </c>
      <c r="AB57" s="104" t="n">
        <v>3037</v>
      </c>
      <c r="AC57" s="104">
        <f>IF(AD57&gt;0,(AD57-AB57)/2,"")</f>
        <v/>
      </c>
      <c r="AD57" s="104" t="n">
        <v>3037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4427</v>
      </c>
      <c r="R58" s="106" t="n">
        <v>1360</v>
      </c>
      <c r="S58" s="106">
        <f>IF(T58&gt;0,(T58-R58)/2,"")</f>
        <v/>
      </c>
      <c r="T58" s="106" t="n">
        <v>2566</v>
      </c>
      <c r="U58" s="106">
        <f>IF(V58&gt;0,(V58-T58)/2,"")</f>
        <v/>
      </c>
      <c r="V58" s="106" t="n">
        <v>3135</v>
      </c>
      <c r="W58" s="106">
        <f>IF(X58&gt;0,(X58-V58)/2,"")</f>
        <v/>
      </c>
      <c r="X58" s="106" t="n">
        <v>3135</v>
      </c>
      <c r="Y58" s="106">
        <f>IF(Z58&gt;0,(Z58-X58)/2,"")</f>
        <v/>
      </c>
      <c r="Z58" s="106" t="n">
        <v>3135</v>
      </c>
      <c r="AA58" s="106">
        <f>IF(AB58&gt;0,(AB58-Z58)/2,"")</f>
        <v/>
      </c>
      <c r="AB58" s="106" t="n">
        <v>3135</v>
      </c>
      <c r="AC58" s="106">
        <f>IF(AD58&gt;0,(AD58-AB58)/2,"")</f>
        <v/>
      </c>
      <c r="AD58" s="106" t="n">
        <v>3135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3771</v>
      </c>
      <c r="R59" s="108" t="n">
        <v>512</v>
      </c>
      <c r="S59" s="108">
        <f>IF(T59&gt;0,(T59-R59)/2,"")</f>
        <v/>
      </c>
      <c r="T59" s="108" t="n">
        <v>853</v>
      </c>
      <c r="U59" s="108">
        <f>IF(V59&gt;0,(V59-T59)/2,"")</f>
        <v/>
      </c>
      <c r="V59" s="108" t="n">
        <v>1343</v>
      </c>
      <c r="W59" s="108">
        <f>IF(X59&gt;0,(X59-V59)/2,"")</f>
        <v/>
      </c>
      <c r="X59" s="108" t="n">
        <v>2059</v>
      </c>
      <c r="Y59" s="108">
        <f>IF(Z59&gt;0,(Z59-X59)/2,"")</f>
        <v/>
      </c>
      <c r="Z59" s="108" t="n">
        <v>2059</v>
      </c>
      <c r="AA59" s="108">
        <f>IF(AB59&gt;0,(AB59-Z59)/2,"")</f>
        <v/>
      </c>
      <c r="AB59" s="108" t="n">
        <v>2059</v>
      </c>
      <c r="AC59" s="108">
        <f>IF(AD59&gt;0,(AD59-AB59)/2,"")</f>
        <v/>
      </c>
      <c r="AD59" s="108" t="n">
        <v>2059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7328</v>
      </c>
      <c r="R61" s="104" t="n">
        <v>984</v>
      </c>
      <c r="S61" s="104">
        <f>IF(T61&gt;0,(T61-R61)/2,"")</f>
        <v/>
      </c>
      <c r="T61" s="104" t="n">
        <v>2046</v>
      </c>
      <c r="U61" s="104">
        <f>IF(V61&gt;0,(V61-T61)/2,"")</f>
        <v/>
      </c>
      <c r="V61" s="104" t="n">
        <v>2458</v>
      </c>
      <c r="W61" s="104">
        <f>IF(X61&gt;0,(X61-V61)/2,"")</f>
        <v/>
      </c>
      <c r="X61" s="104" t="n">
        <v>3364</v>
      </c>
      <c r="Y61" s="104">
        <f>IF(Z61&gt;0,(Z61-X61)/2,"")</f>
        <v/>
      </c>
      <c r="Z61" s="104" t="n">
        <v>4394</v>
      </c>
      <c r="AA61" s="104">
        <f>IF(AB61&gt;0,(AB61-Z61)/2,"")</f>
        <v/>
      </c>
      <c r="AB61" s="104" t="n">
        <v>4640</v>
      </c>
      <c r="AC61" s="104">
        <f>IF(AD61&gt;0,(AD61-AB61)/2,"")</f>
        <v/>
      </c>
      <c r="AD61" s="104" t="n">
        <v>4640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6531</v>
      </c>
      <c r="R62" s="106" t="n">
        <v>2062</v>
      </c>
      <c r="S62" s="106">
        <f>IF(T62&gt;0,(T62-R62)/2,"")</f>
        <v/>
      </c>
      <c r="T62" s="106" t="n">
        <v>3382</v>
      </c>
      <c r="U62" s="106">
        <f>IF(V62&gt;0,(V62-T62)/2,"")</f>
        <v/>
      </c>
      <c r="V62" s="106" t="n">
        <v>3839</v>
      </c>
      <c r="W62" s="106">
        <f>IF(X62&gt;0,(X62-V62)/2,"")</f>
        <v/>
      </c>
      <c r="X62" s="106" t="n">
        <v>4109</v>
      </c>
      <c r="Y62" s="106">
        <f>IF(Z62&gt;0,(Z62-X62)/2,"")</f>
        <v/>
      </c>
      <c r="Z62" s="106" t="n">
        <v>4705</v>
      </c>
      <c r="AA62" s="106">
        <f>IF(AB62&gt;0,(AB62-Z62)/2,"")</f>
        <v/>
      </c>
      <c r="AB62" s="106" t="n">
        <v>5179</v>
      </c>
      <c r="AC62" s="106">
        <f>IF(AD62&gt;0,(AD62-AB62)/2,"")</f>
        <v/>
      </c>
      <c r="AD62" s="106" t="n">
        <v>5179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6080</v>
      </c>
      <c r="R63" s="108" t="n">
        <v>944</v>
      </c>
      <c r="S63" s="108">
        <f>IF(T63&gt;0,(T63-R63)/2,"")</f>
        <v/>
      </c>
      <c r="T63" s="108" t="n">
        <v>1979</v>
      </c>
      <c r="U63" s="108">
        <f>IF(V63&gt;0,(V63-T63)/2,"")</f>
        <v/>
      </c>
      <c r="V63" s="108" t="n">
        <v>2726</v>
      </c>
      <c r="W63" s="108">
        <f>IF(X63&gt;0,(X63-V63)/2,"")</f>
        <v/>
      </c>
      <c r="X63" s="108" t="n">
        <v>3483</v>
      </c>
      <c r="Y63" s="108">
        <f>IF(Z63&gt;0,(Z63-X63)/2,"")</f>
        <v/>
      </c>
      <c r="Z63" s="108" t="n">
        <v>3628</v>
      </c>
      <c r="AA63" s="108">
        <f>IF(AB63&gt;0,(AB63-Z63)/2,"")</f>
        <v/>
      </c>
      <c r="AB63" s="108" t="n">
        <v>3628</v>
      </c>
      <c r="AC63" s="108">
        <f>IF(AD63&gt;0,(AD63-AB63)/2,"")</f>
        <v/>
      </c>
      <c r="AD63" s="108" t="n">
        <v>3628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2761</v>
      </c>
      <c r="R64" s="114" t="n">
        <v>693</v>
      </c>
      <c r="S64" s="114">
        <f>IF(T64&gt;0,(T64-R64)/2,"")</f>
        <v/>
      </c>
      <c r="T64" s="114" t="n">
        <v>885</v>
      </c>
      <c r="U64" s="114">
        <f>IF(V64&gt;0,(V64-T64)/2,"")</f>
        <v/>
      </c>
      <c r="V64" s="114" t="n">
        <v>1002</v>
      </c>
      <c r="W64" s="114">
        <f>IF(X64&gt;0,(X64-V64)/2,"")</f>
        <v/>
      </c>
      <c r="X64" s="114" t="n">
        <v>1391</v>
      </c>
      <c r="Y64" s="114">
        <f>IF(Z64&gt;0,(Z64-X64)/2,"")</f>
        <v/>
      </c>
      <c r="Z64" s="114" t="n">
        <v>1408</v>
      </c>
      <c r="AA64" s="114">
        <f>IF(AB64&gt;0,(AB64-Z64)/2,"")</f>
        <v/>
      </c>
      <c r="AB64" s="114" t="n">
        <v>1408</v>
      </c>
      <c r="AC64" s="114">
        <f>IF(AD64&gt;0,(AD64-AB64)/2,"")</f>
        <v/>
      </c>
      <c r="AD64" s="114" t="n">
        <v>1408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5.xml><?xml version="1.0" encoding="utf-8"?>
<worksheet xmlns:r="http://schemas.openxmlformats.org/officeDocument/2006/relationships" xmlns="http://schemas.openxmlformats.org/spreadsheetml/2006/main">
  <sheetPr codeName="Sheet35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6710</v>
      </c>
      <c r="E6" s="18" t="inlineStr">
        <is>
          <t xml:space="preserve">Room 1 </t>
        </is>
      </c>
      <c r="F6" s="119" t="n">
        <v>20779</v>
      </c>
      <c r="G6" s="117" t="n">
        <v>16892.661875</v>
      </c>
      <c r="H6" s="117" t="n">
        <v>13797.57463422001</v>
      </c>
      <c r="I6" s="19">
        <f>G6+H6</f>
        <v/>
      </c>
      <c r="J6" s="119" t="n">
        <v>22170</v>
      </c>
      <c r="K6" s="117" t="n">
        <v>17949.137875</v>
      </c>
      <c r="L6" s="117" t="n">
        <v>15584.89142046</v>
      </c>
      <c r="M6" s="19">
        <f>K6+L6</f>
        <v/>
      </c>
      <c r="N6" s="85" t="n">
        <v>62</v>
      </c>
      <c r="O6" s="85" t="n">
        <v>55</v>
      </c>
      <c r="P6" s="92" t="n"/>
      <c r="Q6" s="20">
        <f>J6-P6</f>
        <v/>
      </c>
      <c r="R6" s="21" t="n">
        <v>3057</v>
      </c>
      <c r="S6" s="20">
        <f>IF(R6&gt;0,(R6-R7-$Q6),"")</f>
        <v/>
      </c>
      <c r="T6" s="21" t="n">
        <v>7398</v>
      </c>
      <c r="U6" s="20">
        <f>IF(T6&gt;0,(T6-T7-$Q6),"")</f>
        <v/>
      </c>
      <c r="V6" s="21" t="n">
        <v>10118</v>
      </c>
      <c r="W6" s="20">
        <f>IF(V6&gt;0,(V6-V7-$Q6),"")</f>
        <v/>
      </c>
      <c r="X6" s="21" t="n">
        <v>14722</v>
      </c>
      <c r="Y6" s="20">
        <f>IF(X6&gt;0,(X6-X7-$Q6),"")</f>
        <v/>
      </c>
      <c r="Z6" s="21" t="n">
        <v>14722</v>
      </c>
      <c r="AA6" s="20">
        <f>IF(Z6&gt;0,(Z6-Z7-$Q6),"")</f>
        <v/>
      </c>
      <c r="AB6" s="21" t="n">
        <v>15250</v>
      </c>
      <c r="AC6" s="22">
        <f>IF(AB6&gt;0,(AB6-AB7-$Q6),"")</f>
        <v/>
      </c>
      <c r="AD6" s="21" t="n">
        <v>15250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2227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0</v>
      </c>
      <c r="W7" s="24" t="n"/>
      <c r="X7" s="25" t="n">
        <v>6</v>
      </c>
      <c r="Y7" s="24" t="n"/>
      <c r="Z7" s="25" t="n">
        <v>6</v>
      </c>
      <c r="AA7" s="24" t="n"/>
      <c r="AB7" s="25" t="n">
        <v>6</v>
      </c>
      <c r="AC7" s="26" t="n"/>
      <c r="AD7" s="25" t="n">
        <v>6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3063</v>
      </c>
      <c r="E8" s="29" t="inlineStr">
        <is>
          <t>Room 2</t>
        </is>
      </c>
      <c r="F8" s="119" t="n">
        <v>15660</v>
      </c>
      <c r="G8" s="117" t="n">
        <v>6633.77</v>
      </c>
      <c r="H8" s="117" t="n">
        <v>1440.472574</v>
      </c>
      <c r="I8" s="19">
        <f>G8+H8</f>
        <v/>
      </c>
      <c r="J8" s="119" t="n">
        <v>15170</v>
      </c>
      <c r="K8" s="117" t="n">
        <v>6425.266000000001</v>
      </c>
      <c r="L8" s="117" t="n">
        <v>1406.7041134</v>
      </c>
      <c r="M8" s="19">
        <f>K8+L8</f>
        <v/>
      </c>
      <c r="N8" s="87" t="n">
        <v>22</v>
      </c>
      <c r="O8" s="87" t="n">
        <v>21</v>
      </c>
      <c r="P8" s="92" t="n"/>
      <c r="Q8" s="20">
        <f>J8-P8</f>
        <v/>
      </c>
      <c r="R8" s="21" t="n">
        <v>1937</v>
      </c>
      <c r="S8" s="20">
        <f>IF(R8&gt;0,(R8-R9-$Q8),"")</f>
        <v/>
      </c>
      <c r="T8" s="21" t="n">
        <v>2744</v>
      </c>
      <c r="U8" s="20">
        <f>IF(T8&gt;0,(T8-T9-$Q8),"")</f>
        <v/>
      </c>
      <c r="V8" s="21" t="n">
        <v>13793</v>
      </c>
      <c r="W8" s="20">
        <f>IF(V8&gt;0,(V8-V9-$Q8),"")</f>
        <v/>
      </c>
      <c r="X8" s="21" t="n">
        <v>13793</v>
      </c>
      <c r="Y8" s="20">
        <f>IF(X8&gt;0,(X8-X9-$Q8),"")</f>
        <v/>
      </c>
      <c r="Z8" s="21" t="n">
        <v>13793</v>
      </c>
      <c r="AA8" s="20">
        <f>IF(Z8&gt;0,(Z8-Z9-$Q8),"")</f>
        <v/>
      </c>
      <c r="AB8" s="21" t="n">
        <v>14317</v>
      </c>
      <c r="AC8" s="22">
        <f>IF(AB8&gt;0,(AB8-AB9-$Q8),"")</f>
        <v/>
      </c>
      <c r="AD8" s="21" t="n">
        <v>14317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1988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18</v>
      </c>
      <c r="S9" s="24" t="n"/>
      <c r="T9" s="30" t="n">
        <v>23</v>
      </c>
      <c r="U9" s="24" t="n"/>
      <c r="V9" s="30" t="n">
        <v>23</v>
      </c>
      <c r="W9" s="24" t="n"/>
      <c r="X9" s="30" t="n">
        <v>23</v>
      </c>
      <c r="Y9" s="24" t="n"/>
      <c r="Z9" s="30" t="n">
        <v>23</v>
      </c>
      <c r="AA9" s="24" t="n"/>
      <c r="AB9" s="30" t="n">
        <v>23</v>
      </c>
      <c r="AC9" s="26" t="n"/>
      <c r="AD9" s="30" t="n">
        <v>23</v>
      </c>
      <c r="AE9" s="26" t="n"/>
    </row>
    <row r="10">
      <c r="B10" s="16" t="inlineStr">
        <is>
          <t>WM DC</t>
        </is>
      </c>
      <c r="C10" s="17" t="n">
        <v>4483</v>
      </c>
      <c r="E10" s="18" t="inlineStr">
        <is>
          <t>Room 3</t>
        </is>
      </c>
      <c r="F10" s="119" t="n">
        <v>20620</v>
      </c>
      <c r="G10" s="117" t="n">
        <v>15755.277625</v>
      </c>
      <c r="H10" s="117" t="n">
        <v>1960.1406925</v>
      </c>
      <c r="I10" s="19">
        <f>G10+H10</f>
        <v/>
      </c>
      <c r="J10" s="119" t="n">
        <v>20302</v>
      </c>
      <c r="K10" s="117" t="n">
        <v>15353.416125</v>
      </c>
      <c r="L10" s="117" t="n">
        <v>1932.89178</v>
      </c>
      <c r="M10" s="19">
        <f>K10+L10</f>
        <v/>
      </c>
      <c r="N10" s="88" t="n">
        <v>45</v>
      </c>
      <c r="O10" s="88" t="n">
        <v>41</v>
      </c>
      <c r="P10" s="92" t="n"/>
      <c r="Q10" s="20">
        <f>J10-P10</f>
        <v/>
      </c>
      <c r="R10" s="21" t="n">
        <v>3916</v>
      </c>
      <c r="S10" s="20">
        <f>IF(R10&gt;0,(R10-R11-$Q10),"")</f>
        <v/>
      </c>
      <c r="T10" s="21" t="n">
        <v>5802</v>
      </c>
      <c r="U10" s="20">
        <f>IF(T10&gt;0,(T10-T11-$Q10),"")</f>
        <v/>
      </c>
      <c r="V10" s="21" t="n">
        <v>8735</v>
      </c>
      <c r="W10" s="20">
        <f>IF(V10&gt;0,(V10-V11-$Q10),"")</f>
        <v/>
      </c>
      <c r="X10" s="21" t="n">
        <v>11226</v>
      </c>
      <c r="Y10" s="20">
        <f>IF(X10&gt;0,(X10-X11-$Q10),"")</f>
        <v/>
      </c>
      <c r="Z10" s="21" t="n">
        <v>11226</v>
      </c>
      <c r="AA10" s="20">
        <f>IF(Z10&gt;0,(Z10-Z11-$Q10),"")</f>
        <v/>
      </c>
      <c r="AB10" s="21" t="n">
        <v>13755</v>
      </c>
      <c r="AC10" s="22">
        <f>IF(AB10&gt;0,(AB10-AB11-$Q10),"")</f>
        <v/>
      </c>
      <c r="AD10" s="21" t="n">
        <v>13755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2360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460</v>
      </c>
      <c r="S11" s="24" t="n"/>
      <c r="T11" s="30" t="n">
        <v>624</v>
      </c>
      <c r="U11" s="24" t="n"/>
      <c r="V11" s="30" t="n">
        <v>1012</v>
      </c>
      <c r="W11" s="24" t="n"/>
      <c r="X11" s="30" t="n">
        <v>1234</v>
      </c>
      <c r="Y11" s="24" t="n"/>
      <c r="Z11" s="30" t="n">
        <v>1234</v>
      </c>
      <c r="AA11" s="24" t="n"/>
      <c r="AB11" s="30" t="n">
        <v>2022</v>
      </c>
      <c r="AC11" s="26" t="n"/>
      <c r="AD11" s="30" t="n">
        <v>2022</v>
      </c>
      <c r="AE11" s="26" t="n"/>
    </row>
    <row r="12">
      <c r="B12" s="16" t="inlineStr">
        <is>
          <t>WM TUC</t>
        </is>
      </c>
      <c r="C12" s="17" t="n">
        <v>1748</v>
      </c>
      <c r="E12" s="29" t="inlineStr">
        <is>
          <t>Room 4</t>
        </is>
      </c>
      <c r="F12" s="119" t="n">
        <v>15416</v>
      </c>
      <c r="G12" s="117" t="n">
        <v>12419.11475</v>
      </c>
      <c r="H12" s="117" t="n">
        <v>17215.69272148001</v>
      </c>
      <c r="I12" s="19">
        <f>G12+H12</f>
        <v/>
      </c>
      <c r="J12" s="119" t="n">
        <v>15439</v>
      </c>
      <c r="K12" s="117" t="n">
        <v>12727.3285</v>
      </c>
      <c r="L12" s="117" t="n">
        <v>17001.42647487999</v>
      </c>
      <c r="M12" s="19">
        <f>K12+L12</f>
        <v/>
      </c>
      <c r="N12" s="88" t="n">
        <v>51</v>
      </c>
      <c r="O12" s="88" t="n">
        <v>40</v>
      </c>
      <c r="P12" s="92" t="n"/>
      <c r="Q12" s="20">
        <f>J12-P12</f>
        <v/>
      </c>
      <c r="R12" s="21" t="n">
        <v>2016</v>
      </c>
      <c r="S12" s="20">
        <f>IF(R12&gt;0,(R12-R13-$Q12),"")</f>
        <v/>
      </c>
      <c r="T12" s="21" t="n">
        <v>5840</v>
      </c>
      <c r="U12" s="20">
        <f>IF(T12&gt;0,(T12-T13-$Q12),"")</f>
        <v/>
      </c>
      <c r="V12" s="21" t="n">
        <v>6589</v>
      </c>
      <c r="W12" s="20">
        <f>IF(V12&gt;0,(V12-V13-$Q12),"")</f>
        <v/>
      </c>
      <c r="X12" s="21" t="n">
        <v>7431</v>
      </c>
      <c r="Y12" s="20">
        <f>IF(X12&gt;0,(X12-X13-$Q12),"")</f>
        <v/>
      </c>
      <c r="Z12" s="21" t="n">
        <v>7431</v>
      </c>
      <c r="AA12" s="20">
        <f>IF(Z12&gt;0,(Z12-Z13-$Q12),"")</f>
        <v/>
      </c>
      <c r="AB12" s="21" t="n">
        <v>7431</v>
      </c>
      <c r="AC12" s="22">
        <f>IF(AB12&gt;0,(AB12-AB13-$Q12),"")</f>
        <v/>
      </c>
      <c r="AD12" s="21" t="n">
        <v>7431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5062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787</v>
      </c>
      <c r="S13" s="24" t="n"/>
      <c r="T13" s="30" t="n">
        <v>1025</v>
      </c>
      <c r="U13" s="24" t="n"/>
      <c r="V13" s="30" t="n">
        <v>1025</v>
      </c>
      <c r="W13" s="24" t="n"/>
      <c r="X13" s="30" t="n">
        <v>1026</v>
      </c>
      <c r="Y13" s="24" t="n"/>
      <c r="Z13" s="30" t="n">
        <v>1026</v>
      </c>
      <c r="AA13" s="24" t="n"/>
      <c r="AB13" s="30" t="n">
        <v>1026</v>
      </c>
      <c r="AC13" s="26" t="n"/>
      <c r="AD13" s="30" t="n">
        <v>1026</v>
      </c>
      <c r="AE13" s="26" t="n"/>
    </row>
    <row r="14">
      <c r="B14" s="16" t="inlineStr">
        <is>
          <t>ALBSFWY PHX</t>
        </is>
      </c>
      <c r="C14" s="17" t="n">
        <v>11539</v>
      </c>
      <c r="E14" s="18" t="inlineStr">
        <is>
          <t>Room 5</t>
        </is>
      </c>
      <c r="F14" s="119" t="n">
        <v>20800</v>
      </c>
      <c r="G14" s="117" t="n">
        <v>20338.96875</v>
      </c>
      <c r="H14" s="117" t="n">
        <v>23187.38008356</v>
      </c>
      <c r="I14" s="19">
        <f>G14+H14</f>
        <v/>
      </c>
      <c r="J14" s="119" t="n">
        <v>20877</v>
      </c>
      <c r="K14" s="117" t="n">
        <v>20457.21875</v>
      </c>
      <c r="L14" s="117" t="n">
        <v>23258.07495684</v>
      </c>
      <c r="M14" s="19">
        <f>K14+L14</f>
        <v/>
      </c>
      <c r="N14" s="88" t="n">
        <v>59</v>
      </c>
      <c r="O14" s="88" t="n">
        <v>46</v>
      </c>
      <c r="P14" s="92" t="n"/>
      <c r="Q14" s="20">
        <f>J14-P14</f>
        <v/>
      </c>
      <c r="R14" s="21" t="n">
        <v>4229</v>
      </c>
      <c r="S14" s="20">
        <f>IF(R14&gt;0,(R14-R15-$Q14),"")</f>
        <v/>
      </c>
      <c r="T14" s="21" t="n">
        <v>7321</v>
      </c>
      <c r="U14" s="20">
        <f>IF(T14&gt;0,(T14-T15-$Q14),"")</f>
        <v/>
      </c>
      <c r="V14" s="21" t="n">
        <v>8871</v>
      </c>
      <c r="W14" s="20">
        <f>IF(V14&gt;0,(V14-V15-$Q14),"")</f>
        <v/>
      </c>
      <c r="X14" s="21" t="n">
        <v>12129</v>
      </c>
      <c r="Y14" s="20">
        <f>IF(X14&gt;0,(X14-X15-$Q14),"")</f>
        <v/>
      </c>
      <c r="Z14" s="21" t="n">
        <v>12129</v>
      </c>
      <c r="AA14" s="20">
        <f>IF(Z14&gt;0,(Z14-Z15-$Q14),"")</f>
        <v/>
      </c>
      <c r="AB14" s="21" t="n">
        <v>13833</v>
      </c>
      <c r="AC14" s="22">
        <f>IF(AB14&gt;0,(AB14-AB15-$Q14),"")</f>
        <v/>
      </c>
      <c r="AD14" s="21" t="n">
        <v>13833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2603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3646</v>
      </c>
      <c r="S15" s="24" t="n"/>
      <c r="T15" s="25" t="n">
        <v>6316</v>
      </c>
      <c r="U15" s="24" t="n"/>
      <c r="V15" s="25" t="n">
        <v>7240</v>
      </c>
      <c r="W15" s="24" t="n"/>
      <c r="X15" s="25" t="n">
        <v>9753</v>
      </c>
      <c r="Y15" s="24" t="n"/>
      <c r="Z15" s="25" t="n">
        <v>9753</v>
      </c>
      <c r="AA15" s="24" t="n"/>
      <c r="AB15" s="25" t="n">
        <v>10290</v>
      </c>
      <c r="AC15" s="26" t="n"/>
      <c r="AD15" s="25" t="n">
        <v>10290</v>
      </c>
      <c r="AE15" s="26" t="n"/>
    </row>
    <row r="16" ht="15" customHeight="1" thickBot="1">
      <c r="B16" s="28" t="inlineStr">
        <is>
          <t>FRY'S</t>
        </is>
      </c>
      <c r="C16" s="17">
        <f>12746+14642</f>
        <v/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1167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559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4266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2940</v>
      </c>
      <c r="L20" s="4" t="n"/>
      <c r="M20" s="4" t="n"/>
      <c r="Q20" s="51" t="inlineStr">
        <is>
          <t>Day Prior</t>
        </is>
      </c>
      <c r="R20" s="35" t="n">
        <v>6674</v>
      </c>
      <c r="S20" s="36" t="n"/>
      <c r="T20" s="35" t="n">
        <v>13252</v>
      </c>
      <c r="U20" s="36" t="n"/>
      <c r="V20" s="35" t="n">
        <v>21496</v>
      </c>
      <c r="W20" s="36" t="n"/>
      <c r="X20" s="35" t="n">
        <v>40010</v>
      </c>
      <c r="Y20" s="36" t="n"/>
      <c r="Z20" s="35" t="n">
        <v>42689</v>
      </c>
      <c r="AA20" s="36" t="n"/>
      <c r="AB20" s="35" t="n">
        <v>43409</v>
      </c>
      <c r="AC20" s="37" t="n"/>
      <c r="AD20" s="35" t="n">
        <v>43409</v>
      </c>
      <c r="AE20" s="37" t="n">
        <v>-22203</v>
      </c>
    </row>
    <row r="21" ht="15" customHeight="1" thickBot="1">
      <c r="B21" s="57" t="inlineStr">
        <is>
          <t>SBUX LV</t>
        </is>
      </c>
      <c r="C21" s="58" t="n">
        <v>4266</v>
      </c>
      <c r="L21" s="4" t="n"/>
      <c r="M21" s="4" t="n"/>
      <c r="Q21" s="52" t="n"/>
      <c r="R21" s="40" t="n">
        <v>5861</v>
      </c>
      <c r="S21" s="41" t="n"/>
      <c r="T21" s="40" t="n">
        <v>9706</v>
      </c>
      <c r="U21" s="41" t="n"/>
      <c r="V21" s="40" t="n">
        <v>11506</v>
      </c>
      <c r="W21" s="41" t="n"/>
      <c r="X21" s="40" t="n">
        <v>13775</v>
      </c>
      <c r="Y21" s="41" t="n"/>
      <c r="Z21" s="40" t="n">
        <v>13989</v>
      </c>
      <c r="AA21" s="41" t="n"/>
      <c r="AB21" s="40" t="n">
        <v>13989</v>
      </c>
      <c r="AC21" s="42" t="n"/>
      <c r="AD21" s="40" t="n">
        <v>13989</v>
      </c>
      <c r="AE21" s="42" t="n"/>
    </row>
    <row r="22" ht="15" customHeight="1" thickBot="1">
      <c r="L22" s="4" t="n"/>
      <c r="M22" s="4" t="n"/>
      <c r="Q22" s="54" t="n"/>
      <c r="R22" s="55" t="n">
        <v>3337</v>
      </c>
      <c r="S22" s="55" t="n"/>
      <c r="T22" s="55" t="n">
        <v>3289</v>
      </c>
      <c r="U22" s="55" t="n"/>
      <c r="V22" s="55" t="n">
        <v>4122</v>
      </c>
      <c r="W22" s="55" t="n"/>
      <c r="X22" s="55" t="n">
        <v>9257</v>
      </c>
      <c r="Y22" s="55" t="n"/>
      <c r="Z22" s="55" t="n">
        <v>1339.5</v>
      </c>
      <c r="AA22" s="55" t="n"/>
      <c r="AB22" s="55" t="n">
        <v>360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10623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35197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6710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13653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75" t="n">
        <v>15120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79" t="n">
        <v>5051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3206</v>
      </c>
      <c r="R35" s="104" t="n">
        <v>120</v>
      </c>
      <c r="S35" s="104">
        <f>IF(T35&gt;0,(T35-R35)/2,"")</f>
        <v/>
      </c>
      <c r="T35" s="104" t="n">
        <v>808</v>
      </c>
      <c r="U35" s="104">
        <f>IF(V35&gt;0,(V35-T35)/2,"")</f>
        <v/>
      </c>
      <c r="V35" s="104" t="n">
        <v>1648</v>
      </c>
      <c r="W35" s="104">
        <f>IF(X35&gt;0,(X35-V35)/2,"")</f>
        <v/>
      </c>
      <c r="X35" s="104" t="n">
        <v>2248</v>
      </c>
      <c r="Y35" s="104">
        <f>IF(Z35&gt;0,(Z35-X35)/2,"")</f>
        <v/>
      </c>
      <c r="Z35" s="104" t="n">
        <v>2248</v>
      </c>
      <c r="AA35" s="104">
        <f>IF(AB35&gt;0,(AB35-Z35)/2,"")</f>
        <v/>
      </c>
      <c r="AB35" s="104" t="n">
        <v>2248</v>
      </c>
      <c r="AC35" s="104">
        <f>IF(AD35&gt;0,(AD35-AB35)/2,"")</f>
        <v/>
      </c>
      <c r="AD35" s="104" t="n">
        <v>2248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1436</v>
      </c>
      <c r="R36" s="106" t="n">
        <v>0</v>
      </c>
      <c r="S36" s="106">
        <f>IF(T36&gt;0,(T36-R36)/2,"")</f>
        <v/>
      </c>
      <c r="T36" s="106" t="n">
        <v>545</v>
      </c>
      <c r="U36" s="106">
        <f>IF(V36&gt;0,(V36-T36)/2,"")</f>
        <v/>
      </c>
      <c r="V36" s="106" t="n">
        <v>1174</v>
      </c>
      <c r="W36" s="106">
        <f>IF(X36&gt;0,(X36-V36)/2,"")</f>
        <v/>
      </c>
      <c r="X36" s="106" t="n">
        <v>385</v>
      </c>
      <c r="Y36" s="106">
        <f>IF(Z36&gt;0,(Z36-X36)/2,"")</f>
        <v/>
      </c>
      <c r="Z36" s="106" t="n">
        <v>385</v>
      </c>
      <c r="AA36" s="106">
        <f>IF(AB36&gt;0,(AB36-Z36)/2,"")</f>
        <v/>
      </c>
      <c r="AB36" s="106" t="n">
        <v>385</v>
      </c>
      <c r="AC36" s="106">
        <f>IF(AD36&gt;0,(AD36-AB36)/2,"")</f>
        <v/>
      </c>
      <c r="AD36" s="106" t="n">
        <v>385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2584</v>
      </c>
      <c r="R37" s="108" t="n">
        <v>768</v>
      </c>
      <c r="S37" s="108">
        <f>IF(T37&gt;0,(T37-R37)/2,"")</f>
        <v/>
      </c>
      <c r="T37" s="108" t="n">
        <v>768</v>
      </c>
      <c r="U37" s="108">
        <f>IF(V37&gt;0,(V37-T37)/2,"")</f>
        <v/>
      </c>
      <c r="V37" s="108" t="n">
        <v>768</v>
      </c>
      <c r="W37" s="108">
        <f>IF(X37&gt;0,(X37-V37)/2,"")</f>
        <v/>
      </c>
      <c r="X37" s="108" t="n">
        <v>2584</v>
      </c>
      <c r="Y37" s="108">
        <f>IF(Z37&gt;0,(Z37-X37)/2,"")</f>
        <v/>
      </c>
      <c r="Z37" s="108" t="n">
        <v>2584</v>
      </c>
      <c r="AA37" s="108">
        <f>IF(AB37&gt;0,(AB37-Z37)/2,"")</f>
        <v/>
      </c>
      <c r="AB37" s="108" t="n">
        <v>2584</v>
      </c>
      <c r="AC37" s="108">
        <f>IF(AD37&gt;0,(AD37-AB37)/2,"")</f>
        <v/>
      </c>
      <c r="AD37" s="108" t="n">
        <v>2584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3747</v>
      </c>
      <c r="R38" s="106" t="n">
        <v>412</v>
      </c>
      <c r="S38" s="106">
        <f>IF(T38&gt;0,(T38-R38)/2,"")</f>
        <v/>
      </c>
      <c r="T38" s="106" t="n">
        <v>1492</v>
      </c>
      <c r="U38" s="106">
        <f>IF(V38&gt;0,(V38-T38)/2,"")</f>
        <v/>
      </c>
      <c r="V38" s="106" t="n">
        <v>2255</v>
      </c>
      <c r="W38" s="106">
        <f>IF(X38&gt;0,(X38-V38)/2,"")</f>
        <v/>
      </c>
      <c r="X38" s="106" t="n">
        <v>2730</v>
      </c>
      <c r="Y38" s="106">
        <f>IF(Z38&gt;0,(Z38-X38)/2,"")</f>
        <v/>
      </c>
      <c r="Z38" s="106" t="n">
        <v>2730</v>
      </c>
      <c r="AA38" s="106">
        <f>IF(AB38&gt;0,(AB38-Z38)/2,"")</f>
        <v/>
      </c>
      <c r="AB38" s="106" t="n">
        <v>2730</v>
      </c>
      <c r="AC38" s="106">
        <f>IF(AD38&gt;0,(AD38-AB38)/2,"")</f>
        <v/>
      </c>
      <c r="AD38" s="106" t="n">
        <v>2730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2566</v>
      </c>
      <c r="R39" s="108" t="n">
        <v>881</v>
      </c>
      <c r="S39" s="108">
        <f>IF(T39&gt;0,(T39-R39)/2,"")</f>
        <v/>
      </c>
      <c r="T39" s="108" t="n">
        <v>1366</v>
      </c>
      <c r="U39" s="108">
        <f>IF(V39&gt;0,(V39-T39)/2,"")</f>
        <v/>
      </c>
      <c r="V39" s="108" t="n">
        <v>1366</v>
      </c>
      <c r="W39" s="108">
        <f>IF(X39&gt;0,(X39-V39)/2,"")</f>
        <v/>
      </c>
      <c r="X39" s="108" t="n">
        <v>2036</v>
      </c>
      <c r="Y39" s="108">
        <f>IF(Z39&gt;0,(Z39-X39)/2,"")</f>
        <v/>
      </c>
      <c r="Z39" s="108" t="n">
        <v>2036</v>
      </c>
      <c r="AA39" s="108">
        <f>IF(AB39&gt;0,(AB39-Z39)/2,"")</f>
        <v/>
      </c>
      <c r="AB39" s="108" t="n">
        <v>2046</v>
      </c>
      <c r="AC39" s="108">
        <f>IF(AD39&gt;0,(AD39-AB39)/2,"")</f>
        <v/>
      </c>
      <c r="AD39" s="108" t="n">
        <v>2046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3940</v>
      </c>
      <c r="R40" s="106" t="n">
        <v>428</v>
      </c>
      <c r="S40" s="106">
        <f>IF(T40&gt;0,(T40-R40)/2,"")</f>
        <v/>
      </c>
      <c r="T40" s="106" t="n">
        <v>428</v>
      </c>
      <c r="U40" s="106">
        <f>IF(V40&gt;0,(V40-T40)/2,"")</f>
        <v/>
      </c>
      <c r="V40" s="106" t="n">
        <v>428</v>
      </c>
      <c r="W40" s="106">
        <f>IF(X40&gt;0,(X40-V40)/2,"")</f>
        <v/>
      </c>
      <c r="X40" s="106" t="n">
        <v>1125</v>
      </c>
      <c r="Y40" s="106">
        <f>IF(Z40&gt;0,(Z40-X40)/2,"")</f>
        <v/>
      </c>
      <c r="Z40" s="106" t="n">
        <v>1125</v>
      </c>
      <c r="AA40" s="106">
        <f>IF(AB40&gt;0,(AB40-Z40)/2,"")</f>
        <v/>
      </c>
      <c r="AB40" s="106" t="n">
        <v>1125</v>
      </c>
      <c r="AC40" s="106">
        <f>IF(AD40&gt;0,(AD40-AB40)/2,"")</f>
        <v/>
      </c>
      <c r="AD40" s="106" t="n">
        <v>1125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1260</v>
      </c>
      <c r="R41" s="108" t="n">
        <v>0</v>
      </c>
      <c r="S41" s="108">
        <f>IF(T41&gt;0,(T41-R41)/2,"")</f>
        <v/>
      </c>
      <c r="T41" s="108" t="n">
        <v>514</v>
      </c>
      <c r="U41" s="108">
        <f>IF(V41&gt;0,(V41-T41)/2,"")</f>
        <v/>
      </c>
      <c r="V41" s="108" t="n">
        <v>395</v>
      </c>
      <c r="W41" s="108">
        <f>IF(X41&gt;0,(X41-V41)/2,"")</f>
        <v/>
      </c>
      <c r="X41" s="108" t="n">
        <v>701</v>
      </c>
      <c r="Y41" s="108">
        <f>IF(Z41&gt;0,(Z41-X41)/2,"")</f>
        <v/>
      </c>
      <c r="Z41" s="108" t="n">
        <v>701</v>
      </c>
      <c r="AA41" s="108">
        <f>IF(AB41&gt;0,(AB41-Z41)/2,"")</f>
        <v/>
      </c>
      <c r="AB41" s="108" t="n">
        <v>701</v>
      </c>
      <c r="AC41" s="108">
        <f>IF(AD41&gt;0,(AD41-AB41)/2,"")</f>
        <v/>
      </c>
      <c r="AD41" s="108" t="n">
        <v>701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1740</v>
      </c>
      <c r="R42" s="106" t="n">
        <v>0</v>
      </c>
      <c r="S42" s="106">
        <f>IF(T42&gt;0,(T42-R42)/2,"")</f>
        <v/>
      </c>
      <c r="T42" s="106" t="n">
        <v>557</v>
      </c>
      <c r="U42" s="106">
        <f>IF(V42&gt;0,(V42-T42)/2,"")</f>
        <v/>
      </c>
      <c r="V42" s="106" t="n">
        <v>916</v>
      </c>
      <c r="W42" s="106">
        <f>IF(X42&gt;0,(X42-V42)/2,"")</f>
        <v/>
      </c>
      <c r="X42" s="106" t="n">
        <v>1311</v>
      </c>
      <c r="Y42" s="106">
        <f>IF(Z42&gt;0,(Z42-X42)/2,"")</f>
        <v/>
      </c>
      <c r="Z42" s="106" t="n">
        <v>1311</v>
      </c>
      <c r="AA42" s="106">
        <f>IF(AB42&gt;0,(AB42-Z42)/2,"")</f>
        <v/>
      </c>
      <c r="AB42" s="106" t="n">
        <v>1740</v>
      </c>
      <c r="AC42" s="106">
        <f>IF(AD42&gt;0,(AD42-AB42)/2,"")</f>
        <v/>
      </c>
      <c r="AD42" s="106" t="n">
        <v>1740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1691</v>
      </c>
      <c r="R43" s="110" t="n">
        <v>448</v>
      </c>
      <c r="S43" s="110">
        <f>IF(T43&gt;0,(T43-R43)/2,"")</f>
        <v/>
      </c>
      <c r="T43" s="110" t="n">
        <v>920</v>
      </c>
      <c r="U43" s="110">
        <f>IF(V43&gt;0,(V43-T43)/2,"")</f>
        <v/>
      </c>
      <c r="V43" s="110" t="n">
        <v>1168</v>
      </c>
      <c r="W43" s="110">
        <f>IF(X43&gt;0,(X43-V43)/2,"")</f>
        <v/>
      </c>
      <c r="X43" s="110" t="n">
        <v>1602</v>
      </c>
      <c r="Y43" s="110">
        <f>IF(Z43&gt;0,(Z43-X43)/2,"")</f>
        <v/>
      </c>
      <c r="Z43" s="110" t="n">
        <v>1602</v>
      </c>
      <c r="AA43" s="110">
        <f>IF(AB43&gt;0,(AB43-Z43)/2,"")</f>
        <v/>
      </c>
      <c r="AB43" s="110" t="n">
        <v>1691</v>
      </c>
      <c r="AC43" s="110">
        <f>IF(AD43&gt;0,(AD43-AB43)/2,"")</f>
        <v/>
      </c>
      <c r="AD43" s="110" t="n">
        <v>1691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4675</v>
      </c>
      <c r="R44" s="112" t="n">
        <v>1000</v>
      </c>
      <c r="S44" s="112">
        <f>IF(T44&gt;0,(T44-R44)/2,"")</f>
        <v/>
      </c>
      <c r="T44" s="112" t="n">
        <v>1807</v>
      </c>
      <c r="U44" s="112">
        <f>IF(V44&gt;0,(V44-T44)/2,"")</f>
        <v/>
      </c>
      <c r="V44" s="112" t="n">
        <v>4680</v>
      </c>
      <c r="W44" s="112">
        <f>IF(X44&gt;0,(X44-V44)/2,"")</f>
        <v/>
      </c>
      <c r="X44" s="112" t="n">
        <v>4680</v>
      </c>
      <c r="Y44" s="112">
        <f>IF(Z44&gt;0,(Z44-X44)/2,"")</f>
        <v/>
      </c>
      <c r="Z44" s="112" t="n">
        <v>4680</v>
      </c>
      <c r="AA44" s="112">
        <f>IF(AB44&gt;0,(AB44-Z44)/2,"")</f>
        <v/>
      </c>
      <c r="AB44" s="112" t="n">
        <v>4680</v>
      </c>
      <c r="AC44" s="112">
        <f>IF(AD44&gt;0,(AD44-AB44)/2,"")</f>
        <v/>
      </c>
      <c r="AD44" s="112" t="n">
        <v>4680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3841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3841</v>
      </c>
      <c r="W45" s="108">
        <f>IF(X45&gt;0,(X45-V45)/2,"")</f>
        <v/>
      </c>
      <c r="X45" s="108" t="n">
        <v>3841</v>
      </c>
      <c r="Y45" s="108">
        <f>IF(Z45&gt;0,(Z45-X45)/2,"")</f>
        <v/>
      </c>
      <c r="Z45" s="108" t="n">
        <v>3841</v>
      </c>
      <c r="AA45" s="108">
        <f>IF(AB45&gt;0,(AB45-Z45)/2,"")</f>
        <v/>
      </c>
      <c r="AB45" s="108" t="n">
        <v>3841</v>
      </c>
      <c r="AC45" s="108">
        <f>IF(AD45&gt;0,(AD45-AB45)/2,"")</f>
        <v/>
      </c>
      <c r="AD45" s="108" t="n">
        <v>3841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2655</v>
      </c>
      <c r="R46" s="106" t="n">
        <v>1</v>
      </c>
      <c r="S46" s="106">
        <f>IF(T46&gt;0,(T46-R46)/2,"")</f>
        <v/>
      </c>
      <c r="T46" s="106" t="n">
        <v>1</v>
      </c>
      <c r="U46" s="106">
        <f>IF(V46&gt;0,(V46-T46)/2,"")</f>
        <v/>
      </c>
      <c r="V46" s="106" t="n">
        <v>1255</v>
      </c>
      <c r="W46" s="106">
        <f>IF(X46&gt;0,(X46-V46)/2,"")</f>
        <v/>
      </c>
      <c r="X46" s="106" t="n">
        <v>1255</v>
      </c>
      <c r="Y46" s="106">
        <f>IF(Z46&gt;0,(Z46-X46)/2,"")</f>
        <v/>
      </c>
      <c r="Z46" s="106" t="n">
        <v>1255</v>
      </c>
      <c r="AA46" s="106">
        <f>IF(AB46&gt;0,(AB46-Z46)/2,"")</f>
        <v/>
      </c>
      <c r="AB46" s="106" t="n">
        <v>1779</v>
      </c>
      <c r="AC46" s="106">
        <f>IF(AD46&gt;0,(AD46-AB46)/2,"")</f>
        <v/>
      </c>
      <c r="AD46" s="106" t="n">
        <v>1779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3999</v>
      </c>
      <c r="R47" s="110" t="n">
        <v>936</v>
      </c>
      <c r="S47" s="110">
        <f>IF(T47&gt;0,(T47-R47)/2,"")</f>
        <v/>
      </c>
      <c r="T47" s="110" t="n">
        <v>936</v>
      </c>
      <c r="U47" s="110">
        <f>IF(V47&gt;0,(V47-T47)/2,"")</f>
        <v/>
      </c>
      <c r="V47" s="110" t="n">
        <v>4017</v>
      </c>
      <c r="W47" s="110">
        <f>IF(X47&gt;0,(X47-V47)/2,"")</f>
        <v/>
      </c>
      <c r="X47" s="110" t="n">
        <v>4017</v>
      </c>
      <c r="Y47" s="110">
        <f>IF(Z47&gt;0,(Z47-X47)/2,"")</f>
        <v/>
      </c>
      <c r="Z47" s="110" t="n">
        <v>4017</v>
      </c>
      <c r="AA47" s="110">
        <f>IF(AB47&gt;0,(AB47-Z47)/2,"")</f>
        <v/>
      </c>
      <c r="AB47" s="110" t="n">
        <v>4017</v>
      </c>
      <c r="AC47" s="110">
        <f>IF(AD47&gt;0,(AD47-AB47)/2,"")</f>
        <v/>
      </c>
      <c r="AD47" s="110" t="n">
        <v>4017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2106</v>
      </c>
      <c r="R48" s="112" t="n">
        <v>969</v>
      </c>
      <c r="S48" s="112">
        <f>IF(T48&gt;0,(T48-R48)/2,"")</f>
        <v/>
      </c>
      <c r="T48" s="112" t="n">
        <v>1697</v>
      </c>
      <c r="U48" s="112">
        <f>IF(V48&gt;0,(V48-T48)/2,"")</f>
        <v/>
      </c>
      <c r="V48" s="112" t="n">
        <v>1697</v>
      </c>
      <c r="W48" s="112">
        <f>IF(X48&gt;0,(X48-V48)/2,"")</f>
        <v/>
      </c>
      <c r="X48" s="112" t="n">
        <v>1773</v>
      </c>
      <c r="Y48" s="112">
        <f>IF(Z48&gt;0,(Z48-X48)/2,"")</f>
        <v/>
      </c>
      <c r="Z48" s="112" t="n">
        <v>1773</v>
      </c>
      <c r="AA48" s="112">
        <f>IF(AB48&gt;0,(AB48-Z48)/2,"")</f>
        <v/>
      </c>
      <c r="AB48" s="112" t="n">
        <v>1920</v>
      </c>
      <c r="AC48" s="112">
        <f>IF(AD48&gt;0,(AD48-AB48)/2,"")</f>
        <v/>
      </c>
      <c r="AD48" s="112" t="n">
        <v>1920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3582</v>
      </c>
      <c r="R49" s="108" t="n">
        <v>900</v>
      </c>
      <c r="S49" s="108">
        <f>IF(T49&gt;0,(T49-R49)/2,"")</f>
        <v/>
      </c>
      <c r="T49" s="108" t="n">
        <v>1314</v>
      </c>
      <c r="U49" s="108">
        <f>IF(V49&gt;0,(V49-T49)/2,"")</f>
        <v/>
      </c>
      <c r="V49" s="108" t="n">
        <v>1314</v>
      </c>
      <c r="W49" s="108">
        <f>IF(X49&gt;0,(X49-V49)/2,"")</f>
        <v/>
      </c>
      <c r="X49" s="108" t="n">
        <v>3245</v>
      </c>
      <c r="Y49" s="108">
        <f>IF(Z49&gt;0,(Z49-X49)/2,"")</f>
        <v/>
      </c>
      <c r="Z49" s="108" t="n">
        <v>3245</v>
      </c>
      <c r="AA49" s="108">
        <f>IF(AB49&gt;0,(AB49-Z49)/2,"")</f>
        <v/>
      </c>
      <c r="AB49" s="108" t="n">
        <v>3582</v>
      </c>
      <c r="AC49" s="108">
        <f>IF(AD49&gt;0,(AD49-AB49)/2,"")</f>
        <v/>
      </c>
      <c r="AD49" s="108" t="n">
        <v>3582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2209</v>
      </c>
      <c r="R50" s="106" t="n">
        <v>315</v>
      </c>
      <c r="S50" s="106">
        <f>IF(T50&gt;0,(T50-R50)/2,"")</f>
        <v/>
      </c>
      <c r="T50" s="106" t="n">
        <v>463</v>
      </c>
      <c r="U50" s="106">
        <f>IF(V50&gt;0,(V50-T50)/2,"")</f>
        <v/>
      </c>
      <c r="V50" s="106" t="n">
        <v>976</v>
      </c>
      <c r="W50" s="106">
        <f>IF(X50&gt;0,(X50-V50)/2,"")</f>
        <v/>
      </c>
      <c r="X50" s="106" t="n">
        <v>761</v>
      </c>
      <c r="Y50" s="106">
        <f>IF(Z50&gt;0,(Z50-X50)/2,"")</f>
        <v/>
      </c>
      <c r="Z50" s="106" t="n">
        <v>761</v>
      </c>
      <c r="AA50" s="106">
        <f>IF(AB50&gt;0,(AB50-Z50)/2,"")</f>
        <v/>
      </c>
      <c r="AB50" s="106" t="n">
        <v>1035</v>
      </c>
      <c r="AC50" s="106">
        <f>IF(AD50&gt;0,(AD50-AB50)/2,"")</f>
        <v/>
      </c>
      <c r="AD50" s="106" t="n">
        <v>1035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2708</v>
      </c>
      <c r="R51" s="108" t="n">
        <v>12</v>
      </c>
      <c r="S51" s="108">
        <f>IF(T51&gt;0,(T51-R51)/2,"")</f>
        <v/>
      </c>
      <c r="T51" s="108" t="n">
        <v>13</v>
      </c>
      <c r="U51" s="108">
        <f>IF(V51&gt;0,(V51-T51)/2,"")</f>
        <v/>
      </c>
      <c r="V51" s="108" t="n">
        <v>13</v>
      </c>
      <c r="W51" s="108">
        <f>IF(X51&gt;0,(X51-V51)/2,"")</f>
        <v/>
      </c>
      <c r="X51" s="108" t="n">
        <v>161</v>
      </c>
      <c r="Y51" s="108">
        <f>IF(Z51&gt;0,(Z51-X51)/2,"")</f>
        <v/>
      </c>
      <c r="Z51" s="108" t="n">
        <v>161</v>
      </c>
      <c r="AA51" s="108">
        <f>IF(AB51&gt;0,(AB51-Z51)/2,"")</f>
        <v/>
      </c>
      <c r="AB51" s="108" t="n">
        <v>182</v>
      </c>
      <c r="AC51" s="108">
        <f>IF(AD51&gt;0,(AD51-AB51)/2,"")</f>
        <v/>
      </c>
      <c r="AD51" s="108" t="n">
        <v>182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3006</v>
      </c>
      <c r="R52" s="106" t="n">
        <v>164</v>
      </c>
      <c r="S52" s="106">
        <f>IF(T52&gt;0,(T52-R52)/2,"")</f>
        <v/>
      </c>
      <c r="T52" s="106" t="n">
        <v>459</v>
      </c>
      <c r="U52" s="106">
        <f>IF(V52&gt;0,(V52-T52)/2,"")</f>
        <v/>
      </c>
      <c r="V52" s="106" t="n">
        <v>463</v>
      </c>
      <c r="W52" s="106">
        <f>IF(X52&gt;0,(X52-V52)/2,"")</f>
        <v/>
      </c>
      <c r="X52" s="106" t="n">
        <v>914</v>
      </c>
      <c r="Y52" s="106">
        <f>IF(Z52&gt;0,(Z52-X52)/2,"")</f>
        <v/>
      </c>
      <c r="Z52" s="106" t="n">
        <v>914</v>
      </c>
      <c r="AA52" s="106">
        <f>IF(AB52&gt;0,(AB52-Z52)/2,"")</f>
        <v/>
      </c>
      <c r="AB52" s="106" t="n">
        <v>1250</v>
      </c>
      <c r="AC52" s="106">
        <f>IF(AD52&gt;0,(AD52-AB52)/2,"")</f>
        <v/>
      </c>
      <c r="AD52" s="106" t="n">
        <v>1250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1735</v>
      </c>
      <c r="R53" s="108" t="n">
        <v>11</v>
      </c>
      <c r="S53" s="108">
        <f>IF(T53&gt;0,(T53-R53)/2,"")</f>
        <v/>
      </c>
      <c r="T53" s="108" t="n">
        <v>11</v>
      </c>
      <c r="U53" s="108">
        <f>IF(V53&gt;0,(V53-T53)/2,"")</f>
        <v/>
      </c>
      <c r="V53" s="108" t="n">
        <v>11</v>
      </c>
      <c r="W53" s="108">
        <f>IF(X53&gt;0,(X53-V53)/2,"")</f>
        <v/>
      </c>
      <c r="X53" s="108" t="n">
        <v>11</v>
      </c>
      <c r="Y53" s="108">
        <f>IF(Z53&gt;0,(Z53-X53)/2,"")</f>
        <v/>
      </c>
      <c r="Z53" s="108" t="n">
        <v>11</v>
      </c>
      <c r="AA53" s="108">
        <f>IF(AB53&gt;0,(AB53-Z53)/2,"")</f>
        <v/>
      </c>
      <c r="AB53" s="108" t="n">
        <v>1249</v>
      </c>
      <c r="AC53" s="108">
        <f>IF(AD53&gt;0,(AD53-AB53)/2,"")</f>
        <v/>
      </c>
      <c r="AD53" s="108" t="n">
        <v>1249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1918</v>
      </c>
      <c r="R54" s="106" t="n">
        <v>341</v>
      </c>
      <c r="S54" s="106">
        <f>IF(T54&gt;0,(T54-R54)/2,"")</f>
        <v/>
      </c>
      <c r="T54" s="106" t="n">
        <v>641</v>
      </c>
      <c r="U54" s="106">
        <f>IF(V54&gt;0,(V54-T54)/2,"")</f>
        <v/>
      </c>
      <c r="V54" s="106" t="n">
        <v>1681</v>
      </c>
      <c r="W54" s="106">
        <f>IF(X54&gt;0,(X54-V54)/2,"")</f>
        <v/>
      </c>
      <c r="X54" s="106" t="n">
        <v>1717</v>
      </c>
      <c r="Y54" s="106">
        <f>IF(Z54&gt;0,(Z54-X54)/2,"")</f>
        <v/>
      </c>
      <c r="Z54" s="106" t="n">
        <v>1717</v>
      </c>
      <c r="AA54" s="106">
        <f>IF(AB54&gt;0,(AB54-Z54)/2,"")</f>
        <v/>
      </c>
      <c r="AB54" s="106" t="n">
        <v>1717</v>
      </c>
      <c r="AC54" s="106">
        <f>IF(AD54&gt;0,(AD54-AB54)/2,"")</f>
        <v/>
      </c>
      <c r="AD54" s="106" t="n">
        <v>1717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2775</v>
      </c>
      <c r="R55" s="108" t="n">
        <v>1203</v>
      </c>
      <c r="S55" s="108">
        <f>IF(T55&gt;0,(T55-R55)/2,"")</f>
        <v/>
      </c>
      <c r="T55" s="108" t="n">
        <v>1203</v>
      </c>
      <c r="U55" s="108">
        <f>IF(V55&gt;0,(V55-T55)/2,"")</f>
        <v/>
      </c>
      <c r="V55" s="108" t="n">
        <v>2375</v>
      </c>
      <c r="W55" s="108">
        <f>IF(X55&gt;0,(X55-V55)/2,"")</f>
        <v/>
      </c>
      <c r="X55" s="108" t="n">
        <v>2439</v>
      </c>
      <c r="Y55" s="108">
        <f>IF(Z55&gt;0,(Z55-X55)/2,"")</f>
        <v/>
      </c>
      <c r="Z55" s="108" t="n">
        <v>2439</v>
      </c>
      <c r="AA55" s="108">
        <f>IF(AB55&gt;0,(AB55-Z55)/2,"")</f>
        <v/>
      </c>
      <c r="AB55" s="108" t="n">
        <v>2615</v>
      </c>
      <c r="AC55" s="108">
        <f>IF(AD55&gt;0,(AD55-AB55)/2,"")</f>
        <v/>
      </c>
      <c r="AD55" s="108" t="n">
        <v>2615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263</v>
      </c>
      <c r="R56" s="114" t="n">
        <v>1</v>
      </c>
      <c r="S56" s="114">
        <f>IF(T56&gt;0,(T56-R56)/2,"")</f>
        <v/>
      </c>
      <c r="T56" s="114" t="n">
        <v>1</v>
      </c>
      <c r="U56" s="114">
        <f>IF(V56&gt;0,(V56-T56)/2,"")</f>
        <v/>
      </c>
      <c r="V56" s="114" t="n">
        <v>205</v>
      </c>
      <c r="W56" s="114">
        <f>IF(X56&gt;0,(X56-V56)/2,"")</f>
        <v/>
      </c>
      <c r="X56" s="114" t="n">
        <v>205</v>
      </c>
      <c r="Y56" s="114">
        <f>IF(Z56&gt;0,(Z56-X56)/2,"")</f>
        <v/>
      </c>
      <c r="Z56" s="114" t="n">
        <v>205</v>
      </c>
      <c r="AA56" s="114">
        <f>IF(AB56&gt;0,(AB56-Z56)/2,"")</f>
        <v/>
      </c>
      <c r="AB56" s="114" t="n">
        <v>205</v>
      </c>
      <c r="AC56" s="114">
        <f>IF(AD56&gt;0,(AD56-AB56)/2,"")</f>
        <v/>
      </c>
      <c r="AD56" s="114" t="n">
        <v>205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5924</v>
      </c>
      <c r="R57" s="104" t="n">
        <v>570</v>
      </c>
      <c r="S57" s="104">
        <f>IF(T57&gt;0,(T57-R57)/2,"")</f>
        <v/>
      </c>
      <c r="T57" s="104" t="n">
        <v>2794</v>
      </c>
      <c r="U57" s="104">
        <f>IF(V57&gt;0,(V57-T57)/2,"")</f>
        <v/>
      </c>
      <c r="V57" s="104" t="n">
        <v>3083</v>
      </c>
      <c r="W57" s="104">
        <f>IF(X57&gt;0,(X57-V57)/2,"")</f>
        <v/>
      </c>
      <c r="X57" s="104" t="n">
        <v>3106</v>
      </c>
      <c r="Y57" s="104">
        <f>IF(Z57&gt;0,(Z57-X57)/2,"")</f>
        <v/>
      </c>
      <c r="Z57" s="104" t="n">
        <v>3106</v>
      </c>
      <c r="AA57" s="104">
        <f>IF(AB57&gt;0,(AB57-Z57)/2,"")</f>
        <v/>
      </c>
      <c r="AB57" s="104" t="n">
        <v>3106</v>
      </c>
      <c r="AC57" s="104">
        <f>IF(AD57&gt;0,(AD57-AB57)/2,"")</f>
        <v/>
      </c>
      <c r="AD57" s="104" t="n">
        <v>3106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4471</v>
      </c>
      <c r="R58" s="106" t="n">
        <v>1029</v>
      </c>
      <c r="S58" s="106">
        <f>IF(T58&gt;0,(T58-R58)/2,"")</f>
        <v/>
      </c>
      <c r="T58" s="106" t="n">
        <v>2142</v>
      </c>
      <c r="U58" s="106">
        <f>IF(V58&gt;0,(V58-T58)/2,"")</f>
        <v/>
      </c>
      <c r="V58" s="106" t="n">
        <v>2602</v>
      </c>
      <c r="W58" s="106">
        <f>IF(X58&gt;0,(X58-V58)/2,"")</f>
        <v/>
      </c>
      <c r="X58" s="106" t="n">
        <v>3116</v>
      </c>
      <c r="Y58" s="106">
        <f>IF(Z58&gt;0,(Z58-X58)/2,"")</f>
        <v/>
      </c>
      <c r="Z58" s="106" t="n">
        <v>3116</v>
      </c>
      <c r="AA58" s="106">
        <f>IF(AB58&gt;0,(AB58-Z58)/2,"")</f>
        <v/>
      </c>
      <c r="AB58" s="106" t="n">
        <v>3116</v>
      </c>
      <c r="AC58" s="106">
        <f>IF(AD58&gt;0,(AD58-AB58)/2,"")</f>
        <v/>
      </c>
      <c r="AD58" s="106" t="n">
        <v>3116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5044</v>
      </c>
      <c r="R59" s="108" t="n">
        <v>417</v>
      </c>
      <c r="S59" s="108">
        <f>IF(T59&gt;0,(T59-R59)/2,"")</f>
        <v/>
      </c>
      <c r="T59" s="108" t="n">
        <v>904</v>
      </c>
      <c r="U59" s="108">
        <f>IF(V59&gt;0,(V59-T59)/2,"")</f>
        <v/>
      </c>
      <c r="V59" s="108" t="n">
        <v>904</v>
      </c>
      <c r="W59" s="108">
        <f>IF(X59&gt;0,(X59-V59)/2,"")</f>
        <v/>
      </c>
      <c r="X59" s="108" t="n">
        <v>1209</v>
      </c>
      <c r="Y59" s="108">
        <f>IF(Z59&gt;0,(Z59-X59)/2,"")</f>
        <v/>
      </c>
      <c r="Z59" s="108" t="n">
        <v>1209</v>
      </c>
      <c r="AA59" s="108">
        <f>IF(AB59&gt;0,(AB59-Z59)/2,"")</f>
        <v/>
      </c>
      <c r="AB59" s="108" t="n">
        <v>1209</v>
      </c>
      <c r="AC59" s="108">
        <f>IF(AD59&gt;0,(AD59-AB59)/2,"")</f>
        <v/>
      </c>
      <c r="AD59" s="108" t="n">
        <v>1209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6136</v>
      </c>
      <c r="R61" s="104" t="n">
        <v>1431</v>
      </c>
      <c r="S61" s="104">
        <f>IF(T61&gt;0,(T61-R61)/2,"")</f>
        <v/>
      </c>
      <c r="T61" s="104" t="n">
        <v>1859</v>
      </c>
      <c r="U61" s="104">
        <f>IF(V61&gt;0,(V61-T61)/2,"")</f>
        <v/>
      </c>
      <c r="V61" s="104" t="n">
        <v>2041</v>
      </c>
      <c r="W61" s="104">
        <f>IF(X61&gt;0,(X61-V61)/2,"")</f>
        <v/>
      </c>
      <c r="X61" s="104" t="n">
        <v>2915</v>
      </c>
      <c r="Y61" s="104">
        <f>IF(Z61&gt;0,(Z61-X61)/2,"")</f>
        <v/>
      </c>
      <c r="Z61" s="104" t="n">
        <v>2915</v>
      </c>
      <c r="AA61" s="104">
        <f>IF(AB61&gt;0,(AB61-Z61)/2,"")</f>
        <v/>
      </c>
      <c r="AB61" s="104" t="n">
        <v>3667</v>
      </c>
      <c r="AC61" s="104">
        <f>IF(AD61&gt;0,(AD61-AB61)/2,"")</f>
        <v/>
      </c>
      <c r="AD61" s="104" t="n">
        <v>3667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7517</v>
      </c>
      <c r="R62" s="106" t="n">
        <v>1276</v>
      </c>
      <c r="S62" s="106">
        <f>IF(T62&gt;0,(T62-R62)/2,"")</f>
        <v/>
      </c>
      <c r="T62" s="106" t="n">
        <v>2924</v>
      </c>
      <c r="U62" s="106">
        <f>IF(V62&gt;0,(V62-T62)/2,"")</f>
        <v/>
      </c>
      <c r="V62" s="106" t="n">
        <v>3783</v>
      </c>
      <c r="W62" s="106">
        <f>IF(X62&gt;0,(X62-V62)/2,"")</f>
        <v/>
      </c>
      <c r="X62" s="106" t="n">
        <v>4564</v>
      </c>
      <c r="Y62" s="106">
        <f>IF(Z62&gt;0,(Z62-X62)/2,"")</f>
        <v/>
      </c>
      <c r="Z62" s="106" t="n">
        <v>4564</v>
      </c>
      <c r="AA62" s="106">
        <f>IF(AB62&gt;0,(AB62-Z62)/2,"")</f>
        <v/>
      </c>
      <c r="AB62" s="106" t="n">
        <v>4928</v>
      </c>
      <c r="AC62" s="106">
        <f>IF(AD62&gt;0,(AD62-AB62)/2,"")</f>
        <v/>
      </c>
      <c r="AD62" s="106" t="n">
        <v>4928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5092</v>
      </c>
      <c r="R63" s="108" t="n">
        <v>753</v>
      </c>
      <c r="S63" s="108">
        <f>IF(T63&gt;0,(T63-R63)/2,"")</f>
        <v/>
      </c>
      <c r="T63" s="108" t="n">
        <v>1365</v>
      </c>
      <c r="U63" s="108">
        <f>IF(V63&gt;0,(V63-T63)/2,"")</f>
        <v/>
      </c>
      <c r="V63" s="108" t="n">
        <v>1872</v>
      </c>
      <c r="W63" s="108">
        <f>IF(X63&gt;0,(X63-V63)/2,"")</f>
        <v/>
      </c>
      <c r="X63" s="108" t="n">
        <v>3297</v>
      </c>
      <c r="Y63" s="108">
        <f>IF(Z63&gt;0,(Z63-X63)/2,"")</f>
        <v/>
      </c>
      <c r="Z63" s="108" t="n">
        <v>3297</v>
      </c>
      <c r="AA63" s="108">
        <f>IF(AB63&gt;0,(AB63-Z63)/2,"")</f>
        <v/>
      </c>
      <c r="AB63" s="108" t="n">
        <v>3849</v>
      </c>
      <c r="AC63" s="108">
        <f>IF(AD63&gt;0,(AD63-AB63)/2,"")</f>
        <v/>
      </c>
      <c r="AD63" s="108" t="n">
        <v>3849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1712</v>
      </c>
      <c r="R64" s="114" t="n">
        <v>705</v>
      </c>
      <c r="S64" s="114">
        <f>IF(T64&gt;0,(T64-R64)/2,"")</f>
        <v/>
      </c>
      <c r="T64" s="114" t="n">
        <v>858</v>
      </c>
      <c r="U64" s="114">
        <f>IF(V64&gt;0,(V64-T64)/2,"")</f>
        <v/>
      </c>
      <c r="V64" s="114" t="n">
        <v>860</v>
      </c>
      <c r="W64" s="114">
        <f>IF(X64&gt;0,(X64-V64)/2,"")</f>
        <v/>
      </c>
      <c r="X64" s="114" t="n">
        <v>883</v>
      </c>
      <c r="Y64" s="114">
        <f>IF(Z64&gt;0,(Z64-X64)/2,"")</f>
        <v/>
      </c>
      <c r="Z64" s="114" t="n">
        <v>883</v>
      </c>
      <c r="AA64" s="114">
        <f>IF(AB64&gt;0,(AB64-Z64)/2,"")</f>
        <v/>
      </c>
      <c r="AB64" s="114" t="n">
        <v>919</v>
      </c>
      <c r="AC64" s="114">
        <f>IF(AD64&gt;0,(AD64-AB64)/2,"")</f>
        <v/>
      </c>
      <c r="AD64" s="114" t="n">
        <v>919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6.xml><?xml version="1.0" encoding="utf-8"?>
<worksheet xmlns:r="http://schemas.openxmlformats.org/officeDocument/2006/relationships" xmlns="http://schemas.openxmlformats.org/spreadsheetml/2006/main">
  <sheetPr codeName="Sheet36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19616</v>
      </c>
      <c r="G6" s="117" t="n">
        <v>15852.951875</v>
      </c>
      <c r="H6" s="117" t="n">
        <v>11483.17101526001</v>
      </c>
      <c r="I6" s="19">
        <f>G6+H6</f>
        <v/>
      </c>
      <c r="J6" s="119" t="n">
        <v>20473</v>
      </c>
      <c r="K6" s="117" t="n">
        <v>16483.42775</v>
      </c>
      <c r="L6" s="117" t="n">
        <v>12844.66984426</v>
      </c>
      <c r="M6" s="19">
        <f>K6+L6</f>
        <v/>
      </c>
      <c r="N6" s="85" t="n">
        <v>61</v>
      </c>
      <c r="O6" s="85" t="n">
        <v>50</v>
      </c>
      <c r="P6" s="92" t="n"/>
      <c r="Q6" s="20">
        <f>J6-P6</f>
        <v/>
      </c>
      <c r="R6" s="21" t="n">
        <v>3857</v>
      </c>
      <c r="S6" s="20">
        <f>IF(R6&gt;0,(R6-R7-$Q6),"")</f>
        <v/>
      </c>
      <c r="T6" s="21" t="n">
        <v>4981</v>
      </c>
      <c r="U6" s="20">
        <f>IF(T6&gt;0,(T6-T7-$Q6),"")</f>
        <v/>
      </c>
      <c r="V6" s="21" t="n">
        <v>9722</v>
      </c>
      <c r="W6" s="20">
        <f>IF(V6&gt;0,(V6-V7-$Q6),"")</f>
        <v/>
      </c>
      <c r="X6" s="21" t="n">
        <v>13170</v>
      </c>
      <c r="Y6" s="20">
        <f>IF(X6&gt;0,(X6-X7-$Q6),"")</f>
        <v/>
      </c>
      <c r="Z6" s="21" t="n">
        <v>13170</v>
      </c>
      <c r="AA6" s="20">
        <f>IF(Z6&gt;0,(Z6-Z7-$Q6),"")</f>
        <v/>
      </c>
      <c r="AB6" s="21" t="n">
        <v>13170</v>
      </c>
      <c r="AC6" s="22">
        <f>IF(AB6&gt;0,(AB6-AB7-$Q6),"")</f>
        <v/>
      </c>
      <c r="AD6" s="21" t="n">
        <v>13170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238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349</v>
      </c>
      <c r="S7" s="24" t="n"/>
      <c r="T7" s="25" t="n">
        <v>6</v>
      </c>
      <c r="U7" s="24" t="n"/>
      <c r="V7" s="25" t="n">
        <v>6</v>
      </c>
      <c r="W7" s="24" t="n"/>
      <c r="X7" s="25" t="n">
        <v>7</v>
      </c>
      <c r="Y7" s="24" t="n"/>
      <c r="Z7" s="25" t="n">
        <v>7</v>
      </c>
      <c r="AA7" s="24" t="n"/>
      <c r="AB7" s="25" t="n">
        <v>7</v>
      </c>
      <c r="AC7" s="26" t="n"/>
      <c r="AD7" s="25" t="n">
        <v>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2919</v>
      </c>
      <c r="E8" s="29" t="inlineStr">
        <is>
          <t>Room 2</t>
        </is>
      </c>
      <c r="F8" s="119" t="n">
        <v>12560</v>
      </c>
      <c r="G8" s="117" t="n">
        <v>5350.8075</v>
      </c>
      <c r="H8" s="117" t="n">
        <v>1157.3337</v>
      </c>
      <c r="I8" s="19">
        <f>G8+H8</f>
        <v/>
      </c>
      <c r="J8" s="119" t="n">
        <v>12200</v>
      </c>
      <c r="K8" s="117" t="n">
        <v>5172.76</v>
      </c>
      <c r="L8" s="117" t="n">
        <v>1115.5302173</v>
      </c>
      <c r="M8" s="19">
        <f>K8+L8</f>
        <v/>
      </c>
      <c r="N8" s="87" t="n">
        <v>23</v>
      </c>
      <c r="O8" s="87" t="n">
        <v>19</v>
      </c>
      <c r="P8" s="92" t="n"/>
      <c r="Q8" s="20">
        <f>J8-P8</f>
        <v/>
      </c>
      <c r="R8" s="21" t="n">
        <v>1801</v>
      </c>
      <c r="S8" s="20">
        <f>IF(R8&gt;0,(R8-R9-$Q8),"")</f>
        <v/>
      </c>
      <c r="T8" s="21" t="n">
        <v>2277</v>
      </c>
      <c r="U8" s="20">
        <f>IF(T8&gt;0,(T8-T9-$Q8),"")</f>
        <v/>
      </c>
      <c r="V8" s="21" t="n">
        <v>6085</v>
      </c>
      <c r="W8" s="20">
        <f>IF(V8&gt;0,(V8-V9-$Q8),"")</f>
        <v/>
      </c>
      <c r="X8" s="21" t="n">
        <v>8915</v>
      </c>
      <c r="Y8" s="20">
        <f>IF(X8&gt;0,(X8-X9-$Q8),"")</f>
        <v/>
      </c>
      <c r="Z8" s="21" t="n">
        <v>10256</v>
      </c>
      <c r="AA8" s="20">
        <f>IF(Z8&gt;0,(Z8-Z9-$Q8),"")</f>
        <v/>
      </c>
      <c r="AB8" s="21" t="n">
        <v>10256</v>
      </c>
      <c r="AC8" s="22">
        <f>IF(AB8&gt;0,(AB8-AB9-$Q8),"")</f>
        <v/>
      </c>
      <c r="AD8" s="21" t="n">
        <v>10256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1692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1801</v>
      </c>
      <c r="S9" s="24" t="n"/>
      <c r="T9" s="30" t="n">
        <v>26</v>
      </c>
      <c r="U9" s="24" t="n"/>
      <c r="V9" s="30" t="n">
        <v>26</v>
      </c>
      <c r="W9" s="24" t="n"/>
      <c r="X9" s="30" t="n">
        <v>26</v>
      </c>
      <c r="Y9" s="24" t="n"/>
      <c r="Z9" s="30" t="n">
        <v>26</v>
      </c>
      <c r="AA9" s="24" t="n"/>
      <c r="AB9" s="30" t="n">
        <v>26</v>
      </c>
      <c r="AC9" s="26" t="n"/>
      <c r="AD9" s="30" t="n">
        <v>26</v>
      </c>
      <c r="AE9" s="26" t="n"/>
    </row>
    <row r="10">
      <c r="B10" s="16" t="inlineStr">
        <is>
          <t>WM DC</t>
        </is>
      </c>
      <c r="C10" s="17" t="n">
        <v>4626</v>
      </c>
      <c r="E10" s="18" t="inlineStr">
        <is>
          <t>Room 3</t>
        </is>
      </c>
      <c r="F10" s="119" t="n">
        <v>9542</v>
      </c>
      <c r="G10" s="117" t="n">
        <v>7634.02425</v>
      </c>
      <c r="H10" s="117" t="n">
        <v>1801.05342</v>
      </c>
      <c r="I10" s="19">
        <f>G10+H10</f>
        <v/>
      </c>
      <c r="J10" s="119" t="n">
        <v>9170</v>
      </c>
      <c r="K10" s="117" t="n">
        <v>7172.23625</v>
      </c>
      <c r="L10" s="117" t="n">
        <v>1820.816135</v>
      </c>
      <c r="M10" s="19">
        <f>K10+L10</f>
        <v/>
      </c>
      <c r="N10" s="88" t="n">
        <v>40</v>
      </c>
      <c r="O10" s="88" t="n">
        <v>39</v>
      </c>
      <c r="P10" s="92" t="n"/>
      <c r="Q10" s="20">
        <f>J10-P10</f>
        <v/>
      </c>
      <c r="R10" s="21" t="n">
        <v>1353</v>
      </c>
      <c r="S10" s="20">
        <f>IF(R10&gt;0,(R10-R11-$Q10),"")</f>
        <v/>
      </c>
      <c r="T10" s="21" t="n">
        <v>2846</v>
      </c>
      <c r="U10" s="20">
        <f>IF(T10&gt;0,(T10-T11-$Q10),"")</f>
        <v/>
      </c>
      <c r="V10" s="21" t="n">
        <v>5273</v>
      </c>
      <c r="W10" s="20">
        <f>IF(V10&gt;0,(V10-V11-$Q10),"")</f>
        <v/>
      </c>
      <c r="X10" s="21" t="n">
        <v>5434</v>
      </c>
      <c r="Y10" s="20">
        <f>IF(X10&gt;0,(X10-X11-$Q10),"")</f>
        <v/>
      </c>
      <c r="Z10" s="21" t="n">
        <v>5434</v>
      </c>
      <c r="AA10" s="20">
        <f>IF(Z10&gt;0,(Z10-Z11-$Q10),"")</f>
        <v/>
      </c>
      <c r="AB10" s="21" t="n">
        <v>5434</v>
      </c>
      <c r="AC10" s="22">
        <f>IF(AB10&gt;0,(AB10-AB11-$Q10),"")</f>
        <v/>
      </c>
      <c r="AD10" s="21" t="n">
        <v>5434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2342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631</v>
      </c>
      <c r="S11" s="24" t="n"/>
      <c r="T11" s="30" t="n">
        <v>965</v>
      </c>
      <c r="U11" s="24" t="n"/>
      <c r="V11" s="30" t="n">
        <v>1702</v>
      </c>
      <c r="W11" s="24" t="n"/>
      <c r="X11" s="30" t="n">
        <v>1860</v>
      </c>
      <c r="Y11" s="24" t="n"/>
      <c r="Z11" s="30" t="n">
        <v>1860</v>
      </c>
      <c r="AA11" s="24" t="n"/>
      <c r="AB11" s="30" t="n">
        <v>1860</v>
      </c>
      <c r="AC11" s="26" t="n"/>
      <c r="AD11" s="30" t="n">
        <v>1860</v>
      </c>
      <c r="AE11" s="26" t="n"/>
    </row>
    <row r="12">
      <c r="B12" s="16" t="inlineStr">
        <is>
          <t>WM TUC</t>
        </is>
      </c>
      <c r="C12" s="17" t="n">
        <v>1712</v>
      </c>
      <c r="E12" s="29" t="inlineStr">
        <is>
          <t>Room 4</t>
        </is>
      </c>
      <c r="F12" s="119" t="n">
        <v>13583</v>
      </c>
      <c r="G12" s="117" t="n">
        <v>12602.289</v>
      </c>
      <c r="H12" s="117" t="n">
        <v>16191.4177562</v>
      </c>
      <c r="I12" s="19">
        <f>G12+H12</f>
        <v/>
      </c>
      <c r="J12" s="119" t="n">
        <v>12509</v>
      </c>
      <c r="K12" s="117" t="n">
        <v>11445.95125</v>
      </c>
      <c r="L12" s="117" t="n">
        <v>14690.57702640001</v>
      </c>
      <c r="M12" s="19">
        <f>K12+L12</f>
        <v/>
      </c>
      <c r="N12" s="88" t="n">
        <v>52</v>
      </c>
      <c r="O12" s="88" t="n">
        <v>42</v>
      </c>
      <c r="P12" s="92" t="n"/>
      <c r="Q12" s="20">
        <f>J12-P12</f>
        <v/>
      </c>
      <c r="R12" s="21" t="n">
        <v>1707</v>
      </c>
      <c r="S12" s="20">
        <f>IF(R12&gt;0,(R12-R13-$Q12),"")</f>
        <v/>
      </c>
      <c r="T12" s="21" t="n">
        <v>3805</v>
      </c>
      <c r="U12" s="20">
        <f>IF(T12&gt;0,(T12-T13-$Q12),"")</f>
        <v/>
      </c>
      <c r="V12" s="21" t="n">
        <v>6766</v>
      </c>
      <c r="W12" s="20">
        <f>IF(V12&gt;0,(V12-V13-$Q12),"")</f>
        <v/>
      </c>
      <c r="X12" s="21" t="n">
        <v>8875</v>
      </c>
      <c r="Y12" s="20">
        <f>IF(X12&gt;0,(X12-X13-$Q12),"")</f>
        <v/>
      </c>
      <c r="Z12" s="21" t="n">
        <v>9497</v>
      </c>
      <c r="AA12" s="20">
        <f>IF(Z12&gt;0,(Z12-Z13-$Q12),"")</f>
        <v/>
      </c>
      <c r="AB12" s="21" t="n">
        <v>9497</v>
      </c>
      <c r="AC12" s="22">
        <f>IF(AB12&gt;0,(AB12-AB13-$Q12),"")</f>
        <v/>
      </c>
      <c r="AD12" s="21" t="n">
        <v>9497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5231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420</v>
      </c>
      <c r="S13" s="24" t="n"/>
      <c r="T13" s="30" t="n">
        <v>910</v>
      </c>
      <c r="U13" s="24" t="n"/>
      <c r="V13" s="30" t="n">
        <v>1133</v>
      </c>
      <c r="W13" s="24" t="n"/>
      <c r="X13" s="30" t="n">
        <v>1133</v>
      </c>
      <c r="Y13" s="24" t="n"/>
      <c r="Z13" s="30" t="n">
        <v>1136</v>
      </c>
      <c r="AA13" s="24" t="n"/>
      <c r="AB13" s="30" t="n">
        <v>1136</v>
      </c>
      <c r="AC13" s="26" t="n"/>
      <c r="AD13" s="30" t="n">
        <v>1136</v>
      </c>
      <c r="AE13" s="26" t="n"/>
    </row>
    <row r="14">
      <c r="B14" s="16" t="inlineStr">
        <is>
          <t>ALBSFWY PHX</t>
        </is>
      </c>
      <c r="C14" s="17" t="n">
        <v>10150</v>
      </c>
      <c r="E14" s="18" t="inlineStr">
        <is>
          <t>Room 5</t>
        </is>
      </c>
      <c r="F14" s="119" t="n">
        <v>21873</v>
      </c>
      <c r="G14" s="117" t="n">
        <v>20750.65625</v>
      </c>
      <c r="H14" s="117" t="n">
        <v>23292.45349547001</v>
      </c>
      <c r="I14" s="19">
        <f>G14+H14</f>
        <v/>
      </c>
      <c r="J14" s="119" t="n">
        <v>21977</v>
      </c>
      <c r="K14" s="117" t="n">
        <v>20879.65625</v>
      </c>
      <c r="L14" s="117" t="n">
        <v>23405.86445513</v>
      </c>
      <c r="M14" s="19">
        <f>K14+L14</f>
        <v/>
      </c>
      <c r="N14" s="88" t="n">
        <v>62</v>
      </c>
      <c r="O14" s="88" t="n">
        <v>54</v>
      </c>
      <c r="P14" s="92" t="n"/>
      <c r="Q14" s="20">
        <f>J14-P14</f>
        <v/>
      </c>
      <c r="R14" s="21" t="n">
        <v>5558</v>
      </c>
      <c r="S14" s="20">
        <f>IF(R14&gt;0,(R14-R15-$Q14),"")</f>
        <v/>
      </c>
      <c r="T14" s="21" t="n">
        <v>9479</v>
      </c>
      <c r="U14" s="20">
        <f>IF(T14&gt;0,(T14-T15-$Q14),"")</f>
        <v/>
      </c>
      <c r="V14" s="21" t="n">
        <v>10915</v>
      </c>
      <c r="W14" s="20">
        <f>IF(V14&gt;0,(V14-V15-$Q14),"")</f>
        <v/>
      </c>
      <c r="X14" s="21" t="n">
        <v>13695</v>
      </c>
      <c r="Y14" s="20">
        <f>IF(X14&gt;0,(X14-X15-$Q14),"")</f>
        <v/>
      </c>
      <c r="Z14" s="21" t="n">
        <v>13764</v>
      </c>
      <c r="AA14" s="20">
        <f>IF(Z14&gt;0,(Z14-Z15-$Q14),"")</f>
        <v/>
      </c>
      <c r="AB14" s="21" t="n">
        <v>13764</v>
      </c>
      <c r="AC14" s="22">
        <f>IF(AB14&gt;0,(AB14-AB15-$Q14),"")</f>
        <v/>
      </c>
      <c r="AD14" s="21" t="n">
        <v>13764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4784</v>
      </c>
      <c r="S15" s="24" t="n"/>
      <c r="T15" s="25" t="n">
        <v>7873</v>
      </c>
      <c r="U15" s="24" t="n"/>
      <c r="V15" s="25" t="n">
        <v>8859</v>
      </c>
      <c r="W15" s="24" t="n"/>
      <c r="X15" s="25" t="n">
        <v>9965</v>
      </c>
      <c r="Y15" s="24" t="n"/>
      <c r="Z15" s="25" t="n">
        <v>10034</v>
      </c>
      <c r="AA15" s="24" t="n"/>
      <c r="AB15" s="25" t="n">
        <v>10034</v>
      </c>
      <c r="AC15" s="26" t="n"/>
      <c r="AD15" s="25" t="n">
        <v>10034</v>
      </c>
      <c r="AE15" s="26" t="n"/>
    </row>
    <row r="16" ht="15" customHeight="1" thickBot="1">
      <c r="B16" s="28" t="inlineStr">
        <is>
          <t>FRY'S</t>
        </is>
      </c>
      <c r="C16" s="17" t="n">
        <v>12078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7119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835</v>
      </c>
      <c r="L20" s="4" t="n"/>
      <c r="M20" s="4" t="n"/>
      <c r="Q20" s="51" t="inlineStr">
        <is>
          <t>Day Prior</t>
        </is>
      </c>
      <c r="R20" s="35" t="n">
        <v>10244</v>
      </c>
      <c r="S20" s="36" t="n"/>
      <c r="T20" s="35" t="n">
        <v>21117</v>
      </c>
      <c r="U20" s="36" t="n"/>
      <c r="V20" s="35" t="n">
        <v>38806</v>
      </c>
      <c r="W20" s="36" t="n"/>
      <c r="X20" s="35" t="n">
        <v>47259</v>
      </c>
      <c r="Y20" s="36" t="n"/>
      <c r="Z20" s="35" t="n">
        <v>47259</v>
      </c>
      <c r="AA20" s="36" t="n"/>
      <c r="AB20" s="35" t="n">
        <v>51219</v>
      </c>
      <c r="AC20" s="37" t="n"/>
      <c r="AD20" s="35" t="n">
        <v>51219</v>
      </c>
      <c r="AE20" s="37" t="n">
        <v>-42739</v>
      </c>
    </row>
    <row r="21" ht="15" customHeight="1" thickBot="1">
      <c r="B21" s="57" t="inlineStr">
        <is>
          <t>SBUX LV</t>
        </is>
      </c>
      <c r="C21" s="58" t="n">
        <v>3848</v>
      </c>
      <c r="L21" s="4" t="n"/>
      <c r="M21" s="4" t="n"/>
      <c r="Q21" s="52" t="n"/>
      <c r="R21" s="40" t="n">
        <v>4911</v>
      </c>
      <c r="S21" s="41" t="n"/>
      <c r="T21" s="40" t="n">
        <v>7988</v>
      </c>
      <c r="U21" s="41" t="n"/>
      <c r="V21" s="40" t="n">
        <v>9300</v>
      </c>
      <c r="W21" s="41" t="n"/>
      <c r="X21" s="40" t="n">
        <v>12042</v>
      </c>
      <c r="Y21" s="41" t="n"/>
      <c r="Z21" s="40" t="n">
        <v>12042</v>
      </c>
      <c r="AA21" s="41" t="n"/>
      <c r="AB21" s="40" t="n">
        <v>13367</v>
      </c>
      <c r="AC21" s="42" t="n"/>
      <c r="AD21" s="40" t="n">
        <v>13367</v>
      </c>
      <c r="AE21" s="42" t="n"/>
    </row>
    <row r="22" ht="15" customHeight="1" thickBot="1">
      <c r="L22" s="4" t="n"/>
      <c r="M22" s="4" t="n"/>
      <c r="Q22" s="54" t="n"/>
      <c r="R22" s="55" t="n">
        <v>5122</v>
      </c>
      <c r="S22" s="55" t="n"/>
      <c r="T22" s="55" t="n">
        <v>5436.5</v>
      </c>
      <c r="U22" s="55" t="n"/>
      <c r="V22" s="55" t="n">
        <v>8844.5</v>
      </c>
      <c r="W22" s="55" t="n"/>
      <c r="X22" s="55" t="n">
        <v>4226.5</v>
      </c>
      <c r="Y22" s="55" t="n"/>
      <c r="Z22" s="55" t="n">
        <v>0</v>
      </c>
      <c r="AA22" s="55" t="n"/>
      <c r="AB22" s="55" t="n">
        <v>1980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9695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29385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13911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75" t="n">
        <v>12175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79" t="n">
        <v>4611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2196</v>
      </c>
      <c r="R35" s="104" t="n">
        <v>100</v>
      </c>
      <c r="S35" s="104">
        <f>IF(T35&gt;0,(T35-R35)/2,"")</f>
        <v/>
      </c>
      <c r="T35" s="104" t="n">
        <v>178</v>
      </c>
      <c r="U35" s="104">
        <f>IF(V35&gt;0,(V35-T35)/2,"")</f>
        <v/>
      </c>
      <c r="V35" s="104" t="n">
        <v>753</v>
      </c>
      <c r="W35" s="104">
        <f>IF(X35&gt;0,(X35-V35)/2,"")</f>
        <v/>
      </c>
      <c r="X35" s="104" t="n">
        <v>1030</v>
      </c>
      <c r="Y35" s="104">
        <f>IF(Z35&gt;0,(Z35-X35)/2,"")</f>
        <v/>
      </c>
      <c r="Z35" s="104" t="n">
        <v>1030</v>
      </c>
      <c r="AA35" s="104">
        <f>IF(AB35&gt;0,(AB35-Z35)/2,"")</f>
        <v/>
      </c>
      <c r="AB35" s="104" t="n">
        <v>1030</v>
      </c>
      <c r="AC35" s="104">
        <f>IF(AD35&gt;0,(AD35-AB35)/2,"")</f>
        <v/>
      </c>
      <c r="AD35" s="104" t="n">
        <v>1030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1418</v>
      </c>
      <c r="R36" s="106" t="n">
        <v>536</v>
      </c>
      <c r="S36" s="106">
        <f>IF(T36&gt;0,(T36-R36)/2,"")</f>
        <v/>
      </c>
      <c r="T36" s="106" t="n">
        <v>536</v>
      </c>
      <c r="U36" s="106">
        <f>IF(V36&gt;0,(V36-T36)/2,"")</f>
        <v/>
      </c>
      <c r="V36" s="106" t="n">
        <v>1176</v>
      </c>
      <c r="W36" s="106">
        <f>IF(X36&gt;0,(X36-V36)/2,"")</f>
        <v/>
      </c>
      <c r="X36" s="106" t="n">
        <v>1418</v>
      </c>
      <c r="Y36" s="106">
        <f>IF(Z36&gt;0,(Z36-X36)/2,"")</f>
        <v/>
      </c>
      <c r="Z36" s="106" t="n">
        <v>1418</v>
      </c>
      <c r="AA36" s="106">
        <f>IF(AB36&gt;0,(AB36-Z36)/2,"")</f>
        <v/>
      </c>
      <c r="AB36" s="106" t="n">
        <v>1418</v>
      </c>
      <c r="AC36" s="106">
        <f>IF(AD36&gt;0,(AD36-AB36)/2,"")</f>
        <v/>
      </c>
      <c r="AD36" s="106" t="n">
        <v>1418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2644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407</v>
      </c>
      <c r="W37" s="108">
        <f>IF(X37&gt;0,(X37-V37)/2,"")</f>
        <v/>
      </c>
      <c r="X37" s="108" t="n">
        <v>274</v>
      </c>
      <c r="Y37" s="108">
        <f>IF(Z37&gt;0,(Z37-X37)/2,"")</f>
        <v/>
      </c>
      <c r="Z37" s="108" t="n">
        <v>274</v>
      </c>
      <c r="AA37" s="108">
        <f>IF(AB37&gt;0,(AB37-Z37)/2,"")</f>
        <v/>
      </c>
      <c r="AB37" s="108" t="n">
        <v>274</v>
      </c>
      <c r="AC37" s="108">
        <f>IF(AD37&gt;0,(AD37-AB37)/2,"")</f>
        <v/>
      </c>
      <c r="AD37" s="108" t="n">
        <v>274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3750</v>
      </c>
      <c r="R38" s="106" t="n">
        <v>1095</v>
      </c>
      <c r="S38" s="106">
        <f>IF(T38&gt;0,(T38-R38)/2,"")</f>
        <v/>
      </c>
      <c r="T38" s="106" t="n">
        <v>1266</v>
      </c>
      <c r="U38" s="106">
        <f>IF(V38&gt;0,(V38-T38)/2,"")</f>
        <v/>
      </c>
      <c r="V38" s="106" t="n">
        <v>2060</v>
      </c>
      <c r="W38" s="106">
        <f>IF(X38&gt;0,(X38-V38)/2,"")</f>
        <v/>
      </c>
      <c r="X38" s="106" t="n">
        <v>2891</v>
      </c>
      <c r="Y38" s="106">
        <f>IF(Z38&gt;0,(Z38-X38)/2,"")</f>
        <v/>
      </c>
      <c r="Z38" s="106" t="n">
        <v>2891</v>
      </c>
      <c r="AA38" s="106">
        <f>IF(AB38&gt;0,(AB38-Z38)/2,"")</f>
        <v/>
      </c>
      <c r="AB38" s="106" t="n">
        <v>2891</v>
      </c>
      <c r="AC38" s="106">
        <f>IF(AD38&gt;0,(AD38-AB38)/2,"")</f>
        <v/>
      </c>
      <c r="AD38" s="106" t="n">
        <v>2891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2326</v>
      </c>
      <c r="R39" s="108" t="n">
        <v>517</v>
      </c>
      <c r="S39" s="108">
        <f>IF(T39&gt;0,(T39-R39)/2,"")</f>
        <v/>
      </c>
      <c r="T39" s="108" t="n">
        <v>920</v>
      </c>
      <c r="U39" s="108">
        <f>IF(V39&gt;0,(V39-T39)/2,"")</f>
        <v/>
      </c>
      <c r="V39" s="108" t="n">
        <v>1355</v>
      </c>
      <c r="W39" s="108">
        <f>IF(X39&gt;0,(X39-V39)/2,"")</f>
        <v/>
      </c>
      <c r="X39" s="108" t="n">
        <v>1736</v>
      </c>
      <c r="Y39" s="108">
        <f>IF(Z39&gt;0,(Z39-X39)/2,"")</f>
        <v/>
      </c>
      <c r="Z39" s="108" t="n">
        <v>1736</v>
      </c>
      <c r="AA39" s="108">
        <f>IF(AB39&gt;0,(AB39-Z39)/2,"")</f>
        <v/>
      </c>
      <c r="AB39" s="108" t="n">
        <v>1736</v>
      </c>
      <c r="AC39" s="108">
        <f>IF(AD39&gt;0,(AD39-AB39)/2,"")</f>
        <v/>
      </c>
      <c r="AD39" s="108" t="n">
        <v>1736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3498</v>
      </c>
      <c r="R40" s="106" t="n">
        <v>204</v>
      </c>
      <c r="S40" s="106">
        <f>IF(T40&gt;0,(T40-R40)/2,"")</f>
        <v/>
      </c>
      <c r="T40" s="106" t="n">
        <v>678</v>
      </c>
      <c r="U40" s="106">
        <f>IF(V40&gt;0,(V40-T40)/2,"")</f>
        <v/>
      </c>
      <c r="V40" s="106" t="n">
        <v>792</v>
      </c>
      <c r="W40" s="106">
        <f>IF(X40&gt;0,(X40-V40)/2,"")</f>
        <v/>
      </c>
      <c r="X40" s="106" t="n">
        <v>2060</v>
      </c>
      <c r="Y40" s="106">
        <f>IF(Z40&gt;0,(Z40-X40)/2,"")</f>
        <v/>
      </c>
      <c r="Z40" s="106" t="n">
        <v>2060</v>
      </c>
      <c r="AA40" s="106">
        <f>IF(AB40&gt;0,(AB40-Z40)/2,"")</f>
        <v/>
      </c>
      <c r="AB40" s="106" t="n">
        <v>2060</v>
      </c>
      <c r="AC40" s="106">
        <f>IF(AD40&gt;0,(AD40-AB40)/2,"")</f>
        <v/>
      </c>
      <c r="AD40" s="106" t="n">
        <v>2060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1264</v>
      </c>
      <c r="R41" s="108" t="n">
        <v>520</v>
      </c>
      <c r="S41" s="108">
        <f>IF(T41&gt;0,(T41-R41)/2,"")</f>
        <v/>
      </c>
      <c r="T41" s="108" t="n">
        <v>520</v>
      </c>
      <c r="U41" s="108">
        <f>IF(V41&gt;0,(V41-T41)/2,"")</f>
        <v/>
      </c>
      <c r="V41" s="108" t="n">
        <v>1113</v>
      </c>
      <c r="W41" s="108">
        <f>IF(X41&gt;0,(X41-V41)/2,"")</f>
        <v/>
      </c>
      <c r="X41" s="108" t="n">
        <v>1267</v>
      </c>
      <c r="Y41" s="108">
        <f>IF(Z41&gt;0,(Z41-X41)/2,"")</f>
        <v/>
      </c>
      <c r="Z41" s="108" t="n">
        <v>1267</v>
      </c>
      <c r="AA41" s="108">
        <f>IF(AB41&gt;0,(AB41-Z41)/2,"")</f>
        <v/>
      </c>
      <c r="AB41" s="108" t="n">
        <v>1267</v>
      </c>
      <c r="AC41" s="108">
        <f>IF(AD41&gt;0,(AD41-AB41)/2,"")</f>
        <v/>
      </c>
      <c r="AD41" s="108" t="n">
        <v>1267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1771</v>
      </c>
      <c r="R42" s="106" t="n">
        <v>378</v>
      </c>
      <c r="S42" s="106">
        <f>IF(T42&gt;0,(T42-R42)/2,"")</f>
        <v/>
      </c>
      <c r="T42" s="106" t="n">
        <v>378</v>
      </c>
      <c r="U42" s="106">
        <f>IF(V42&gt;0,(V42-T42)/2,"")</f>
        <v/>
      </c>
      <c r="V42" s="106" t="n">
        <v>934</v>
      </c>
      <c r="W42" s="106">
        <f>IF(X42&gt;0,(X42-V42)/2,"")</f>
        <v/>
      </c>
      <c r="X42" s="106" t="n">
        <v>1771</v>
      </c>
      <c r="Y42" s="106">
        <f>IF(Z42&gt;0,(Z42-X42)/2,"")</f>
        <v/>
      </c>
      <c r="Z42" s="106" t="n">
        <v>1771</v>
      </c>
      <c r="AA42" s="106">
        <f>IF(AB42&gt;0,(AB42-Z42)/2,"")</f>
        <v/>
      </c>
      <c r="AB42" s="106" t="n">
        <v>1771</v>
      </c>
      <c r="AC42" s="106">
        <f>IF(AD42&gt;0,(AD42-AB42)/2,"")</f>
        <v/>
      </c>
      <c r="AD42" s="106" t="n">
        <v>1771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1606</v>
      </c>
      <c r="R43" s="110" t="n">
        <v>507</v>
      </c>
      <c r="S43" s="110">
        <f>IF(T43&gt;0,(T43-R43)/2,"")</f>
        <v/>
      </c>
      <c r="T43" s="110" t="n">
        <v>505</v>
      </c>
      <c r="U43" s="110">
        <f>IF(V43&gt;0,(V43-T43)/2,"")</f>
        <v/>
      </c>
      <c r="V43" s="110" t="n">
        <v>1132</v>
      </c>
      <c r="W43" s="110">
        <f>IF(X43&gt;0,(X43-V43)/2,"")</f>
        <v/>
      </c>
      <c r="X43" s="110" t="n">
        <v>723</v>
      </c>
      <c r="Y43" s="110">
        <f>IF(Z43&gt;0,(Z43-X43)/2,"")</f>
        <v/>
      </c>
      <c r="Z43" s="110" t="n">
        <v>723</v>
      </c>
      <c r="AA43" s="110">
        <f>IF(AB43&gt;0,(AB43-Z43)/2,"")</f>
        <v/>
      </c>
      <c r="AB43" s="110" t="n">
        <v>723</v>
      </c>
      <c r="AC43" s="110">
        <f>IF(AD43&gt;0,(AD43-AB43)/2,"")</f>
        <v/>
      </c>
      <c r="AD43" s="110" t="n">
        <v>723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0</v>
      </c>
      <c r="R44" s="112" t="n">
        <v>1000</v>
      </c>
      <c r="S44" s="112">
        <f>IF(T44&gt;0,(T44-R44)/2,"")</f>
        <v/>
      </c>
      <c r="T44" s="112" t="n">
        <v>1476</v>
      </c>
      <c r="U44" s="112">
        <f>IF(V44&gt;0,(V44-T44)/2,"")</f>
        <v/>
      </c>
      <c r="V44" s="112" t="n">
        <v>3049</v>
      </c>
      <c r="W44" s="112">
        <f>IF(X44&gt;0,(X44-V44)/2,"")</f>
        <v/>
      </c>
      <c r="X44" s="112" t="n">
        <v>3880</v>
      </c>
      <c r="Y44" s="112">
        <f>IF(Z44&gt;0,(Z44-X44)/2,"")</f>
        <v/>
      </c>
      <c r="Z44" s="112" t="n">
        <v>3880</v>
      </c>
      <c r="AA44" s="112">
        <f>IF(AB44&gt;0,(AB44-Z44)/2,"")</f>
        <v/>
      </c>
      <c r="AB44" s="112" t="n">
        <v>3880</v>
      </c>
      <c r="AC44" s="112">
        <f>IF(AD44&gt;0,(AD44-AB44)/2,"")</f>
        <v/>
      </c>
      <c r="AD44" s="112" t="n">
        <v>3880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0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833</v>
      </c>
      <c r="W45" s="108">
        <f>IF(X45&gt;0,(X45-V45)/2,"")</f>
        <v/>
      </c>
      <c r="X45" s="108" t="n">
        <v>2017</v>
      </c>
      <c r="Y45" s="108">
        <f>IF(Z45&gt;0,(Z45-X45)/2,"")</f>
        <v/>
      </c>
      <c r="Z45" s="108" t="n">
        <v>3082</v>
      </c>
      <c r="AA45" s="108">
        <f>IF(AB45&gt;0,(AB45-Z45)/2,"")</f>
        <v/>
      </c>
      <c r="AB45" s="108" t="n">
        <v>3082</v>
      </c>
      <c r="AC45" s="108">
        <f>IF(AD45&gt;0,(AD45-AB45)/2,"")</f>
        <v/>
      </c>
      <c r="AD45" s="108" t="n">
        <v>3082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>
        <v>29</v>
      </c>
      <c r="S46" s="106">
        <f>IF(T46&gt;0,(T46-R46)/2,"")</f>
        <v/>
      </c>
      <c r="T46" s="106" t="n">
        <v>29</v>
      </c>
      <c r="U46" s="106">
        <f>IF(V46&gt;0,(V46-T46)/2,"")</f>
        <v/>
      </c>
      <c r="V46" s="106" t="n">
        <v>266</v>
      </c>
      <c r="W46" s="106">
        <f>IF(X46&gt;0,(X46-V46)/2,"")</f>
        <v/>
      </c>
      <c r="X46" s="106" t="n">
        <v>266</v>
      </c>
      <c r="Y46" s="106">
        <f>IF(Z46&gt;0,(Z46-X46)/2,"")</f>
        <v/>
      </c>
      <c r="Z46" s="106" t="n">
        <v>542</v>
      </c>
      <c r="AA46" s="106">
        <f>IF(AB46&gt;0,(AB46-Z46)/2,"")</f>
        <v/>
      </c>
      <c r="AB46" s="106" t="n">
        <v>542</v>
      </c>
      <c r="AC46" s="106">
        <f>IF(AD46&gt;0,(AD46-AB46)/2,"")</f>
        <v/>
      </c>
      <c r="AD46" s="106" t="n">
        <v>542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>
        <v>772</v>
      </c>
      <c r="S47" s="110">
        <f>IF(T47&gt;0,(T47-R47)/2,"")</f>
        <v/>
      </c>
      <c r="T47" s="110" t="n">
        <v>772</v>
      </c>
      <c r="U47" s="110">
        <f>IF(V47&gt;0,(V47-T47)/2,"")</f>
        <v/>
      </c>
      <c r="V47" s="110" t="n">
        <v>1937</v>
      </c>
      <c r="W47" s="110">
        <f>IF(X47&gt;0,(X47-V47)/2,"")</f>
        <v/>
      </c>
      <c r="X47" s="110" t="n">
        <v>2752</v>
      </c>
      <c r="Y47" s="110">
        <f>IF(Z47&gt;0,(Z47-X47)/2,"")</f>
        <v/>
      </c>
      <c r="Z47" s="110" t="n">
        <v>2752</v>
      </c>
      <c r="AA47" s="110">
        <f>IF(AB47&gt;0,(AB47-Z47)/2,"")</f>
        <v/>
      </c>
      <c r="AB47" s="110" t="n">
        <v>2752</v>
      </c>
      <c r="AC47" s="110">
        <f>IF(AD47&gt;0,(AD47-AB47)/2,"")</f>
        <v/>
      </c>
      <c r="AD47" s="110" t="n">
        <v>2752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344</v>
      </c>
      <c r="R48" s="112" t="n">
        <v>0</v>
      </c>
      <c r="S48" s="112">
        <f>IF(T48&gt;0,(T48-R48)/2,"")</f>
        <v/>
      </c>
      <c r="T48" s="112" t="n">
        <v>130</v>
      </c>
      <c r="U48" s="112">
        <f>IF(V48&gt;0,(V48-T48)/2,"")</f>
        <v/>
      </c>
      <c r="V48" s="112" t="n">
        <v>341</v>
      </c>
      <c r="W48" s="112">
        <f>IF(X48&gt;0,(X48-V48)/2,"")</f>
        <v/>
      </c>
      <c r="X48" s="112" t="n">
        <v>341</v>
      </c>
      <c r="Y48" s="112">
        <f>IF(Z48&gt;0,(Z48-X48)/2,"")</f>
        <v/>
      </c>
      <c r="Z48" s="112" t="n">
        <v>341</v>
      </c>
      <c r="AA48" s="112">
        <f>IF(AB48&gt;0,(AB48-Z48)/2,"")</f>
        <v/>
      </c>
      <c r="AB48" s="112" t="n">
        <v>341</v>
      </c>
      <c r="AC48" s="112">
        <f>IF(AD48&gt;0,(AD48-AB48)/2,"")</f>
        <v/>
      </c>
      <c r="AD48" s="112" t="n">
        <v>341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280</v>
      </c>
      <c r="R49" s="108" t="n">
        <v>1</v>
      </c>
      <c r="S49" s="108">
        <f>IF(T49&gt;0,(T49-R49)/2,"")</f>
        <v/>
      </c>
      <c r="T49" s="108" t="n">
        <v>134</v>
      </c>
      <c r="U49" s="108">
        <f>IF(V49&gt;0,(V49-T49)/2,"")</f>
        <v/>
      </c>
      <c r="V49" s="108" t="n">
        <v>134</v>
      </c>
      <c r="W49" s="108">
        <f>IF(X49&gt;0,(X49-V49)/2,"")</f>
        <v/>
      </c>
      <c r="X49" s="108" t="n">
        <v>134</v>
      </c>
      <c r="Y49" s="108">
        <f>IF(Z49&gt;0,(Z49-X49)/2,"")</f>
        <v/>
      </c>
      <c r="Z49" s="108" t="n">
        <v>134</v>
      </c>
      <c r="AA49" s="108">
        <f>IF(AB49&gt;0,(AB49-Z49)/2,"")</f>
        <v/>
      </c>
      <c r="AB49" s="108" t="n">
        <v>134</v>
      </c>
      <c r="AC49" s="108">
        <f>IF(AD49&gt;0,(AD49-AB49)/2,"")</f>
        <v/>
      </c>
      <c r="AD49" s="108" t="n">
        <v>134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1911</v>
      </c>
      <c r="R50" s="106" t="n">
        <v>434</v>
      </c>
      <c r="S50" s="106">
        <f>IF(T50&gt;0,(T50-R50)/2,"")</f>
        <v/>
      </c>
      <c r="T50" s="106" t="n">
        <v>872</v>
      </c>
      <c r="U50" s="106">
        <f>IF(V50&gt;0,(V50-T50)/2,"")</f>
        <v/>
      </c>
      <c r="V50" s="106" t="n">
        <v>1455</v>
      </c>
      <c r="W50" s="106">
        <f>IF(X50&gt;0,(X50-V50)/2,"")</f>
        <v/>
      </c>
      <c r="X50" s="106" t="n">
        <v>1455</v>
      </c>
      <c r="Y50" s="106">
        <f>IF(Z50&gt;0,(Z50-X50)/2,"")</f>
        <v/>
      </c>
      <c r="Z50" s="106" t="n">
        <v>1455</v>
      </c>
      <c r="AA50" s="106">
        <f>IF(AB50&gt;0,(AB50-Z50)/2,"")</f>
        <v/>
      </c>
      <c r="AB50" s="106" t="n">
        <v>1455</v>
      </c>
      <c r="AC50" s="106">
        <f>IF(AD50&gt;0,(AD50-AB50)/2,"")</f>
        <v/>
      </c>
      <c r="AD50" s="106" t="n">
        <v>1455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711</v>
      </c>
      <c r="R51" s="108" t="n">
        <v>0</v>
      </c>
      <c r="S51" s="108">
        <f>IF(T51&gt;0,(T51-R51)/2,"")</f>
        <v/>
      </c>
      <c r="T51" s="108" t="n">
        <v>222</v>
      </c>
      <c r="U51" s="108">
        <f>IF(V51&gt;0,(V51-T51)/2,"")</f>
        <v/>
      </c>
      <c r="V51" s="108" t="n">
        <v>711</v>
      </c>
      <c r="W51" s="108">
        <f>IF(X51&gt;0,(X51-V51)/2,"")</f>
        <v/>
      </c>
      <c r="X51" s="108" t="n">
        <v>711</v>
      </c>
      <c r="Y51" s="108">
        <f>IF(Z51&gt;0,(Z51-X51)/2,"")</f>
        <v/>
      </c>
      <c r="Z51" s="108" t="n">
        <v>711</v>
      </c>
      <c r="AA51" s="108">
        <f>IF(AB51&gt;0,(AB51-Z51)/2,"")</f>
        <v/>
      </c>
      <c r="AB51" s="108" t="n">
        <v>711</v>
      </c>
      <c r="AC51" s="108">
        <f>IF(AD51&gt;0,(AD51-AB51)/2,"")</f>
        <v/>
      </c>
      <c r="AD51" s="108" t="n">
        <v>711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2762</v>
      </c>
      <c r="R52" s="106" t="n">
        <v>195</v>
      </c>
      <c r="S52" s="106">
        <f>IF(T52&gt;0,(T52-R52)/2,"")</f>
        <v/>
      </c>
      <c r="T52" s="106" t="n">
        <v>559</v>
      </c>
      <c r="U52" s="106">
        <f>IF(V52&gt;0,(V52-T52)/2,"")</f>
        <v/>
      </c>
      <c r="V52" s="106" t="n">
        <v>728</v>
      </c>
      <c r="W52" s="106">
        <f>IF(X52&gt;0,(X52-V52)/2,"")</f>
        <v/>
      </c>
      <c r="X52" s="106" t="n">
        <v>889</v>
      </c>
      <c r="Y52" s="106">
        <f>IF(Z52&gt;0,(Z52-X52)/2,"")</f>
        <v/>
      </c>
      <c r="Z52" s="106" t="n">
        <v>889</v>
      </c>
      <c r="AA52" s="106">
        <f>IF(AB52&gt;0,(AB52-Z52)/2,"")</f>
        <v/>
      </c>
      <c r="AB52" s="106" t="n">
        <v>889</v>
      </c>
      <c r="AC52" s="106">
        <f>IF(AD52&gt;0,(AD52-AB52)/2,"")</f>
        <v/>
      </c>
      <c r="AD52" s="106" t="n">
        <v>889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1538</v>
      </c>
      <c r="R53" s="108" t="n">
        <v>6</v>
      </c>
      <c r="S53" s="108">
        <f>IF(T53&gt;0,(T53-R53)/2,"")</f>
        <v/>
      </c>
      <c r="T53" s="108" t="n">
        <v>6</v>
      </c>
      <c r="U53" s="108">
        <f>IF(V53&gt;0,(V53-T53)/2,"")</f>
        <v/>
      </c>
      <c r="V53" s="108" t="n">
        <v>637</v>
      </c>
      <c r="W53" s="108">
        <f>IF(X53&gt;0,(X53-V53)/2,"")</f>
        <v/>
      </c>
      <c r="X53" s="108" t="n">
        <v>637</v>
      </c>
      <c r="Y53" s="108">
        <f>IF(Z53&gt;0,(Z53-X53)/2,"")</f>
        <v/>
      </c>
      <c r="Z53" s="108" t="n">
        <v>637</v>
      </c>
      <c r="AA53" s="108">
        <f>IF(AB53&gt;0,(AB53-Z53)/2,"")</f>
        <v/>
      </c>
      <c r="AB53" s="108" t="n">
        <v>637</v>
      </c>
      <c r="AC53" s="108">
        <f>IF(AD53&gt;0,(AD53-AB53)/2,"")</f>
        <v/>
      </c>
      <c r="AD53" s="108" t="n">
        <v>637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1058</v>
      </c>
      <c r="R54" s="106" t="n">
        <v>692</v>
      </c>
      <c r="S54" s="106">
        <f>IF(T54&gt;0,(T54-R54)/2,"")</f>
        <v/>
      </c>
      <c r="T54" s="106" t="n">
        <v>716</v>
      </c>
      <c r="U54" s="106">
        <f>IF(V54&gt;0,(V54-T54)/2,"")</f>
        <v/>
      </c>
      <c r="V54" s="106" t="n">
        <v>840</v>
      </c>
      <c r="W54" s="106">
        <f>IF(X54&gt;0,(X54-V54)/2,"")</f>
        <v/>
      </c>
      <c r="X54" s="106" t="n">
        <v>840</v>
      </c>
      <c r="Y54" s="106">
        <f>IF(Z54&gt;0,(Z54-X54)/2,"")</f>
        <v/>
      </c>
      <c r="Z54" s="106" t="n">
        <v>840</v>
      </c>
      <c r="AA54" s="106">
        <f>IF(AB54&gt;0,(AB54-Z54)/2,"")</f>
        <v/>
      </c>
      <c r="AB54" s="106" t="n">
        <v>840</v>
      </c>
      <c r="AC54" s="106">
        <f>IF(AD54&gt;0,(AD54-AB54)/2,"")</f>
        <v/>
      </c>
      <c r="AD54" s="106" t="n">
        <v>840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346</v>
      </c>
      <c r="R55" s="108" t="n">
        <v>25</v>
      </c>
      <c r="S55" s="108">
        <f>IF(T55&gt;0,(T55-R55)/2,"")</f>
        <v/>
      </c>
      <c r="T55" s="108" t="n">
        <v>207</v>
      </c>
      <c r="U55" s="108">
        <f>IF(V55&gt;0,(V55-T55)/2,"")</f>
        <v/>
      </c>
      <c r="V55" s="108" t="n">
        <v>207</v>
      </c>
      <c r="W55" s="108">
        <f>IF(X55&gt;0,(X55-V55)/2,"")</f>
        <v/>
      </c>
      <c r="X55" s="108" t="n">
        <v>207</v>
      </c>
      <c r="Y55" s="108">
        <f>IF(Z55&gt;0,(Z55-X55)/2,"")</f>
        <v/>
      </c>
      <c r="Z55" s="108" t="n">
        <v>207</v>
      </c>
      <c r="AA55" s="108">
        <f>IF(AB55&gt;0,(AB55-Z55)/2,"")</f>
        <v/>
      </c>
      <c r="AB55" s="108" t="n">
        <v>207</v>
      </c>
      <c r="AC55" s="108">
        <f>IF(AD55&gt;0,(AD55-AB55)/2,"")</f>
        <v/>
      </c>
      <c r="AD55" s="108" t="n">
        <v>207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220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220</v>
      </c>
      <c r="W56" s="114">
        <f>IF(X56&gt;0,(X56-V56)/2,"")</f>
        <v/>
      </c>
      <c r="X56" s="114" t="n">
        <v>220</v>
      </c>
      <c r="Y56" s="114">
        <f>IF(Z56&gt;0,(Z56-X56)/2,"")</f>
        <v/>
      </c>
      <c r="Z56" s="114" t="n">
        <v>220</v>
      </c>
      <c r="AA56" s="114">
        <f>IF(AB56&gt;0,(AB56-Z56)/2,"")</f>
        <v/>
      </c>
      <c r="AB56" s="114" t="n">
        <v>220</v>
      </c>
      <c r="AC56" s="114">
        <f>IF(AD56&gt;0,(AD56-AB56)/2,"")</f>
        <v/>
      </c>
      <c r="AD56" s="114" t="n">
        <v>220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4572</v>
      </c>
      <c r="R57" s="104" t="n">
        <v>340</v>
      </c>
      <c r="S57" s="104">
        <f>IF(T57&gt;0,(T57-R57)/2,"")</f>
        <v/>
      </c>
      <c r="T57" s="104" t="n">
        <v>997</v>
      </c>
      <c r="U57" s="104">
        <f>IF(V57&gt;0,(V57-T57)/2,"")</f>
        <v/>
      </c>
      <c r="V57" s="104" t="n">
        <v>2317</v>
      </c>
      <c r="W57" s="104">
        <f>IF(X57&gt;0,(X57-V57)/2,"")</f>
        <v/>
      </c>
      <c r="X57" s="104" t="n">
        <v>3773</v>
      </c>
      <c r="Y57" s="104">
        <f>IF(Z57&gt;0,(Z57-X57)/2,"")</f>
        <v/>
      </c>
      <c r="Z57" s="104" t="n">
        <v>3768</v>
      </c>
      <c r="AA57" s="104">
        <f>IF(AB57&gt;0,(AB57-Z57)/2,"")</f>
        <v/>
      </c>
      <c r="AB57" s="104" t="n">
        <v>3768</v>
      </c>
      <c r="AC57" s="104">
        <f>IF(AD57&gt;0,(AD57-AB57)/2,"")</f>
        <v/>
      </c>
      <c r="AD57" s="104" t="n">
        <v>3768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4829</v>
      </c>
      <c r="R58" s="106" t="n">
        <v>947</v>
      </c>
      <c r="S58" s="106">
        <f>IF(T58&gt;0,(T58-R58)/2,"")</f>
        <v/>
      </c>
      <c r="T58" s="106" t="n">
        <v>2074</v>
      </c>
      <c r="U58" s="106">
        <f>IF(V58&gt;0,(V58-T58)/2,"")</f>
        <v/>
      </c>
      <c r="V58" s="106" t="n">
        <v>3234</v>
      </c>
      <c r="W58" s="106">
        <f>IF(X58&gt;0,(X58-V58)/2,"")</f>
        <v/>
      </c>
      <c r="X58" s="106" t="n">
        <v>3372</v>
      </c>
      <c r="Y58" s="106">
        <f>IF(Z58&gt;0,(Z58-X58)/2,"")</f>
        <v/>
      </c>
      <c r="Z58" s="106" t="n">
        <v>4010</v>
      </c>
      <c r="AA58" s="106">
        <f>IF(AB58&gt;0,(AB58-Z58)/2,"")</f>
        <v/>
      </c>
      <c r="AB58" s="106" t="n">
        <v>4010</v>
      </c>
      <c r="AC58" s="106">
        <f>IF(AD58&gt;0,(AD58-AB58)/2,"")</f>
        <v/>
      </c>
      <c r="AD58" s="106" t="n">
        <v>4010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3108</v>
      </c>
      <c r="R59" s="108" t="n">
        <v>420</v>
      </c>
      <c r="S59" s="108">
        <f>IF(T59&gt;0,(T59-R59)/2,"")</f>
        <v/>
      </c>
      <c r="T59" s="108" t="n">
        <v>734</v>
      </c>
      <c r="U59" s="108">
        <f>IF(V59&gt;0,(V59-T59)/2,"")</f>
        <v/>
      </c>
      <c r="V59" s="108" t="n">
        <v>1215</v>
      </c>
      <c r="W59" s="108">
        <f>IF(X59&gt;0,(X59-V59)/2,"")</f>
        <v/>
      </c>
      <c r="X59" s="108" t="n">
        <v>1730</v>
      </c>
      <c r="Y59" s="108">
        <f>IF(Z59&gt;0,(Z59-X59)/2,"")</f>
        <v/>
      </c>
      <c r="Z59" s="108" t="n">
        <v>1719</v>
      </c>
      <c r="AA59" s="108">
        <f>IF(AB59&gt;0,(AB59-Z59)/2,"")</f>
        <v/>
      </c>
      <c r="AB59" s="108" t="n">
        <v>1719</v>
      </c>
      <c r="AC59" s="108">
        <f>IF(AD59&gt;0,(AD59-AB59)/2,"")</f>
        <v/>
      </c>
      <c r="AD59" s="108" t="n">
        <v>1719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6440</v>
      </c>
      <c r="R61" s="104" t="n">
        <v>1310</v>
      </c>
      <c r="S61" s="104">
        <f>IF(T61&gt;0,(T61-R61)/2,"")</f>
        <v/>
      </c>
      <c r="T61" s="104" t="n">
        <v>2307</v>
      </c>
      <c r="U61" s="104">
        <f>IF(V61&gt;0,(V61-T61)/2,"")</f>
        <v/>
      </c>
      <c r="V61" s="104" t="n">
        <v>2744</v>
      </c>
      <c r="W61" s="104">
        <f>IF(X61&gt;0,(X61-V61)/2,"")</f>
        <v/>
      </c>
      <c r="X61" s="104" t="n">
        <v>3566</v>
      </c>
      <c r="Y61" s="104">
        <f>IF(Z61&gt;0,(Z61-X61)/2,"")</f>
        <v/>
      </c>
      <c r="Z61" s="104" t="n">
        <v>3635</v>
      </c>
      <c r="AA61" s="104">
        <f>IF(AB61&gt;0,(AB61-Z61)/2,"")</f>
        <v/>
      </c>
      <c r="AB61" s="104" t="n">
        <v>3635</v>
      </c>
      <c r="AC61" s="104">
        <f>IF(AD61&gt;0,(AD61-AB61)/2,"")</f>
        <v/>
      </c>
      <c r="AD61" s="104" t="n">
        <v>3635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7684</v>
      </c>
      <c r="R62" s="106" t="n">
        <v>2980</v>
      </c>
      <c r="S62" s="106">
        <f>IF(T62&gt;0,(T62-R62)/2,"")</f>
        <v/>
      </c>
      <c r="T62" s="106" t="n">
        <v>4306</v>
      </c>
      <c r="U62" s="106">
        <f>IF(V62&gt;0,(V62-T62)/2,"")</f>
        <v/>
      </c>
      <c r="V62" s="106" t="n">
        <v>4466</v>
      </c>
      <c r="W62" s="106">
        <f>IF(X62&gt;0,(X62-V62)/2,"")</f>
        <v/>
      </c>
      <c r="X62" s="106" t="n">
        <v>4916</v>
      </c>
      <c r="Y62" s="106">
        <f>IF(Z62&gt;0,(Z62-X62)/2,"")</f>
        <v/>
      </c>
      <c r="Z62" s="106" t="n">
        <v>4916</v>
      </c>
      <c r="AA62" s="106">
        <f>IF(AB62&gt;0,(AB62-Z62)/2,"")</f>
        <v/>
      </c>
      <c r="AB62" s="106" t="n">
        <v>4916</v>
      </c>
      <c r="AC62" s="106">
        <f>IF(AD62&gt;0,(AD62-AB62)/2,"")</f>
        <v/>
      </c>
      <c r="AD62" s="106" t="n">
        <v>4916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5485</v>
      </c>
      <c r="R63" s="108" t="n">
        <v>517</v>
      </c>
      <c r="S63" s="108">
        <f>IF(T63&gt;0,(T63-R63)/2,"")</f>
        <v/>
      </c>
      <c r="T63" s="108" t="n">
        <v>2052</v>
      </c>
      <c r="U63" s="108">
        <f>IF(V63&gt;0,(V63-T63)/2,"")</f>
        <v/>
      </c>
      <c r="V63" s="108" t="n">
        <v>2504</v>
      </c>
      <c r="W63" s="108">
        <f>IF(X63&gt;0,(X63-V63)/2,"")</f>
        <v/>
      </c>
      <c r="X63" s="108" t="n">
        <v>3784</v>
      </c>
      <c r="Y63" s="108">
        <f>IF(Z63&gt;0,(Z63-X63)/2,"")</f>
        <v/>
      </c>
      <c r="Z63" s="108" t="n">
        <v>3784</v>
      </c>
      <c r="AA63" s="108">
        <f>IF(AB63&gt;0,(AB63-Z63)/2,"")</f>
        <v/>
      </c>
      <c r="AB63" s="108" t="n">
        <v>3784</v>
      </c>
      <c r="AC63" s="108">
        <f>IF(AD63&gt;0,(AD63-AB63)/2,"")</f>
        <v/>
      </c>
      <c r="AD63" s="108" t="n">
        <v>3784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1958</v>
      </c>
      <c r="R64" s="114" t="n">
        <v>595</v>
      </c>
      <c r="S64" s="114">
        <f>IF(T64&gt;0,(T64-R64)/2,"")</f>
        <v/>
      </c>
      <c r="T64" s="114" t="n">
        <v>615</v>
      </c>
      <c r="U64" s="114">
        <f>IF(V64&gt;0,(V64-T64)/2,"")</f>
        <v/>
      </c>
      <c r="V64" s="114" t="n">
        <v>1002</v>
      </c>
      <c r="W64" s="114">
        <f>IF(X64&gt;0,(X64-V64)/2,"")</f>
        <v/>
      </c>
      <c r="X64" s="114" t="n">
        <v>1230</v>
      </c>
      <c r="Y64" s="114">
        <f>IF(Z64&gt;0,(Z64-X64)/2,"")</f>
        <v/>
      </c>
      <c r="Z64" s="114" t="n">
        <v>1230</v>
      </c>
      <c r="AA64" s="114">
        <f>IF(AB64&gt;0,(AB64-Z64)/2,"")</f>
        <v/>
      </c>
      <c r="AB64" s="114" t="n">
        <v>1230</v>
      </c>
      <c r="AC64" s="114">
        <f>IF(AD64&gt;0,(AD64-AB64)/2,"")</f>
        <v/>
      </c>
      <c r="AD64" s="114" t="n">
        <v>1230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7.xml><?xml version="1.0" encoding="utf-8"?>
<worksheet xmlns:r="http://schemas.openxmlformats.org/officeDocument/2006/relationships" xmlns="http://schemas.openxmlformats.org/spreadsheetml/2006/main">
  <sheetPr codeName="Sheet37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17820</v>
      </c>
      <c r="G6" s="117" t="n">
        <v>14391.548625</v>
      </c>
      <c r="H6" s="117" t="n">
        <v>10822.98922640001</v>
      </c>
      <c r="I6" s="19">
        <f>G6+H6</f>
        <v/>
      </c>
      <c r="J6" s="119" t="n">
        <v>18802</v>
      </c>
      <c r="K6" s="117" t="n">
        <v>15257.699125</v>
      </c>
      <c r="L6" s="117" t="n">
        <v>11196.67308188002</v>
      </c>
      <c r="M6" s="19">
        <f>K6+L6</f>
        <v/>
      </c>
      <c r="N6" s="85" t="n">
        <v>79</v>
      </c>
      <c r="O6" s="85" t="n">
        <v>62</v>
      </c>
      <c r="P6" s="92" t="n"/>
      <c r="Q6" s="20">
        <f>J6-P6</f>
        <v/>
      </c>
      <c r="R6" s="21" t="n">
        <v>4570</v>
      </c>
      <c r="S6" s="20">
        <f>IF(R6&gt;0,(R6-R7-$Q6),"")</f>
        <v/>
      </c>
      <c r="T6" s="21" t="n">
        <v>7736</v>
      </c>
      <c r="U6" s="20">
        <f>IF(T6&gt;0,(T6-T7-$Q6),"")</f>
        <v/>
      </c>
      <c r="V6" s="21" t="n">
        <v>9929</v>
      </c>
      <c r="W6" s="20">
        <f>IF(V6&gt;0,(V6-V7-$Q6),"")</f>
        <v/>
      </c>
      <c r="X6" s="21" t="n">
        <v>12680</v>
      </c>
      <c r="Y6" s="20">
        <f>IF(X6&gt;0,(X6-X7-$Q6),"")</f>
        <v/>
      </c>
      <c r="Z6" s="21" t="n">
        <v>12680</v>
      </c>
      <c r="AA6" s="20">
        <f>IF(Z6&gt;0,(Z6-Z7-$Q6),"")</f>
        <v/>
      </c>
      <c r="AB6" s="21" t="n">
        <v>12680</v>
      </c>
      <c r="AC6" s="22">
        <f>IF(AB6&gt;0,(AB6-AB7-$Q6),"")</f>
        <v/>
      </c>
      <c r="AD6" s="21" t="n">
        <v>12680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2121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69</v>
      </c>
      <c r="S7" s="24" t="n"/>
      <c r="T7" s="25" t="n">
        <v>72</v>
      </c>
      <c r="U7" s="24" t="n"/>
      <c r="V7" s="25" t="n">
        <v>75</v>
      </c>
      <c r="W7" s="24" t="n"/>
      <c r="X7" s="25" t="n">
        <v>57</v>
      </c>
      <c r="Y7" s="24" t="n"/>
      <c r="Z7" s="25" t="n">
        <v>57</v>
      </c>
      <c r="AA7" s="24" t="n"/>
      <c r="AB7" s="25" t="n">
        <v>57</v>
      </c>
      <c r="AC7" s="26" t="n"/>
      <c r="AD7" s="25" t="n">
        <v>57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3260</v>
      </c>
      <c r="E8" s="29" t="inlineStr">
        <is>
          <t>Room 2</t>
        </is>
      </c>
      <c r="F8" s="119" t="n">
        <v>15040</v>
      </c>
      <c r="G8" s="117" t="n">
        <v>6407.32</v>
      </c>
      <c r="H8" s="117" t="n">
        <v>1415.1180715</v>
      </c>
      <c r="I8" s="19">
        <f>G8+H8</f>
        <v/>
      </c>
      <c r="J8" s="119" t="n">
        <v>14637</v>
      </c>
      <c r="K8" s="117" t="n">
        <v>6225.3015</v>
      </c>
      <c r="L8" s="117" t="n">
        <v>1386.3068306</v>
      </c>
      <c r="M8" s="19">
        <f>K8+L8</f>
        <v/>
      </c>
      <c r="N8" s="87" t="n">
        <v>34</v>
      </c>
      <c r="O8" s="87" t="n">
        <v>31</v>
      </c>
      <c r="P8" s="92" t="n"/>
      <c r="Q8" s="20">
        <f>J8-P8</f>
        <v/>
      </c>
      <c r="R8" s="21" t="n">
        <v>1911</v>
      </c>
      <c r="S8" s="20">
        <f>IF(R8&gt;0,(R8-R9-$Q8),"")</f>
        <v/>
      </c>
      <c r="T8" s="21" t="n">
        <v>2831</v>
      </c>
      <c r="U8" s="20">
        <f>IF(T8&gt;0,(T8-T9-$Q8),"")</f>
        <v/>
      </c>
      <c r="V8" s="21" t="n">
        <v>10361</v>
      </c>
      <c r="W8" s="20">
        <f>IF(V8&gt;0,(V8-V9-$Q8),"")</f>
        <v/>
      </c>
      <c r="X8" s="21" t="n">
        <v>14439</v>
      </c>
      <c r="Y8" s="20">
        <f>IF(X8&gt;0,(X8-X9-$Q8),"")</f>
        <v/>
      </c>
      <c r="Z8" s="21" t="n">
        <v>15455</v>
      </c>
      <c r="AA8" s="20">
        <f>IF(Z8&gt;0,(Z8-Z9-$Q8),"")</f>
        <v/>
      </c>
      <c r="AB8" s="21" t="n">
        <v>15455</v>
      </c>
      <c r="AC8" s="22">
        <f>IF(AB8&gt;0,(AB8-AB9-$Q8),"")</f>
        <v/>
      </c>
      <c r="AD8" s="21" t="n">
        <v>15455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1633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101</v>
      </c>
      <c r="S9" s="24" t="n"/>
      <c r="T9" s="30" t="n">
        <v>246</v>
      </c>
      <c r="U9" s="24" t="n"/>
      <c r="V9" s="30" t="n">
        <v>1267</v>
      </c>
      <c r="W9" s="24" t="n"/>
      <c r="X9" s="30" t="n">
        <v>1267</v>
      </c>
      <c r="Y9" s="24" t="n"/>
      <c r="Z9" s="30" t="n">
        <v>1267</v>
      </c>
      <c r="AA9" s="24" t="n"/>
      <c r="AB9" s="30" t="n">
        <v>1267</v>
      </c>
      <c r="AC9" s="26" t="n"/>
      <c r="AD9" s="30" t="n">
        <v>1267</v>
      </c>
      <c r="AE9" s="26" t="n"/>
    </row>
    <row r="10">
      <c r="B10" s="16" t="inlineStr">
        <is>
          <t>WM DC</t>
        </is>
      </c>
      <c r="C10" s="17" t="n">
        <v>5803</v>
      </c>
      <c r="E10" s="18" t="inlineStr">
        <is>
          <t>Room 3</t>
        </is>
      </c>
      <c r="F10" s="119" t="n">
        <v>17303</v>
      </c>
      <c r="G10" s="117" t="n">
        <v>13865.4285</v>
      </c>
      <c r="H10" s="117" t="n">
        <v>1758.0414925</v>
      </c>
      <c r="I10" s="19">
        <f>G10+H10</f>
        <v/>
      </c>
      <c r="J10" s="119" t="n">
        <v>17087</v>
      </c>
      <c r="K10" s="117" t="n">
        <v>13466.64</v>
      </c>
      <c r="L10" s="117" t="n">
        <v>1621.1243675</v>
      </c>
      <c r="M10" s="19">
        <f>K10+L10</f>
        <v/>
      </c>
      <c r="N10" s="88" t="n">
        <v>53</v>
      </c>
      <c r="O10" s="88" t="n">
        <v>47</v>
      </c>
      <c r="P10" s="92" t="n"/>
      <c r="Q10" s="20">
        <f>J10-P10</f>
        <v/>
      </c>
      <c r="R10" s="21" t="n">
        <v>4393</v>
      </c>
      <c r="S10" s="20">
        <f>IF(R10&gt;0,(R10-R11-$Q10),"")</f>
        <v/>
      </c>
      <c r="T10" s="21" t="n">
        <v>4825</v>
      </c>
      <c r="U10" s="20">
        <f>IF(T10&gt;0,(T10-T11-$Q10),"")</f>
        <v/>
      </c>
      <c r="V10" s="21" t="n">
        <v>8475</v>
      </c>
      <c r="W10" s="20">
        <f>IF(V10&gt;0,(V10-V11-$Q10),"")</f>
        <v/>
      </c>
      <c r="X10" s="21" t="n">
        <v>11483</v>
      </c>
      <c r="Y10" s="20">
        <f>IF(X10&gt;0,(X10-X11-$Q10),"")</f>
        <v/>
      </c>
      <c r="Z10" s="21" t="n">
        <v>14647</v>
      </c>
      <c r="AA10" s="20">
        <f>IF(Z10&gt;0,(Z10-Z11-$Q10),"")</f>
        <v/>
      </c>
      <c r="AB10" s="21" t="n">
        <v>14647</v>
      </c>
      <c r="AC10" s="22">
        <f>IF(AB10&gt;0,(AB10-AB11-$Q10),"")</f>
        <v/>
      </c>
      <c r="AD10" s="21" t="n">
        <v>14647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2173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736</v>
      </c>
      <c r="S11" s="24" t="n"/>
      <c r="T11" s="30" t="n">
        <v>655</v>
      </c>
      <c r="U11" s="24" t="n"/>
      <c r="V11" s="30" t="n">
        <v>974</v>
      </c>
      <c r="W11" s="24" t="n"/>
      <c r="X11" s="30" t="n">
        <v>1678</v>
      </c>
      <c r="Y11" s="24" t="n"/>
      <c r="Z11" s="30" t="n">
        <v>2273</v>
      </c>
      <c r="AA11" s="24" t="n"/>
      <c r="AB11" s="30" t="n">
        <v>2273</v>
      </c>
      <c r="AC11" s="26" t="n"/>
      <c r="AD11" s="30" t="n">
        <v>2273</v>
      </c>
      <c r="AE11" s="26" t="n"/>
    </row>
    <row r="12">
      <c r="B12" s="16" t="inlineStr">
        <is>
          <t>WM TUC</t>
        </is>
      </c>
      <c r="C12" s="17" t="n">
        <v>1665</v>
      </c>
      <c r="E12" s="29" t="inlineStr">
        <is>
          <t>Room 4</t>
        </is>
      </c>
      <c r="F12" s="119" t="n">
        <v>10921</v>
      </c>
      <c r="G12" s="117" t="n">
        <v>9628.279499999999</v>
      </c>
      <c r="H12" s="117" t="n">
        <v>15466.90487158001</v>
      </c>
      <c r="I12" s="19">
        <f>G12+H12</f>
        <v/>
      </c>
      <c r="J12" s="119" t="n">
        <v>11032</v>
      </c>
      <c r="K12" s="117" t="n">
        <v>9860.377749999998</v>
      </c>
      <c r="L12" s="117" t="n">
        <v>14808.48598846</v>
      </c>
      <c r="M12" s="19">
        <f>K12+L12</f>
        <v/>
      </c>
      <c r="N12" s="88" t="n">
        <v>58</v>
      </c>
      <c r="O12" s="88" t="n">
        <v>49</v>
      </c>
      <c r="P12" s="92" t="n"/>
      <c r="Q12" s="20">
        <f>J12-P12</f>
        <v/>
      </c>
      <c r="R12" s="21" t="n">
        <v>3872</v>
      </c>
      <c r="S12" s="20">
        <f>IF(R12&gt;0,(R12-R13-$Q12),"")</f>
        <v/>
      </c>
      <c r="T12" s="21" t="n">
        <v>5615</v>
      </c>
      <c r="U12" s="20">
        <f>IF(T12&gt;0,(T12-T13-$Q12),"")</f>
        <v/>
      </c>
      <c r="V12" s="21" t="n">
        <v>5536</v>
      </c>
      <c r="W12" s="20">
        <f>IF(V12&gt;0,(V12-V13-$Q12),"")</f>
        <v/>
      </c>
      <c r="X12" s="21" t="n">
        <v>7327</v>
      </c>
      <c r="Y12" s="20">
        <f>IF(X12&gt;0,(X12-X13-$Q12),"")</f>
        <v/>
      </c>
      <c r="Z12" s="21" t="n">
        <v>7327</v>
      </c>
      <c r="AA12" s="20">
        <f>IF(Z12&gt;0,(Z12-Z13-$Q12),"")</f>
        <v/>
      </c>
      <c r="AB12" s="21" t="n">
        <v>7327</v>
      </c>
      <c r="AC12" s="22">
        <f>IF(AB12&gt;0,(AB12-AB13-$Q12),"")</f>
        <v/>
      </c>
      <c r="AD12" s="21" t="n">
        <v>7327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5014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844</v>
      </c>
      <c r="S13" s="24" t="n"/>
      <c r="T13" s="30" t="n">
        <v>1014</v>
      </c>
      <c r="U13" s="24" t="n"/>
      <c r="V13" s="30" t="n">
        <v>1022</v>
      </c>
      <c r="W13" s="24" t="n"/>
      <c r="X13" s="30" t="n">
        <v>1031</v>
      </c>
      <c r="Y13" s="24" t="n"/>
      <c r="Z13" s="30" t="n">
        <v>1031</v>
      </c>
      <c r="AA13" s="24" t="n"/>
      <c r="AB13" s="30" t="n">
        <v>1031</v>
      </c>
      <c r="AC13" s="26" t="n"/>
      <c r="AD13" s="30" t="n">
        <v>1031</v>
      </c>
      <c r="AE13" s="26" t="n"/>
    </row>
    <row r="14">
      <c r="B14" s="16" t="inlineStr">
        <is>
          <t>ALBSFWY PHX</t>
        </is>
      </c>
      <c r="C14" s="17" t="n">
        <v>8146</v>
      </c>
      <c r="E14" s="18" t="inlineStr">
        <is>
          <t>Room 5</t>
        </is>
      </c>
      <c r="F14" s="119" t="n">
        <v>24341</v>
      </c>
      <c r="G14" s="117" t="n">
        <v>19334.4375</v>
      </c>
      <c r="H14" s="117" t="n">
        <v>22742.7166128</v>
      </c>
      <c r="I14" s="19">
        <f>G14+H14</f>
        <v/>
      </c>
      <c r="J14" s="119" t="n">
        <v>24341</v>
      </c>
      <c r="K14" s="117" t="n">
        <v>19334.4375</v>
      </c>
      <c r="L14" s="117" t="n">
        <v>22728.7166128</v>
      </c>
      <c r="M14" s="19">
        <f>K14+L14</f>
        <v/>
      </c>
      <c r="N14" s="88" t="n">
        <v>79</v>
      </c>
      <c r="O14" s="88" t="n">
        <v>61</v>
      </c>
      <c r="P14" s="92" t="n"/>
      <c r="Q14" s="20">
        <f>J14-P14</f>
        <v/>
      </c>
      <c r="R14" s="21" t="n">
        <v>5636</v>
      </c>
      <c r="S14" s="20">
        <f>IF(R14&gt;0,(R14-R15-$Q14),"")</f>
        <v/>
      </c>
      <c r="T14" s="21" t="n">
        <v>7637</v>
      </c>
      <c r="U14" s="20">
        <f>IF(T14&gt;0,(T14-T15-$Q14),"")</f>
        <v/>
      </c>
      <c r="V14" s="21" t="n">
        <v>10770</v>
      </c>
      <c r="W14" s="20">
        <f>IF(V14&gt;0,(V14-V15-$Q14),"")</f>
        <v/>
      </c>
      <c r="X14" s="21" t="n">
        <v>14246</v>
      </c>
      <c r="Y14" s="20">
        <f>IF(X14&gt;0,(X14-X15-$Q14),"")</f>
        <v/>
      </c>
      <c r="Z14" s="21" t="n">
        <v>16142</v>
      </c>
      <c r="AA14" s="20">
        <f>IF(Z14&gt;0,(Z14-Z15-$Q14),"")</f>
        <v/>
      </c>
      <c r="AB14" s="21" t="n">
        <v>16142</v>
      </c>
      <c r="AC14" s="22">
        <f>IF(AB14&gt;0,(AB14-AB15-$Q14),"")</f>
        <v/>
      </c>
      <c r="AD14" s="21" t="n">
        <v>16142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2611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4985</v>
      </c>
      <c r="S15" s="24" t="n"/>
      <c r="T15" s="25" t="n">
        <v>6564</v>
      </c>
      <c r="U15" s="24" t="n"/>
      <c r="V15" s="25" t="n">
        <v>9069</v>
      </c>
      <c r="W15" s="24" t="n"/>
      <c r="X15" s="25" t="n">
        <v>11256</v>
      </c>
      <c r="Y15" s="24" t="n"/>
      <c r="Z15" s="25" t="n">
        <v>11483</v>
      </c>
      <c r="AA15" s="24" t="n"/>
      <c r="AB15" s="25" t="n">
        <v>11483</v>
      </c>
      <c r="AC15" s="26" t="n"/>
      <c r="AD15" s="25" t="n">
        <v>11483</v>
      </c>
      <c r="AE15" s="26" t="n"/>
    </row>
    <row r="16" ht="15" customHeight="1" thickBot="1">
      <c r="B16" s="28" t="inlineStr">
        <is>
          <t>FRY'S</t>
        </is>
      </c>
      <c r="C16" s="17">
        <f>14802+12262</f>
        <v/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1505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575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7712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2144</v>
      </c>
      <c r="L20" s="4" t="n"/>
      <c r="M20" s="4" t="n"/>
      <c r="Q20" s="51" t="inlineStr">
        <is>
          <t>Day Prior</t>
        </is>
      </c>
      <c r="R20" s="35" t="n">
        <v>6291</v>
      </c>
      <c r="S20" s="36" t="n"/>
      <c r="T20" s="35" t="n">
        <v>13608</v>
      </c>
      <c r="U20" s="36" t="n"/>
      <c r="V20" s="35" t="n">
        <v>27035</v>
      </c>
      <c r="W20" s="36" t="n"/>
      <c r="X20" s="35" t="n">
        <v>37098</v>
      </c>
      <c r="Y20" s="36" t="n"/>
      <c r="Z20" s="35" t="n">
        <v>39058</v>
      </c>
      <c r="AA20" s="36" t="n"/>
      <c r="AB20" s="35" t="n">
        <v>39058</v>
      </c>
      <c r="AC20" s="37" t="n"/>
      <c r="AD20" s="35" t="n">
        <v>39058</v>
      </c>
      <c r="AE20" s="37" t="n"/>
    </row>
    <row r="21" ht="15" customHeight="1" thickBot="1">
      <c r="B21" s="57" t="inlineStr">
        <is>
          <t>SBUX LV</t>
        </is>
      </c>
      <c r="C21" s="58" t="n">
        <v>4332</v>
      </c>
      <c r="L21" s="4" t="n"/>
      <c r="M21" s="4" t="n"/>
      <c r="Q21" s="52" t="n"/>
      <c r="R21" s="40" t="n">
        <v>7985</v>
      </c>
      <c r="S21" s="41" t="n"/>
      <c r="T21" s="40" t="n">
        <v>9780</v>
      </c>
      <c r="U21" s="41" t="n"/>
      <c r="V21" s="40" t="n">
        <v>11726</v>
      </c>
      <c r="W21" s="41" t="n"/>
      <c r="X21" s="40" t="n">
        <v>12991</v>
      </c>
      <c r="Y21" s="41" t="n"/>
      <c r="Z21" s="40" t="n">
        <v>13063</v>
      </c>
      <c r="AA21" s="41" t="n"/>
      <c r="AB21" s="40" t="n">
        <v>13063</v>
      </c>
      <c r="AC21" s="42" t="n"/>
      <c r="AD21" s="40" t="n">
        <v>13063</v>
      </c>
      <c r="AE21" s="42" t="n"/>
    </row>
    <row r="22" ht="15" customHeight="1" thickBot="1">
      <c r="L22" s="4" t="n"/>
      <c r="M22" s="4" t="n"/>
      <c r="Q22" s="54" t="n"/>
      <c r="R22" s="55" t="n">
        <v>3145.5</v>
      </c>
      <c r="S22" s="55" t="n"/>
      <c r="T22" s="55" t="n">
        <v>3658.5</v>
      </c>
      <c r="U22" s="55" t="n"/>
      <c r="V22" s="55" t="n">
        <v>6713.5</v>
      </c>
      <c r="W22" s="55" t="n"/>
      <c r="X22" s="55" t="n">
        <v>5031.5</v>
      </c>
      <c r="Y22" s="55" t="n"/>
      <c r="Z22" s="55" t="n">
        <v>980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7587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33403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14655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75" t="n">
        <v>14540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79" t="n">
        <v>4893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2145</v>
      </c>
      <c r="R35" s="104" t="n">
        <v>138</v>
      </c>
      <c r="S35" s="104">
        <f>IF(T35&gt;0,(T35-R35)/2,"")</f>
        <v/>
      </c>
      <c r="T35" s="104" t="n">
        <v>2145</v>
      </c>
      <c r="U35" s="104">
        <f>IF(V35&gt;0,(V35-T35)/2,"")</f>
        <v/>
      </c>
      <c r="V35" s="104" t="n">
        <v>614</v>
      </c>
      <c r="W35" s="104">
        <f>IF(X35&gt;0,(X35-V35)/2,"")</f>
        <v/>
      </c>
      <c r="X35" s="104" t="n">
        <v>1055</v>
      </c>
      <c r="Y35" s="104">
        <f>IF(Z35&gt;0,(Z35-X35)/2,"")</f>
        <v/>
      </c>
      <c r="Z35" s="104" t="n">
        <v>1055</v>
      </c>
      <c r="AA35" s="104">
        <f>IF(AB35&gt;0,(AB35-Z35)/2,"")</f>
        <v/>
      </c>
      <c r="AB35" s="104" t="n">
        <v>1055</v>
      </c>
      <c r="AC35" s="104">
        <f>IF(AD35&gt;0,(AD35-AB35)/2,"")</f>
        <v/>
      </c>
      <c r="AD35" s="104" t="n">
        <v>1055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1283</v>
      </c>
      <c r="R36" s="106" t="n">
        <v>0</v>
      </c>
      <c r="S36" s="106">
        <f>IF(T36&gt;0,(T36-R36)/2,"")</f>
        <v/>
      </c>
      <c r="T36" s="106" t="n">
        <v>1283</v>
      </c>
      <c r="U36" s="106">
        <f>IF(V36&gt;0,(V36-T36)/2,"")</f>
        <v/>
      </c>
      <c r="V36" s="106" t="n">
        <v>1248</v>
      </c>
      <c r="W36" s="106">
        <f>IF(X36&gt;0,(X36-V36)/2,"")</f>
        <v/>
      </c>
      <c r="X36" s="106" t="n">
        <v>1268</v>
      </c>
      <c r="Y36" s="106">
        <f>IF(Z36&gt;0,(Z36-X36)/2,"")</f>
        <v/>
      </c>
      <c r="Z36" s="106" t="n">
        <v>1268</v>
      </c>
      <c r="AA36" s="106">
        <f>IF(AB36&gt;0,(AB36-Z36)/2,"")</f>
        <v/>
      </c>
      <c r="AB36" s="106" t="n">
        <v>1268</v>
      </c>
      <c r="AC36" s="106">
        <f>IF(AD36&gt;0,(AD36-AB36)/2,"")</f>
        <v/>
      </c>
      <c r="AD36" s="106" t="n">
        <v>1268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2524</v>
      </c>
      <c r="R37" s="108" t="n">
        <v>420</v>
      </c>
      <c r="S37" s="108">
        <f>IF(T37&gt;0,(T37-R37)/2,"")</f>
        <v/>
      </c>
      <c r="T37" s="108" t="n">
        <v>2524</v>
      </c>
      <c r="U37" s="108">
        <f>IF(V37&gt;0,(V37-T37)/2,"")</f>
        <v/>
      </c>
      <c r="V37" s="108" t="n">
        <v>1421</v>
      </c>
      <c r="W37" s="108">
        <f>IF(X37&gt;0,(X37-V37)/2,"")</f>
        <v/>
      </c>
      <c r="X37" s="108" t="n">
        <v>2524</v>
      </c>
      <c r="Y37" s="108">
        <f>IF(Z37&gt;0,(Z37-X37)/2,"")</f>
        <v/>
      </c>
      <c r="Z37" s="108" t="n">
        <v>2524</v>
      </c>
      <c r="AA37" s="108">
        <f>IF(AB37&gt;0,(AB37-Z37)/2,"")</f>
        <v/>
      </c>
      <c r="AB37" s="108" t="n">
        <v>2524</v>
      </c>
      <c r="AC37" s="108">
        <f>IF(AD37&gt;0,(AD37-AB37)/2,"")</f>
        <v/>
      </c>
      <c r="AD37" s="108" t="n">
        <v>2524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3689</v>
      </c>
      <c r="R38" s="106" t="n">
        <v>988</v>
      </c>
      <c r="S38" s="106">
        <f>IF(T38&gt;0,(T38-R38)/2,"")</f>
        <v/>
      </c>
      <c r="T38" s="106" t="n">
        <v>3689</v>
      </c>
      <c r="U38" s="106">
        <f>IF(V38&gt;0,(V38-T38)/2,"")</f>
        <v/>
      </c>
      <c r="V38" s="106" t="n">
        <v>1232</v>
      </c>
      <c r="W38" s="106">
        <f>IF(X38&gt;0,(X38-V38)/2,"")</f>
        <v/>
      </c>
      <c r="X38" s="106" t="n">
        <v>2526</v>
      </c>
      <c r="Y38" s="106">
        <f>IF(Z38&gt;0,(Z38-X38)/2,"")</f>
        <v/>
      </c>
      <c r="Z38" s="106" t="n">
        <v>2526</v>
      </c>
      <c r="AA38" s="106">
        <f>IF(AB38&gt;0,(AB38-Z38)/2,"")</f>
        <v/>
      </c>
      <c r="AB38" s="106" t="n">
        <v>2526</v>
      </c>
      <c r="AC38" s="106">
        <f>IF(AD38&gt;0,(AD38-AB38)/2,"")</f>
        <v/>
      </c>
      <c r="AD38" s="106" t="n">
        <v>2526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2044</v>
      </c>
      <c r="R39" s="108" t="n">
        <v>952</v>
      </c>
      <c r="S39" s="108">
        <f>IF(T39&gt;0,(T39-R39)/2,"")</f>
        <v/>
      </c>
      <c r="T39" s="108" t="n">
        <v>2044</v>
      </c>
      <c r="U39" s="108">
        <f>IF(V39&gt;0,(V39-T39)/2,"")</f>
        <v/>
      </c>
      <c r="V39" s="108" t="n">
        <v>1659</v>
      </c>
      <c r="W39" s="108">
        <f>IF(X39&gt;0,(X39-V39)/2,"")</f>
        <v/>
      </c>
      <c r="X39" s="108" t="n">
        <v>1659</v>
      </c>
      <c r="Y39" s="108">
        <f>IF(Z39&gt;0,(Z39-X39)/2,"")</f>
        <v/>
      </c>
      <c r="Z39" s="108" t="n">
        <v>1659</v>
      </c>
      <c r="AA39" s="108">
        <f>IF(AB39&gt;0,(AB39-Z39)/2,"")</f>
        <v/>
      </c>
      <c r="AB39" s="108" t="n">
        <v>1659</v>
      </c>
      <c r="AC39" s="108">
        <f>IF(AD39&gt;0,(AD39-AB39)/2,"")</f>
        <v/>
      </c>
      <c r="AD39" s="108" t="n">
        <v>1659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2865</v>
      </c>
      <c r="R40" s="106" t="n">
        <v>1030</v>
      </c>
      <c r="S40" s="106">
        <f>IF(T40&gt;0,(T40-R40)/2,"")</f>
        <v/>
      </c>
      <c r="T40" s="106" t="n">
        <v>2865</v>
      </c>
      <c r="U40" s="106">
        <f>IF(V40&gt;0,(V40-T40)/2,"")</f>
        <v/>
      </c>
      <c r="V40" s="106" t="n">
        <v>1447</v>
      </c>
      <c r="W40" s="106">
        <f>IF(X40&gt;0,(X40-V40)/2,"")</f>
        <v/>
      </c>
      <c r="X40" s="106" t="n">
        <v>1584</v>
      </c>
      <c r="Y40" s="106">
        <f>IF(Z40&gt;0,(Z40-X40)/2,"")</f>
        <v/>
      </c>
      <c r="Z40" s="106" t="n">
        <v>1584</v>
      </c>
      <c r="AA40" s="106">
        <f>IF(AB40&gt;0,(AB40-Z40)/2,"")</f>
        <v/>
      </c>
      <c r="AB40" s="106" t="n">
        <v>1584</v>
      </c>
      <c r="AC40" s="106">
        <f>IF(AD40&gt;0,(AD40-AB40)/2,"")</f>
        <v/>
      </c>
      <c r="AD40" s="106" t="n">
        <v>1584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1189</v>
      </c>
      <c r="R41" s="108" t="n">
        <v>0</v>
      </c>
      <c r="S41" s="108">
        <f>IF(T41&gt;0,(T41-R41)/2,"")</f>
        <v/>
      </c>
      <c r="T41" s="108" t="n">
        <v>1189</v>
      </c>
      <c r="U41" s="108">
        <f>IF(V41&gt;0,(V41-T41)/2,"")</f>
        <v/>
      </c>
      <c r="V41" s="108" t="n">
        <v>935</v>
      </c>
      <c r="W41" s="108">
        <f>IF(X41&gt;0,(X41-V41)/2,"")</f>
        <v/>
      </c>
      <c r="X41" s="108" t="n">
        <v>1189</v>
      </c>
      <c r="Y41" s="108">
        <f>IF(Z41&gt;0,(Z41-X41)/2,"")</f>
        <v/>
      </c>
      <c r="Z41" s="108" t="n">
        <v>1189</v>
      </c>
      <c r="AA41" s="108">
        <f>IF(AB41&gt;0,(AB41-Z41)/2,"")</f>
        <v/>
      </c>
      <c r="AB41" s="108" t="n">
        <v>1189</v>
      </c>
      <c r="AC41" s="108">
        <f>IF(AD41&gt;0,(AD41-AB41)/2,"")</f>
        <v/>
      </c>
      <c r="AD41" s="108" t="n">
        <v>1189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1628</v>
      </c>
      <c r="R42" s="106" t="n">
        <v>535</v>
      </c>
      <c r="S42" s="106">
        <f>IF(T42&gt;0,(T42-R42)/2,"")</f>
        <v/>
      </c>
      <c r="T42" s="106" t="n">
        <v>1628</v>
      </c>
      <c r="U42" s="106">
        <f>IF(V42&gt;0,(V42-T42)/2,"")</f>
        <v/>
      </c>
      <c r="V42" s="106" t="n">
        <v>14</v>
      </c>
      <c r="W42" s="106">
        <f>IF(X42&gt;0,(X42-V42)/2,"")</f>
        <v/>
      </c>
      <c r="X42" s="106" t="n">
        <v>14</v>
      </c>
      <c r="Y42" s="106">
        <f>IF(Z42&gt;0,(Z42-X42)/2,"")</f>
        <v/>
      </c>
      <c r="Z42" s="106" t="n">
        <v>14</v>
      </c>
      <c r="AA42" s="106">
        <f>IF(AB42&gt;0,(AB42-Z42)/2,"")</f>
        <v/>
      </c>
      <c r="AB42" s="106" t="n">
        <v>14</v>
      </c>
      <c r="AC42" s="106">
        <f>IF(AD42&gt;0,(AD42-AB42)/2,"")</f>
        <v/>
      </c>
      <c r="AD42" s="106" t="n">
        <v>14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1435</v>
      </c>
      <c r="R43" s="110" t="n">
        <v>507</v>
      </c>
      <c r="S43" s="110">
        <f>IF(T43&gt;0,(T43-R43)/2,"")</f>
        <v/>
      </c>
      <c r="T43" s="110" t="n">
        <v>1435</v>
      </c>
      <c r="U43" s="110">
        <f>IF(V43&gt;0,(V43-T43)/2,"")</f>
        <v/>
      </c>
      <c r="V43" s="110" t="n">
        <v>1359</v>
      </c>
      <c r="W43" s="110">
        <f>IF(X43&gt;0,(X43-V43)/2,"")</f>
        <v/>
      </c>
      <c r="X43" s="110" t="n">
        <v>861</v>
      </c>
      <c r="Y43" s="110">
        <f>IF(Z43&gt;0,(Z43-X43)/2,"")</f>
        <v/>
      </c>
      <c r="Z43" s="110" t="n">
        <v>861</v>
      </c>
      <c r="AA43" s="110">
        <f>IF(AB43&gt;0,(AB43-Z43)/2,"")</f>
        <v/>
      </c>
      <c r="AB43" s="110" t="n">
        <v>861</v>
      </c>
      <c r="AC43" s="110">
        <f>IF(AD43&gt;0,(AD43-AB43)/2,"")</f>
        <v/>
      </c>
      <c r="AD43" s="110" t="n">
        <v>861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4617</v>
      </c>
      <c r="R44" s="112" t="n">
        <v>1000</v>
      </c>
      <c r="S44" s="112">
        <f>IF(T44&gt;0,(T44-R44)/2,"")</f>
        <v/>
      </c>
      <c r="T44" s="112" t="n">
        <v>4617</v>
      </c>
      <c r="U44" s="112">
        <f>IF(V44&gt;0,(V44-T44)/2,"")</f>
        <v/>
      </c>
      <c r="V44" s="112" t="n">
        <v>3746</v>
      </c>
      <c r="W44" s="112">
        <f>IF(X44&gt;0,(X44-V44)/2,"")</f>
        <v/>
      </c>
      <c r="X44" s="112" t="n">
        <v>3746</v>
      </c>
      <c r="Y44" s="112">
        <f>IF(Z44&gt;0,(Z44-X44)/2,"")</f>
        <v/>
      </c>
      <c r="Z44" s="112" t="n">
        <v>4762</v>
      </c>
      <c r="AA44" s="112">
        <f>IF(AB44&gt;0,(AB44-Z44)/2,"")</f>
        <v/>
      </c>
      <c r="AB44" s="112" t="n">
        <v>4762</v>
      </c>
      <c r="AC44" s="112">
        <f>IF(AD44&gt;0,(AD44-AB44)/2,"")</f>
        <v/>
      </c>
      <c r="AD44" s="112" t="n">
        <v>4762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3720</v>
      </c>
      <c r="R45" s="108" t="n">
        <v>0</v>
      </c>
      <c r="S45" s="108">
        <f>IF(T45&gt;0,(T45-R45)/2,"")</f>
        <v/>
      </c>
      <c r="T45" s="108" t="n">
        <v>3720</v>
      </c>
      <c r="U45" s="108">
        <f>IF(V45&gt;0,(V45-T45)/2,"")</f>
        <v/>
      </c>
      <c r="V45" s="108" t="n">
        <v>3466</v>
      </c>
      <c r="W45" s="108">
        <f>IF(X45&gt;0,(X45-V45)/2,"")</f>
        <v/>
      </c>
      <c r="X45" s="108" t="n">
        <v>4741</v>
      </c>
      <c r="Y45" s="108">
        <f>IF(Z45&gt;0,(Z45-X45)/2,"")</f>
        <v/>
      </c>
      <c r="Z45" s="108" t="n">
        <v>4741</v>
      </c>
      <c r="AA45" s="108">
        <f>IF(AB45&gt;0,(AB45-Z45)/2,"")</f>
        <v/>
      </c>
      <c r="AB45" s="108" t="n">
        <v>4741</v>
      </c>
      <c r="AC45" s="108">
        <f>IF(AD45&gt;0,(AD45-AB45)/2,"")</f>
        <v/>
      </c>
      <c r="AD45" s="108" t="n">
        <v>4741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2400</v>
      </c>
      <c r="R46" s="106" t="n">
        <v>0</v>
      </c>
      <c r="S46" s="106">
        <f>IF(T46&gt;0,(T46-R46)/2,"")</f>
        <v/>
      </c>
      <c r="T46" s="106" t="n">
        <v>2400</v>
      </c>
      <c r="U46" s="106">
        <f>IF(V46&gt;0,(V46-T46)/2,"")</f>
        <v/>
      </c>
      <c r="V46" s="106" t="n">
        <v>747</v>
      </c>
      <c r="W46" s="106">
        <f>IF(X46&gt;0,(X46-V46)/2,"")</f>
        <v/>
      </c>
      <c r="X46" s="106" t="n">
        <v>1951</v>
      </c>
      <c r="Y46" s="106">
        <f>IF(Z46&gt;0,(Z46-X46)/2,"")</f>
        <v/>
      </c>
      <c r="Z46" s="106" t="n">
        <v>1951</v>
      </c>
      <c r="AA46" s="106">
        <f>IF(AB46&gt;0,(AB46-Z46)/2,"")</f>
        <v/>
      </c>
      <c r="AB46" s="106" t="n">
        <v>1951</v>
      </c>
      <c r="AC46" s="106">
        <f>IF(AD46&gt;0,(AD46-AB46)/2,"")</f>
        <v/>
      </c>
      <c r="AD46" s="106" t="n">
        <v>1951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3900</v>
      </c>
      <c r="R47" s="110" t="n">
        <v>911</v>
      </c>
      <c r="S47" s="110">
        <f>IF(T47&gt;0,(T47-R47)/2,"")</f>
        <v/>
      </c>
      <c r="T47" s="110" t="n">
        <v>3900</v>
      </c>
      <c r="U47" s="110">
        <f>IF(V47&gt;0,(V47-T47)/2,"")</f>
        <v/>
      </c>
      <c r="V47" s="110" t="n">
        <v>2402</v>
      </c>
      <c r="W47" s="110">
        <f>IF(X47&gt;0,(X47-V47)/2,"")</f>
        <v/>
      </c>
      <c r="X47" s="110" t="n">
        <v>4001</v>
      </c>
      <c r="Y47" s="110">
        <f>IF(Z47&gt;0,(Z47-X47)/2,"")</f>
        <v/>
      </c>
      <c r="Z47" s="110" t="n">
        <v>4001</v>
      </c>
      <c r="AA47" s="110">
        <f>IF(AB47&gt;0,(AB47-Z47)/2,"")</f>
        <v/>
      </c>
      <c r="AB47" s="110" t="n">
        <v>4001</v>
      </c>
      <c r="AC47" s="110">
        <f>IF(AD47&gt;0,(AD47-AB47)/2,"")</f>
        <v/>
      </c>
      <c r="AD47" s="110" t="n">
        <v>4001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2128</v>
      </c>
      <c r="R48" s="112" t="n">
        <v>960</v>
      </c>
      <c r="S48" s="112">
        <f>IF(T48&gt;0,(T48-R48)/2,"")</f>
        <v/>
      </c>
      <c r="T48" s="112" t="n">
        <v>2128</v>
      </c>
      <c r="U48" s="112">
        <f>IF(V48&gt;0,(V48-T48)/2,"")</f>
        <v/>
      </c>
      <c r="V48" s="112" t="n">
        <v>1778</v>
      </c>
      <c r="W48" s="112">
        <f>IF(X48&gt;0,(X48-V48)/2,"")</f>
        <v/>
      </c>
      <c r="X48" s="112" t="n">
        <v>1778</v>
      </c>
      <c r="Y48" s="112">
        <f>IF(Z48&gt;0,(Z48-X48)/2,"")</f>
        <v/>
      </c>
      <c r="Z48" s="112" t="n">
        <v>1993</v>
      </c>
      <c r="AA48" s="112">
        <f>IF(AB48&gt;0,(AB48-Z48)/2,"")</f>
        <v/>
      </c>
      <c r="AB48" s="112" t="n">
        <v>1993</v>
      </c>
      <c r="AC48" s="112">
        <f>IF(AD48&gt;0,(AD48-AB48)/2,"")</f>
        <v/>
      </c>
      <c r="AD48" s="112" t="n">
        <v>1993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4509</v>
      </c>
      <c r="R49" s="108" t="n">
        <v>901</v>
      </c>
      <c r="S49" s="108">
        <f>IF(T49&gt;0,(T49-R49)/2,"")</f>
        <v/>
      </c>
      <c r="T49" s="108" t="n">
        <v>4509</v>
      </c>
      <c r="U49" s="108">
        <f>IF(V49&gt;0,(V49-T49)/2,"")</f>
        <v/>
      </c>
      <c r="V49" s="108" t="n">
        <v>1411</v>
      </c>
      <c r="W49" s="108">
        <f>IF(X49&gt;0,(X49-V49)/2,"")</f>
        <v/>
      </c>
      <c r="X49" s="108" t="n">
        <v>3018</v>
      </c>
      <c r="Y49" s="108">
        <f>IF(Z49&gt;0,(Z49-X49)/2,"")</f>
        <v/>
      </c>
      <c r="Z49" s="108" t="n">
        <v>4397</v>
      </c>
      <c r="AA49" s="108">
        <f>IF(AB49&gt;0,(AB49-Z49)/2,"")</f>
        <v/>
      </c>
      <c r="AB49" s="108" t="n">
        <v>4397</v>
      </c>
      <c r="AC49" s="108">
        <f>IF(AD49&gt;0,(AD49-AB49)/2,"")</f>
        <v/>
      </c>
      <c r="AD49" s="108" t="n">
        <v>4397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1715</v>
      </c>
      <c r="R50" s="106" t="n">
        <v>393</v>
      </c>
      <c r="S50" s="106">
        <f>IF(T50&gt;0,(T50-R50)/2,"")</f>
        <v/>
      </c>
      <c r="T50" s="106" t="n">
        <v>1715</v>
      </c>
      <c r="U50" s="106">
        <f>IF(V50&gt;0,(V50-T50)/2,"")</f>
        <v/>
      </c>
      <c r="V50" s="106" t="n">
        <v>853</v>
      </c>
      <c r="W50" s="106">
        <f>IF(X50&gt;0,(X50-V50)/2,"")</f>
        <v/>
      </c>
      <c r="X50" s="106" t="n">
        <v>932</v>
      </c>
      <c r="Y50" s="106">
        <f>IF(Z50&gt;0,(Z50-X50)/2,"")</f>
        <v/>
      </c>
      <c r="Z50" s="106" t="n">
        <v>1401</v>
      </c>
      <c r="AA50" s="106">
        <f>IF(AB50&gt;0,(AB50-Z50)/2,"")</f>
        <v/>
      </c>
      <c r="AB50" s="106" t="n">
        <v>1401</v>
      </c>
      <c r="AC50" s="106">
        <f>IF(AD50&gt;0,(AD50-AB50)/2,"")</f>
        <v/>
      </c>
      <c r="AD50" s="106" t="n">
        <v>1401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633</v>
      </c>
      <c r="R51" s="108" t="n">
        <v>6</v>
      </c>
      <c r="S51" s="108">
        <f>IF(T51&gt;0,(T51-R51)/2,"")</f>
        <v/>
      </c>
      <c r="T51" s="108" t="n">
        <v>633</v>
      </c>
      <c r="U51" s="108">
        <f>IF(V51&gt;0,(V51-T51)/2,"")</f>
        <v/>
      </c>
      <c r="V51" s="108" t="n">
        <v>156</v>
      </c>
      <c r="W51" s="108">
        <f>IF(X51&gt;0,(X51-V51)/2,"")</f>
        <v/>
      </c>
      <c r="X51" s="108" t="n">
        <v>251</v>
      </c>
      <c r="Y51" s="108">
        <f>IF(Z51&gt;0,(Z51-X51)/2,"")</f>
        <v/>
      </c>
      <c r="Z51" s="108" t="n">
        <v>331</v>
      </c>
      <c r="AA51" s="108">
        <f>IF(AB51&gt;0,(AB51-Z51)/2,"")</f>
        <v/>
      </c>
      <c r="AB51" s="108" t="n">
        <v>331</v>
      </c>
      <c r="AC51" s="108">
        <f>IF(AD51&gt;0,(AD51-AB51)/2,"")</f>
        <v/>
      </c>
      <c r="AD51" s="108" t="n">
        <v>331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2860</v>
      </c>
      <c r="R52" s="106" t="n">
        <v>321</v>
      </c>
      <c r="S52" s="106">
        <f>IF(T52&gt;0,(T52-R52)/2,"")</f>
        <v/>
      </c>
      <c r="T52" s="106" t="n">
        <v>2860</v>
      </c>
      <c r="U52" s="106">
        <f>IF(V52&gt;0,(V52-T52)/2,"")</f>
        <v/>
      </c>
      <c r="V52" s="106" t="n">
        <v>965</v>
      </c>
      <c r="W52" s="106">
        <f>IF(X52&gt;0,(X52-V52)/2,"")</f>
        <v/>
      </c>
      <c r="X52" s="106" t="n">
        <v>1575</v>
      </c>
      <c r="Y52" s="106">
        <f>IF(Z52&gt;0,(Z52-X52)/2,"")</f>
        <v/>
      </c>
      <c r="Z52" s="106" t="n">
        <v>1745</v>
      </c>
      <c r="AA52" s="106">
        <f>IF(AB52&gt;0,(AB52-Z52)/2,"")</f>
        <v/>
      </c>
      <c r="AB52" s="106" t="n">
        <v>1745</v>
      </c>
      <c r="AC52" s="106">
        <f>IF(AD52&gt;0,(AD52-AB52)/2,"")</f>
        <v/>
      </c>
      <c r="AD52" s="106" t="n">
        <v>1745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1274</v>
      </c>
      <c r="R53" s="108" t="n">
        <v>0</v>
      </c>
      <c r="S53" s="108">
        <f>IF(T53&gt;0,(T53-R53)/2,"")</f>
        <v/>
      </c>
      <c r="T53" s="108" t="n">
        <v>1274</v>
      </c>
      <c r="U53" s="108">
        <f>IF(V53&gt;0,(V53-T53)/2,"")</f>
        <v/>
      </c>
      <c r="V53" s="108" t="n">
        <v>0</v>
      </c>
      <c r="W53" s="108">
        <f>IF(X53&gt;0,(X53-V53)/2,"")</f>
        <v/>
      </c>
      <c r="X53" s="108" t="n">
        <v>436</v>
      </c>
      <c r="Y53" s="108">
        <f>IF(Z53&gt;0,(Z53-X53)/2,"")</f>
        <v/>
      </c>
      <c r="Z53" s="108" t="n">
        <v>772</v>
      </c>
      <c r="AA53" s="108">
        <f>IF(AB53&gt;0,(AB53-Z53)/2,"")</f>
        <v/>
      </c>
      <c r="AB53" s="108" t="n">
        <v>772</v>
      </c>
      <c r="AC53" s="108">
        <f>IF(AD53&gt;0,(AD53-AB53)/2,"")</f>
        <v/>
      </c>
      <c r="AD53" s="108" t="n">
        <v>772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916</v>
      </c>
      <c r="R54" s="106" t="n">
        <v>612</v>
      </c>
      <c r="S54" s="106">
        <f>IF(T54&gt;0,(T54-R54)/2,"")</f>
        <v/>
      </c>
      <c r="T54" s="106" t="n">
        <v>916</v>
      </c>
      <c r="U54" s="106">
        <f>IF(V54&gt;0,(V54-T54)/2,"")</f>
        <v/>
      </c>
      <c r="V54" s="106" t="n">
        <v>912</v>
      </c>
      <c r="W54" s="106">
        <f>IF(X54&gt;0,(X54-V54)/2,"")</f>
        <v/>
      </c>
      <c r="X54" s="106" t="n">
        <v>924</v>
      </c>
      <c r="Y54" s="106">
        <f>IF(Z54&gt;0,(Z54-X54)/2,"")</f>
        <v/>
      </c>
      <c r="Z54" s="106" t="n">
        <v>940</v>
      </c>
      <c r="AA54" s="106">
        <f>IF(AB54&gt;0,(AB54-Z54)/2,"")</f>
        <v/>
      </c>
      <c r="AB54" s="106" t="n">
        <v>940</v>
      </c>
      <c r="AC54" s="106">
        <f>IF(AD54&gt;0,(AD54-AB54)/2,"")</f>
        <v/>
      </c>
      <c r="AD54" s="106" t="n">
        <v>940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2848</v>
      </c>
      <c r="R55" s="108" t="n">
        <v>1200</v>
      </c>
      <c r="S55" s="108">
        <f>IF(T55&gt;0,(T55-R55)/2,"")</f>
        <v/>
      </c>
      <c r="T55" s="108" t="n">
        <v>2848</v>
      </c>
      <c r="U55" s="108">
        <f>IF(V55&gt;0,(V55-T55)/2,"")</f>
        <v/>
      </c>
      <c r="V55" s="108" t="n">
        <v>2400</v>
      </c>
      <c r="W55" s="108">
        <f>IF(X55&gt;0,(X55-V55)/2,"")</f>
        <v/>
      </c>
      <c r="X55" s="108" t="n">
        <v>2400</v>
      </c>
      <c r="Y55" s="108">
        <f>IF(Z55&gt;0,(Z55-X55)/2,"")</f>
        <v/>
      </c>
      <c r="Z55" s="108" t="n">
        <v>2861</v>
      </c>
      <c r="AA55" s="108">
        <f>IF(AB55&gt;0,(AB55-Z55)/2,"")</f>
        <v/>
      </c>
      <c r="AB55" s="108" t="n">
        <v>2861</v>
      </c>
      <c r="AC55" s="108">
        <f>IF(AD55&gt;0,(AD55-AB55)/2,"")</f>
        <v/>
      </c>
      <c r="AD55" s="108" t="n">
        <v>2861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204</v>
      </c>
      <c r="R56" s="114" t="n">
        <v>0</v>
      </c>
      <c r="S56" s="114">
        <f>IF(T56&gt;0,(T56-R56)/2,"")</f>
        <v/>
      </c>
      <c r="T56" s="114" t="n">
        <v>204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169</v>
      </c>
      <c r="Y56" s="114">
        <f>IF(Z56&gt;0,(Z56-X56)/2,"")</f>
        <v/>
      </c>
      <c r="Z56" s="114" t="n">
        <v>207</v>
      </c>
      <c r="AA56" s="114">
        <f>IF(AB56&gt;0,(AB56-Z56)/2,"")</f>
        <v/>
      </c>
      <c r="AB56" s="114" t="n">
        <v>207</v>
      </c>
      <c r="AC56" s="114">
        <f>IF(AD56&gt;0,(AD56-AB56)/2,"")</f>
        <v/>
      </c>
      <c r="AD56" s="114" t="n">
        <v>207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3714</v>
      </c>
      <c r="R57" s="104" t="n">
        <v>1523</v>
      </c>
      <c r="S57" s="104">
        <f>IF(T57&gt;0,(T57-R57)/2,"")</f>
        <v/>
      </c>
      <c r="T57" s="104" t="n">
        <v>3714</v>
      </c>
      <c r="U57" s="104">
        <f>IF(V57&gt;0,(V57-T57)/2,"")</f>
        <v/>
      </c>
      <c r="V57" s="104" t="n">
        <v>2351</v>
      </c>
      <c r="W57" s="104">
        <f>IF(X57&gt;0,(X57-V57)/2,"")</f>
        <v/>
      </c>
      <c r="X57" s="104" t="n">
        <v>2367</v>
      </c>
      <c r="Y57" s="104">
        <f>IF(Z57&gt;0,(Z57-X57)/2,"")</f>
        <v/>
      </c>
      <c r="Z57" s="104" t="n">
        <v>2367</v>
      </c>
      <c r="AA57" s="104">
        <f>IF(AB57&gt;0,(AB57-Z57)/2,"")</f>
        <v/>
      </c>
      <c r="AB57" s="104" t="n">
        <v>2367</v>
      </c>
      <c r="AC57" s="104">
        <f>IF(AD57&gt;0,(AD57-AB57)/2,"")</f>
        <v/>
      </c>
      <c r="AD57" s="104" t="n">
        <v>2367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3980</v>
      </c>
      <c r="R58" s="106" t="n">
        <v>1625</v>
      </c>
      <c r="S58" s="106">
        <f>IF(T58&gt;0,(T58-R58)/2,"")</f>
        <v/>
      </c>
      <c r="T58" s="106" t="n">
        <v>3980</v>
      </c>
      <c r="U58" s="106">
        <f>IF(V58&gt;0,(V58-T58)/2,"")</f>
        <v/>
      </c>
      <c r="V58" s="106" t="n">
        <v>1543</v>
      </c>
      <c r="W58" s="106">
        <f>IF(X58&gt;0,(X58-V58)/2,"")</f>
        <v/>
      </c>
      <c r="X58" s="106" t="n">
        <v>2641</v>
      </c>
      <c r="Y58" s="106">
        <f>IF(Z58&gt;0,(Z58-X58)/2,"")</f>
        <v/>
      </c>
      <c r="Z58" s="106" t="n">
        <v>2641</v>
      </c>
      <c r="AA58" s="106">
        <f>IF(AB58&gt;0,(AB58-Z58)/2,"")</f>
        <v/>
      </c>
      <c r="AB58" s="106" t="n">
        <v>2641</v>
      </c>
      <c r="AC58" s="106">
        <f>IF(AD58&gt;0,(AD58-AB58)/2,"")</f>
        <v/>
      </c>
      <c r="AD58" s="106" t="n">
        <v>2641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3338</v>
      </c>
      <c r="R59" s="108" t="n">
        <v>724</v>
      </c>
      <c r="S59" s="108">
        <f>IF(T59&gt;0,(T59-R59)/2,"")</f>
        <v/>
      </c>
      <c r="T59" s="108" t="n">
        <v>3338</v>
      </c>
      <c r="U59" s="108">
        <f>IF(V59&gt;0,(V59-T59)/2,"")</f>
        <v/>
      </c>
      <c r="V59" s="108" t="n">
        <v>1642</v>
      </c>
      <c r="W59" s="108">
        <f>IF(X59&gt;0,(X59-V59)/2,"")</f>
        <v/>
      </c>
      <c r="X59" s="108" t="n">
        <v>2319</v>
      </c>
      <c r="Y59" s="108">
        <f>IF(Z59&gt;0,(Z59-X59)/2,"")</f>
        <v/>
      </c>
      <c r="Z59" s="108" t="n">
        <v>2319</v>
      </c>
      <c r="AA59" s="108">
        <f>IF(AB59&gt;0,(AB59-Z59)/2,"")</f>
        <v/>
      </c>
      <c r="AB59" s="108" t="n">
        <v>2319</v>
      </c>
      <c r="AC59" s="108">
        <f>IF(AD59&gt;0,(AD59-AB59)/2,"")</f>
        <v/>
      </c>
      <c r="AD59" s="108" t="n">
        <v>2319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6685</v>
      </c>
      <c r="R61" s="104" t="n">
        <v>1937</v>
      </c>
      <c r="S61" s="104">
        <f>IF(T61&gt;0,(T61-R61)/2,"")</f>
        <v/>
      </c>
      <c r="T61" s="104" t="n">
        <v>6685</v>
      </c>
      <c r="U61" s="104">
        <f>IF(V61&gt;0,(V61-T61)/2,"")</f>
        <v/>
      </c>
      <c r="V61" s="104" t="n">
        <v>3163</v>
      </c>
      <c r="W61" s="104">
        <f>IF(X61&gt;0,(X61-V61)/2,"")</f>
        <v/>
      </c>
      <c r="X61" s="104" t="n">
        <v>4037</v>
      </c>
      <c r="Y61" s="104">
        <f>IF(Z61&gt;0,(Z61-X61)/2,"")</f>
        <v/>
      </c>
      <c r="Z61" s="104" t="n">
        <v>4361</v>
      </c>
      <c r="AA61" s="104">
        <f>IF(AB61&gt;0,(AB61-Z61)/2,"")</f>
        <v/>
      </c>
      <c r="AB61" s="104" t="n">
        <v>4361</v>
      </c>
      <c r="AC61" s="104">
        <f>IF(AD61&gt;0,(AD61-AB61)/2,"")</f>
        <v/>
      </c>
      <c r="AD61" s="104" t="n">
        <v>4361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9102</v>
      </c>
      <c r="R62" s="106" t="n">
        <v>2287</v>
      </c>
      <c r="S62" s="106">
        <f>IF(T62&gt;0,(T62-R62)/2,"")</f>
        <v/>
      </c>
      <c r="T62" s="106" t="n">
        <v>9102</v>
      </c>
      <c r="U62" s="106">
        <f>IF(V62&gt;0,(V62-T62)/2,"")</f>
        <v/>
      </c>
      <c r="V62" s="106" t="n">
        <v>4069</v>
      </c>
      <c r="W62" s="106">
        <f>IF(X62&gt;0,(X62-V62)/2,"")</f>
        <v/>
      </c>
      <c r="X62" s="106" t="n">
        <v>5055</v>
      </c>
      <c r="Y62" s="106">
        <f>IF(Z62&gt;0,(Z62-X62)/2,"")</f>
        <v/>
      </c>
      <c r="Z62" s="106" t="n">
        <v>6003</v>
      </c>
      <c r="AA62" s="106">
        <f>IF(AB62&gt;0,(AB62-Z62)/2,"")</f>
        <v/>
      </c>
      <c r="AB62" s="106" t="n">
        <v>6003</v>
      </c>
      <c r="AC62" s="106">
        <f>IF(AD62&gt;0,(AD62-AB62)/2,"")</f>
        <v/>
      </c>
      <c r="AD62" s="106" t="n">
        <v>6003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5580</v>
      </c>
      <c r="R63" s="108" t="n">
        <v>1062</v>
      </c>
      <c r="S63" s="108">
        <f>IF(T63&gt;0,(T63-R63)/2,"")</f>
        <v/>
      </c>
      <c r="T63" s="108" t="n">
        <v>5580</v>
      </c>
      <c r="U63" s="108">
        <f>IF(V63&gt;0,(V63-T63)/2,"")</f>
        <v/>
      </c>
      <c r="V63" s="108" t="n">
        <v>2602</v>
      </c>
      <c r="W63" s="108">
        <f>IF(X63&gt;0,(X63-V63)/2,"")</f>
        <v/>
      </c>
      <c r="X63" s="108" t="n">
        <v>3836</v>
      </c>
      <c r="Y63" s="108">
        <f>IF(Z63&gt;0,(Z63-X63)/2,"")</f>
        <v/>
      </c>
      <c r="Z63" s="108" t="n">
        <v>4304</v>
      </c>
      <c r="AA63" s="108">
        <f>IF(AB63&gt;0,(AB63-Z63)/2,"")</f>
        <v/>
      </c>
      <c r="AB63" s="108" t="n">
        <v>4304</v>
      </c>
      <c r="AC63" s="108">
        <f>IF(AD63&gt;0,(AD63-AB63)/2,"")</f>
        <v/>
      </c>
      <c r="AD63" s="108" t="n">
        <v>4304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2538</v>
      </c>
      <c r="R64" s="114" t="n">
        <v>350</v>
      </c>
      <c r="S64" s="114">
        <f>IF(T64&gt;0,(T64-R64)/2,"")</f>
        <v/>
      </c>
      <c r="T64" s="114" t="n">
        <v>2538</v>
      </c>
      <c r="U64" s="114">
        <f>IF(V64&gt;0,(V64-T64)/2,"")</f>
        <v/>
      </c>
      <c r="V64" s="114" t="n">
        <v>633</v>
      </c>
      <c r="W64" s="114">
        <f>IF(X64&gt;0,(X64-V64)/2,"")</f>
        <v/>
      </c>
      <c r="X64" s="114" t="n">
        <v>1015</v>
      </c>
      <c r="Y64" s="114">
        <f>IF(Z64&gt;0,(Z64-X64)/2,"")</f>
        <v/>
      </c>
      <c r="Z64" s="114" t="n">
        <v>1171</v>
      </c>
      <c r="AA64" s="114">
        <f>IF(AB64&gt;0,(AB64-Z64)/2,"")</f>
        <v/>
      </c>
      <c r="AB64" s="114" t="n">
        <v>1171</v>
      </c>
      <c r="AC64" s="114">
        <f>IF(AD64&gt;0,(AD64-AB64)/2,"")</f>
        <v/>
      </c>
      <c r="AD64" s="114" t="n">
        <v>1171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8.xml><?xml version="1.0" encoding="utf-8"?>
<worksheet xmlns:r="http://schemas.openxmlformats.org/officeDocument/2006/relationships" xmlns="http://schemas.openxmlformats.org/spreadsheetml/2006/main">
  <sheetPr codeName="Sheet38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2690</v>
      </c>
      <c r="E6" s="18" t="inlineStr">
        <is>
          <t xml:space="preserve">Room 1 </t>
        </is>
      </c>
      <c r="F6" s="119" t="n">
        <v>19088</v>
      </c>
      <c r="G6" s="117" t="n">
        <v>15329.47487499999</v>
      </c>
      <c r="H6" s="117" t="n">
        <v>11645.18724506001</v>
      </c>
      <c r="I6" s="19">
        <f>G6+H6</f>
        <v/>
      </c>
      <c r="J6" s="119" t="n">
        <v>19914</v>
      </c>
      <c r="K6" s="117" t="n">
        <v>15754.205125</v>
      </c>
      <c r="L6" s="117" t="n">
        <v>12649.79763736001</v>
      </c>
      <c r="M6" s="19">
        <f>K6+L6</f>
        <v/>
      </c>
      <c r="N6" s="85" t="n">
        <v>72</v>
      </c>
      <c r="O6" s="85" t="n">
        <v>59</v>
      </c>
      <c r="P6" s="92" t="n"/>
      <c r="Q6" s="20">
        <f>J6-P6</f>
        <v/>
      </c>
      <c r="R6" s="21" t="n">
        <v>3244</v>
      </c>
      <c r="S6" s="20">
        <f>IF(R6&gt;0,(R6-R7-$Q6),"")</f>
        <v/>
      </c>
      <c r="T6" s="21" t="n">
        <v>5621</v>
      </c>
      <c r="U6" s="20">
        <f>IF(T6&gt;0,(T6-T7-$Q6),"")</f>
        <v/>
      </c>
      <c r="V6" s="21" t="n">
        <v>11804</v>
      </c>
      <c r="W6" s="20">
        <f>IF(V6&gt;0,(V6-V7-$Q6),"")</f>
        <v/>
      </c>
      <c r="X6" s="21" t="n">
        <v>15474</v>
      </c>
      <c r="Y6" s="20">
        <f>IF(X6&gt;0,(X6-X7-$Q6),"")</f>
        <v/>
      </c>
      <c r="Z6" s="21" t="n">
        <v>16431</v>
      </c>
      <c r="AA6" s="20">
        <f>IF(Z6&gt;0,(Z6-Z7-$Q6),"")</f>
        <v/>
      </c>
      <c r="AB6" s="21" t="n">
        <v>16431</v>
      </c>
      <c r="AC6" s="22">
        <f>IF(AB6&gt;0,(AB6-AB7-$Q6),"")</f>
        <v/>
      </c>
      <c r="AD6" s="21" t="n">
        <v>16431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347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302</v>
      </c>
      <c r="S7" s="24" t="n"/>
      <c r="T7" s="25" t="n">
        <v>3</v>
      </c>
      <c r="U7" s="24" t="n"/>
      <c r="V7" s="25" t="n">
        <v>7</v>
      </c>
      <c r="W7" s="24" t="n"/>
      <c r="X7" s="25" t="n">
        <v>30</v>
      </c>
      <c r="Y7" s="24" t="n"/>
      <c r="Z7" s="25" t="n">
        <v>20</v>
      </c>
      <c r="AA7" s="24" t="n"/>
      <c r="AB7" s="25" t="n">
        <v>20</v>
      </c>
      <c r="AC7" s="26" t="n"/>
      <c r="AD7" s="25" t="n">
        <v>20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2333</v>
      </c>
      <c r="E8" s="29" t="inlineStr">
        <is>
          <t>Room 2</t>
        </is>
      </c>
      <c r="F8" s="119" t="n">
        <v>13967</v>
      </c>
      <c r="G8" s="117" t="n">
        <v>5963.4995</v>
      </c>
      <c r="H8" s="117" t="n">
        <v>1312.8790335</v>
      </c>
      <c r="I8" s="19">
        <f>G8+H8</f>
        <v/>
      </c>
      <c r="J8" s="119" t="n">
        <v>14450</v>
      </c>
      <c r="K8" s="117" t="n">
        <v>6173.732</v>
      </c>
      <c r="L8" s="117" t="n">
        <v>1378.6275873</v>
      </c>
      <c r="M8" s="19">
        <f>K8+L8</f>
        <v/>
      </c>
      <c r="N8" s="87" t="n">
        <v>29</v>
      </c>
      <c r="O8" s="87" t="n">
        <v>19</v>
      </c>
      <c r="P8" s="92" t="n"/>
      <c r="Q8" s="20">
        <f>J8-P8</f>
        <v/>
      </c>
      <c r="R8" s="21" t="n">
        <v>1895</v>
      </c>
      <c r="S8" s="20">
        <f>IF(R8&gt;0,(R8-R9-$Q8),"")</f>
        <v/>
      </c>
      <c r="T8" s="21" t="n">
        <v>2530</v>
      </c>
      <c r="U8" s="20">
        <f>IF(T8&gt;0,(T8-T9-$Q8),"")</f>
        <v/>
      </c>
      <c r="V8" s="21" t="n">
        <v>5768</v>
      </c>
      <c r="W8" s="20">
        <f>IF(V8&gt;0,(V8-V9-$Q8),"")</f>
        <v/>
      </c>
      <c r="X8" s="21" t="n">
        <v>11975</v>
      </c>
      <c r="Y8" s="20">
        <f>IF(X8&gt;0,(X8-X9-$Q8),"")</f>
        <v/>
      </c>
      <c r="Z8" s="21" t="n">
        <v>14041</v>
      </c>
      <c r="AA8" s="20">
        <f>IF(Z8&gt;0,(Z8-Z9-$Q8),"")</f>
        <v/>
      </c>
      <c r="AB8" s="21" t="n">
        <v>14041</v>
      </c>
      <c r="AC8" s="22">
        <f>IF(AB8&gt;0,(AB8-AB9-$Q8),"")</f>
        <v/>
      </c>
      <c r="AD8" s="21" t="n">
        <v>14041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1802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3</v>
      </c>
      <c r="Y9" s="24" t="n"/>
      <c r="Z9" s="30" t="n">
        <v>3</v>
      </c>
      <c r="AA9" s="24" t="n"/>
      <c r="AB9" s="30" t="n">
        <v>3</v>
      </c>
      <c r="AC9" s="26" t="n"/>
      <c r="AD9" s="30" t="n">
        <v>3</v>
      </c>
      <c r="AE9" s="26" t="n"/>
    </row>
    <row r="10">
      <c r="B10" s="16" t="inlineStr">
        <is>
          <t>WM DC</t>
        </is>
      </c>
      <c r="C10" s="17" t="n">
        <v>6178</v>
      </c>
      <c r="E10" s="18" t="inlineStr">
        <is>
          <t>Room 3</t>
        </is>
      </c>
      <c r="F10" s="119" t="n">
        <v>9833</v>
      </c>
      <c r="G10" s="117" t="n">
        <v>7405.988375000001</v>
      </c>
      <c r="H10" s="117" t="n">
        <v>1976.4823675</v>
      </c>
      <c r="I10" s="19">
        <f>G10+H10</f>
        <v/>
      </c>
      <c r="J10" s="119" t="n">
        <v>10180</v>
      </c>
      <c r="K10" s="117" t="n">
        <v>7576.256375</v>
      </c>
      <c r="L10" s="117" t="n">
        <v>2025.73089</v>
      </c>
      <c r="M10" s="19">
        <f>K10+L10</f>
        <v/>
      </c>
      <c r="N10" s="88" t="n">
        <v>38</v>
      </c>
      <c r="O10" s="88" t="n">
        <v>29</v>
      </c>
      <c r="P10" s="92" t="n"/>
      <c r="Q10" s="20">
        <f>J10-P10</f>
        <v/>
      </c>
      <c r="R10" s="21" t="n">
        <v>873</v>
      </c>
      <c r="S10" s="20">
        <f>IF(R10&gt;0,(R10-R11-$Q10),"")</f>
        <v/>
      </c>
      <c r="T10" s="21" t="n">
        <v>2076</v>
      </c>
      <c r="U10" s="20">
        <f>IF(T10&gt;0,(T10-T11-$Q10),"")</f>
        <v/>
      </c>
      <c r="V10" s="21" t="n">
        <v>4177</v>
      </c>
      <c r="W10" s="20">
        <f>IF(V10&gt;0,(V10-V11-$Q10),"")</f>
        <v/>
      </c>
      <c r="X10" s="21" t="n">
        <v>5761</v>
      </c>
      <c r="Y10" s="20">
        <f>IF(X10&gt;0,(X10-X11-$Q10),"")</f>
        <v/>
      </c>
      <c r="Z10" s="21" t="n">
        <v>6625</v>
      </c>
      <c r="AA10" s="20">
        <f>IF(Z10&gt;0,(Z10-Z11-$Q10),"")</f>
        <v/>
      </c>
      <c r="AB10" s="21" t="n">
        <v>6625</v>
      </c>
      <c r="AC10" s="22">
        <f>IF(AB10&gt;0,(AB10-AB11-$Q10),"")</f>
        <v/>
      </c>
      <c r="AD10" s="21" t="n">
        <v>6625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2170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244</v>
      </c>
      <c r="S11" s="24" t="n"/>
      <c r="T11" s="30" t="n">
        <v>1105</v>
      </c>
      <c r="U11" s="24" t="n"/>
      <c r="V11" s="30" t="n">
        <v>1430</v>
      </c>
      <c r="W11" s="24" t="n"/>
      <c r="X11" s="30" t="n">
        <v>1721</v>
      </c>
      <c r="Y11" s="24" t="n"/>
      <c r="Z11" s="30" t="n">
        <v>2167</v>
      </c>
      <c r="AA11" s="24" t="n"/>
      <c r="AB11" s="30" t="n">
        <v>2167</v>
      </c>
      <c r="AC11" s="26" t="n"/>
      <c r="AD11" s="30" t="n">
        <v>2167</v>
      </c>
      <c r="AE11" s="26" t="n"/>
    </row>
    <row r="12">
      <c r="B12" s="16" t="inlineStr">
        <is>
          <t>WM TUC</t>
        </is>
      </c>
      <c r="C12" s="17" t="n">
        <v>1810</v>
      </c>
      <c r="E12" s="29" t="inlineStr">
        <is>
          <t>Room 4</t>
        </is>
      </c>
      <c r="F12" s="119" t="n">
        <v>14960</v>
      </c>
      <c r="G12" s="117" t="n">
        <v>11425.93399999999</v>
      </c>
      <c r="H12" s="117" t="n">
        <v>14364.86692686</v>
      </c>
      <c r="I12" s="19">
        <f>G12+H12</f>
        <v/>
      </c>
      <c r="J12" s="119" t="n">
        <v>14569</v>
      </c>
      <c r="K12" s="117" t="n">
        <v>10620.77425</v>
      </c>
      <c r="L12" s="117" t="n">
        <v>12758.45196284</v>
      </c>
      <c r="M12" s="19">
        <f>K12+L12</f>
        <v/>
      </c>
      <c r="N12" s="88" t="n">
        <v>54</v>
      </c>
      <c r="O12" s="88" t="n">
        <v>45</v>
      </c>
      <c r="P12" s="92" t="n"/>
      <c r="Q12" s="20">
        <f>J12-P12</f>
        <v/>
      </c>
      <c r="R12" s="21" t="n">
        <v>2332</v>
      </c>
      <c r="S12" s="20">
        <f>IF(R12&gt;0,(R12-R13-$Q12),"")</f>
        <v/>
      </c>
      <c r="T12" s="21" t="n">
        <v>5052</v>
      </c>
      <c r="U12" s="20">
        <f>IF(T12&gt;0,(T12-T13-$Q12),"")</f>
        <v/>
      </c>
      <c r="V12" s="21" t="n">
        <v>6157</v>
      </c>
      <c r="W12" s="20">
        <f>IF(V12&gt;0,(V12-V13-$Q12),"")</f>
        <v/>
      </c>
      <c r="X12" s="21" t="n">
        <v>7918</v>
      </c>
      <c r="Y12" s="20">
        <f>IF(X12&gt;0,(X12-X13-$Q12),"")</f>
        <v/>
      </c>
      <c r="Z12" s="21" t="n">
        <v>7421</v>
      </c>
      <c r="AA12" s="20">
        <f>IF(Z12&gt;0,(Z12-Z13-$Q12),"")</f>
        <v/>
      </c>
      <c r="AB12" s="21" t="n">
        <v>7421</v>
      </c>
      <c r="AC12" s="22">
        <f>IF(AB12&gt;0,(AB12-AB13-$Q12),"")</f>
        <v/>
      </c>
      <c r="AD12" s="21" t="n">
        <v>7421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5088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411</v>
      </c>
      <c r="S13" s="24" t="n"/>
      <c r="T13" s="30" t="n">
        <v>923</v>
      </c>
      <c r="U13" s="24" t="n"/>
      <c r="V13" s="30" t="n">
        <v>923</v>
      </c>
      <c r="W13" s="24" t="n"/>
      <c r="X13" s="30" t="n">
        <v>1043</v>
      </c>
      <c r="Y13" s="24" t="n"/>
      <c r="Z13" s="30" t="n">
        <v>1277</v>
      </c>
      <c r="AA13" s="24" t="n"/>
      <c r="AB13" s="30" t="n">
        <v>1277</v>
      </c>
      <c r="AC13" s="26" t="n"/>
      <c r="AD13" s="30" t="n">
        <v>1277</v>
      </c>
      <c r="AE13" s="26" t="n"/>
    </row>
    <row r="14">
      <c r="B14" s="16" t="inlineStr">
        <is>
          <t>ALBSFWY PHX</t>
        </is>
      </c>
      <c r="C14" s="17" t="n">
        <v>10821</v>
      </c>
      <c r="E14" s="18" t="inlineStr">
        <is>
          <t>Room 5</t>
        </is>
      </c>
      <c r="F14" s="119" t="n">
        <v>23870</v>
      </c>
      <c r="G14" s="117" t="n">
        <v>18817.15625</v>
      </c>
      <c r="H14" s="117" t="n">
        <v>23086.19291294498</v>
      </c>
      <c r="I14" s="19">
        <f>G14+H14</f>
        <v/>
      </c>
      <c r="J14" s="119" t="n">
        <v>24025</v>
      </c>
      <c r="K14" s="117" t="n">
        <v>19010.96875</v>
      </c>
      <c r="L14" s="117" t="n">
        <v>23265.588449845</v>
      </c>
      <c r="M14" s="19">
        <f>K14+L14</f>
        <v/>
      </c>
      <c r="N14" s="88" t="n">
        <v>74</v>
      </c>
      <c r="O14" s="88" t="n">
        <v>45</v>
      </c>
      <c r="P14" s="92" t="n"/>
      <c r="Q14" s="20">
        <f>J14-P14</f>
        <v/>
      </c>
      <c r="R14" s="21" t="n">
        <v>4498</v>
      </c>
      <c r="S14" s="20">
        <f>IF(R14&gt;0,(R14-R15-$Q14),"")</f>
        <v/>
      </c>
      <c r="T14" s="21" t="n">
        <v>7597</v>
      </c>
      <c r="U14" s="20">
        <f>IF(T14&gt;0,(T14-T15-$Q14),"")</f>
        <v/>
      </c>
      <c r="V14" s="21" t="n">
        <v>9323</v>
      </c>
      <c r="W14" s="20">
        <f>IF(V14&gt;0,(V14-V15-$Q14),"")</f>
        <v/>
      </c>
      <c r="X14" s="21" t="n">
        <v>11269</v>
      </c>
      <c r="Y14" s="20">
        <f>IF(X14&gt;0,(X14-X15-$Q14),"")</f>
        <v/>
      </c>
      <c r="Z14" s="21" t="n">
        <v>12962</v>
      </c>
      <c r="AA14" s="20">
        <f>IF(Z14&gt;0,(Z14-Z15-$Q14),"")</f>
        <v/>
      </c>
      <c r="AB14" s="21" t="n">
        <v>13928</v>
      </c>
      <c r="AC14" s="22">
        <f>IF(AB14&gt;0,(AB14-AB15-$Q14),"")</f>
        <v/>
      </c>
      <c r="AD14" s="21" t="n">
        <v>13928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3977</v>
      </c>
      <c r="S15" s="24" t="n"/>
      <c r="T15" s="25" t="n">
        <v>6385</v>
      </c>
      <c r="U15" s="24" t="n"/>
      <c r="V15" s="25" t="n">
        <v>7835</v>
      </c>
      <c r="W15" s="24" t="n"/>
      <c r="X15" s="25" t="n">
        <v>8927</v>
      </c>
      <c r="Y15" s="24" t="n"/>
      <c r="Z15" s="25" t="n">
        <v>9931</v>
      </c>
      <c r="AA15" s="24" t="n"/>
      <c r="AB15" s="25" t="n">
        <v>9931</v>
      </c>
      <c r="AC15" s="26" t="n"/>
      <c r="AD15" s="25" t="n">
        <v>9931</v>
      </c>
      <c r="AE15" s="26" t="n"/>
    </row>
    <row r="16" ht="15" customHeight="1" thickBot="1">
      <c r="B16" s="28" t="inlineStr">
        <is>
          <t>FRY'S</t>
        </is>
      </c>
      <c r="C16" s="17" t="n">
        <v>9753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8384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1210</v>
      </c>
      <c r="L20" s="4" t="n"/>
      <c r="M20" s="4" t="n"/>
      <c r="Q20" s="51" t="inlineStr">
        <is>
          <t>Day Prior</t>
        </is>
      </c>
      <c r="R20" s="35" t="n">
        <v>13647</v>
      </c>
      <c r="S20" s="36" t="n"/>
      <c r="T20" s="35" t="n">
        <v>20093</v>
      </c>
      <c r="U20" s="36" t="n"/>
      <c r="V20" s="35" t="n">
        <v>32664</v>
      </c>
      <c r="W20" s="36" t="n"/>
      <c r="X20" s="35" t="n">
        <v>44886</v>
      </c>
      <c r="Y20" s="36" t="n"/>
      <c r="Z20" s="35" t="n">
        <v>50140</v>
      </c>
      <c r="AA20" s="36" t="n"/>
      <c r="AB20" s="35" t="n">
        <v>50140</v>
      </c>
      <c r="AC20" s="37" t="n"/>
      <c r="AD20" s="35" t="n">
        <v>50140</v>
      </c>
      <c r="AE20" s="37" t="n">
        <v>-35759</v>
      </c>
    </row>
    <row r="21" ht="15" customHeight="1" thickBot="1">
      <c r="B21" s="57" t="inlineStr">
        <is>
          <t>SBUX LV</t>
        </is>
      </c>
      <c r="C21" s="58" t="n">
        <v>4444</v>
      </c>
      <c r="L21" s="4" t="n"/>
      <c r="M21" s="4" t="n"/>
      <c r="Q21" s="52" t="n"/>
      <c r="R21" s="40" t="n">
        <v>6735</v>
      </c>
      <c r="S21" s="41" t="n"/>
      <c r="T21" s="40" t="n">
        <v>8551</v>
      </c>
      <c r="U21" s="41" t="n"/>
      <c r="V21" s="40" t="n">
        <v>12407</v>
      </c>
      <c r="W21" s="41" t="n"/>
      <c r="X21" s="40" t="n">
        <v>15289</v>
      </c>
      <c r="Y21" s="41" t="n"/>
      <c r="Z21" s="40" t="n">
        <v>16111</v>
      </c>
      <c r="AA21" s="41" t="n"/>
      <c r="AB21" s="40" t="n">
        <v>16111</v>
      </c>
      <c r="AC21" s="42" t="n"/>
      <c r="AD21" s="40" t="n">
        <v>16111</v>
      </c>
      <c r="AE21" s="42" t="n"/>
    </row>
    <row r="22" ht="15" customHeight="1" thickBot="1">
      <c r="L22" s="4" t="n"/>
      <c r="M22" s="4" t="n"/>
      <c r="Q22" s="54" t="n"/>
      <c r="R22" s="55" t="n">
        <v>3145.5</v>
      </c>
      <c r="S22" s="55" t="n"/>
      <c r="T22" s="55" t="n">
        <v>3658.5</v>
      </c>
      <c r="U22" s="55" t="n"/>
      <c r="V22" s="55" t="n">
        <v>6713.5</v>
      </c>
      <c r="W22" s="55" t="n"/>
      <c r="X22" s="55" t="n">
        <v>5031.5</v>
      </c>
      <c r="Y22" s="55" t="n"/>
      <c r="Z22" s="55" t="n">
        <v>980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9409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25267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2690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15246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75" t="n">
        <v>13552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79" t="n">
        <v>4135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2548</v>
      </c>
      <c r="R35" s="104" t="n">
        <v>0</v>
      </c>
      <c r="S35" s="104">
        <f>IF(T35&gt;0,(T35-R35)/2,"")</f>
        <v/>
      </c>
      <c r="T35" s="104" t="n">
        <v>432</v>
      </c>
      <c r="U35" s="104">
        <f>IF(V35&gt;0,(V35-T35)/2,"")</f>
        <v/>
      </c>
      <c r="V35" s="104" t="n">
        <v>889</v>
      </c>
      <c r="W35" s="104">
        <f>IF(X35&gt;0,(X35-V35)/2,"")</f>
        <v/>
      </c>
      <c r="X35" s="104" t="n">
        <v>889</v>
      </c>
      <c r="Y35" s="104">
        <f>IF(Z35&gt;0,(Z35-X35)/2,"")</f>
        <v/>
      </c>
      <c r="Z35" s="104" t="n">
        <v>889</v>
      </c>
      <c r="AA35" s="104">
        <f>IF(AB35&gt;0,(AB35-Z35)/2,"")</f>
        <v/>
      </c>
      <c r="AB35" s="104" t="n">
        <v>889</v>
      </c>
      <c r="AC35" s="104">
        <f>IF(AD35&gt;0,(AD35-AB35)/2,"")</f>
        <v/>
      </c>
      <c r="AD35" s="104" t="n">
        <v>889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1313</v>
      </c>
      <c r="R36" s="106" t="n">
        <v>0</v>
      </c>
      <c r="S36" s="106">
        <f>IF(T36&gt;0,(T36-R36)/2,"")</f>
        <v/>
      </c>
      <c r="T36" s="106" t="n">
        <v>519</v>
      </c>
      <c r="U36" s="106">
        <f>IF(V36&gt;0,(V36-T36)/2,"")</f>
        <v/>
      </c>
      <c r="V36" s="106" t="n">
        <v>519</v>
      </c>
      <c r="W36" s="106">
        <f>IF(X36&gt;0,(X36-V36)/2,"")</f>
        <v/>
      </c>
      <c r="X36" s="106" t="n">
        <v>1012</v>
      </c>
      <c r="Y36" s="106">
        <f>IF(Z36&gt;0,(Z36-X36)/2,"")</f>
        <v/>
      </c>
      <c r="Z36" s="106" t="n">
        <v>1012</v>
      </c>
      <c r="AA36" s="106">
        <f>IF(AB36&gt;0,(AB36-Z36)/2,"")</f>
        <v/>
      </c>
      <c r="AB36" s="106" t="n">
        <v>1012</v>
      </c>
      <c r="AC36" s="106">
        <f>IF(AD36&gt;0,(AD36-AB36)/2,"")</f>
        <v/>
      </c>
      <c r="AD36" s="106" t="n">
        <v>1012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2539</v>
      </c>
      <c r="R37" s="108" t="n">
        <v>420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1096</v>
      </c>
      <c r="W37" s="108">
        <f>IF(X37&gt;0,(X37-V37)/2,"")</f>
        <v/>
      </c>
      <c r="X37" s="108" t="n">
        <v>2539</v>
      </c>
      <c r="Y37" s="108">
        <f>IF(Z37&gt;0,(Z37-X37)/2,"")</f>
        <v/>
      </c>
      <c r="Z37" s="108" t="n">
        <v>2539</v>
      </c>
      <c r="AA37" s="108">
        <f>IF(AB37&gt;0,(AB37-Z37)/2,"")</f>
        <v/>
      </c>
      <c r="AB37" s="108" t="n">
        <v>2539</v>
      </c>
      <c r="AC37" s="108">
        <f>IF(AD37&gt;0,(AD37-AB37)/2,"")</f>
        <v/>
      </c>
      <c r="AD37" s="108" t="n">
        <v>2539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2976</v>
      </c>
      <c r="R38" s="106" t="n">
        <v>565</v>
      </c>
      <c r="S38" s="106">
        <f>IF(T38&gt;0,(T38-R38)/2,"")</f>
        <v/>
      </c>
      <c r="T38" s="106" t="n">
        <v>1278</v>
      </c>
      <c r="U38" s="106">
        <f>IF(V38&gt;0,(V38-T38)/2,"")</f>
        <v/>
      </c>
      <c r="V38" s="106" t="n">
        <v>2755</v>
      </c>
      <c r="W38" s="106">
        <f>IF(X38&gt;0,(X38-V38)/2,"")</f>
        <v/>
      </c>
      <c r="X38" s="106" t="n">
        <v>2984</v>
      </c>
      <c r="Y38" s="106">
        <f>IF(Z38&gt;0,(Z38-X38)/2,"")</f>
        <v/>
      </c>
      <c r="Z38" s="106" t="n">
        <v>2984</v>
      </c>
      <c r="AA38" s="106">
        <f>IF(AB38&gt;0,(AB38-Z38)/2,"")</f>
        <v/>
      </c>
      <c r="AB38" s="106" t="n">
        <v>2984</v>
      </c>
      <c r="AC38" s="106">
        <f>IF(AD38&gt;0,(AD38-AB38)/2,"")</f>
        <v/>
      </c>
      <c r="AD38" s="106" t="n">
        <v>2984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2810</v>
      </c>
      <c r="R39" s="108" t="n">
        <v>1380</v>
      </c>
      <c r="S39" s="108">
        <f>IF(T39&gt;0,(T39-R39)/2,"")</f>
        <v/>
      </c>
      <c r="T39" s="108" t="n">
        <v>1046</v>
      </c>
      <c r="U39" s="108">
        <f>IF(V39&gt;0,(V39-T39)/2,"")</f>
        <v/>
      </c>
      <c r="V39" s="108" t="n">
        <v>1966</v>
      </c>
      <c r="W39" s="108">
        <f>IF(X39&gt;0,(X39-V39)/2,"")</f>
        <v/>
      </c>
      <c r="X39" s="108" t="n">
        <v>1966</v>
      </c>
      <c r="Y39" s="108">
        <f>IF(Z39&gt;0,(Z39-X39)/2,"")</f>
        <v/>
      </c>
      <c r="Z39" s="108" t="n">
        <v>1966</v>
      </c>
      <c r="AA39" s="108">
        <f>IF(AB39&gt;0,(AB39-Z39)/2,"")</f>
        <v/>
      </c>
      <c r="AB39" s="108" t="n">
        <v>1966</v>
      </c>
      <c r="AC39" s="108">
        <f>IF(AD39&gt;0,(AD39-AB39)/2,"")</f>
        <v/>
      </c>
      <c r="AD39" s="108" t="n">
        <v>1966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3133</v>
      </c>
      <c r="R40" s="106" t="n">
        <v>653</v>
      </c>
      <c r="S40" s="106">
        <f>IF(T40&gt;0,(T40-R40)/2,"")</f>
        <v/>
      </c>
      <c r="T40" s="106" t="n">
        <v>998</v>
      </c>
      <c r="U40" s="106">
        <f>IF(V40&gt;0,(V40-T40)/2,"")</f>
        <v/>
      </c>
      <c r="V40" s="106" t="n">
        <v>2117</v>
      </c>
      <c r="W40" s="106">
        <f>IF(X40&gt;0,(X40-V40)/2,"")</f>
        <v/>
      </c>
      <c r="X40" s="106" t="n">
        <v>2466</v>
      </c>
      <c r="Y40" s="106">
        <f>IF(Z40&gt;0,(Z40-X40)/2,"")</f>
        <v/>
      </c>
      <c r="Z40" s="106" t="n">
        <v>2466</v>
      </c>
      <c r="AA40" s="106">
        <f>IF(AB40&gt;0,(AB40-Z40)/2,"")</f>
        <v/>
      </c>
      <c r="AB40" s="106" t="n">
        <v>2466</v>
      </c>
      <c r="AC40" s="106">
        <f>IF(AD40&gt;0,(AD40-AB40)/2,"")</f>
        <v/>
      </c>
      <c r="AD40" s="106" t="n">
        <v>2466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1163</v>
      </c>
      <c r="R41" s="108" t="n">
        <v>226</v>
      </c>
      <c r="S41" s="108">
        <f>IF(T41&gt;0,(T41-R41)/2,"")</f>
        <v/>
      </c>
      <c r="T41" s="108" t="n">
        <v>462</v>
      </c>
      <c r="U41" s="108">
        <f>IF(V41&gt;0,(V41-T41)/2,"")</f>
        <v/>
      </c>
      <c r="V41" s="108" t="n">
        <v>735</v>
      </c>
      <c r="W41" s="108">
        <f>IF(X41&gt;0,(X41-V41)/2,"")</f>
        <v/>
      </c>
      <c r="X41" s="108" t="n">
        <v>1158</v>
      </c>
      <c r="Y41" s="108">
        <f>IF(Z41&gt;0,(Z41-X41)/2,"")</f>
        <v/>
      </c>
      <c r="Z41" s="108" t="n">
        <v>1158</v>
      </c>
      <c r="AA41" s="108">
        <f>IF(AB41&gt;0,(AB41-Z41)/2,"")</f>
        <v/>
      </c>
      <c r="AB41" s="108" t="n">
        <v>1158</v>
      </c>
      <c r="AC41" s="108">
        <f>IF(AD41&gt;0,(AD41-AB41)/2,"")</f>
        <v/>
      </c>
      <c r="AD41" s="108" t="n">
        <v>1158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1710</v>
      </c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544</v>
      </c>
      <c r="W42" s="106">
        <f>IF(X42&gt;0,(X42-V42)/2,"")</f>
        <v/>
      </c>
      <c r="X42" s="106" t="n">
        <v>934</v>
      </c>
      <c r="Y42" s="106">
        <f>IF(Z42&gt;0,(Z42-X42)/2,"")</f>
        <v/>
      </c>
      <c r="Z42" s="106" t="n">
        <v>1705</v>
      </c>
      <c r="AA42" s="106">
        <f>IF(AB42&gt;0,(AB42-Z42)/2,"")</f>
        <v/>
      </c>
      <c r="AB42" s="106" t="n">
        <v>1705</v>
      </c>
      <c r="AC42" s="106">
        <f>IF(AD42&gt;0,(AD42-AB42)/2,"")</f>
        <v/>
      </c>
      <c r="AD42" s="106" t="n">
        <v>1705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1722</v>
      </c>
      <c r="R43" s="110" t="n">
        <v>0</v>
      </c>
      <c r="S43" s="110">
        <f>IF(T43&gt;0,(T43-R43)/2,"")</f>
        <v/>
      </c>
      <c r="T43" s="110" t="n">
        <v>466</v>
      </c>
      <c r="U43" s="110">
        <f>IF(V43&gt;0,(V43-T43)/2,"")</f>
        <v/>
      </c>
      <c r="V43" s="110" t="n">
        <v>1183</v>
      </c>
      <c r="W43" s="110">
        <f>IF(X43&gt;0,(X43-V43)/2,"")</f>
        <v/>
      </c>
      <c r="X43" s="110" t="n">
        <v>1526</v>
      </c>
      <c r="Y43" s="110">
        <f>IF(Z43&gt;0,(Z43-X43)/2,"")</f>
        <v/>
      </c>
      <c r="Z43" s="110" t="n">
        <v>1712</v>
      </c>
      <c r="AA43" s="110">
        <f>IF(AB43&gt;0,(AB43-Z43)/2,"")</f>
        <v/>
      </c>
      <c r="AB43" s="110" t="n">
        <v>1712</v>
      </c>
      <c r="AC43" s="110">
        <f>IF(AD43&gt;0,(AD43-AB43)/2,"")</f>
        <v/>
      </c>
      <c r="AD43" s="110" t="n">
        <v>1712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4588</v>
      </c>
      <c r="R44" s="112" t="n">
        <v>1000</v>
      </c>
      <c r="S44" s="112">
        <f>IF(T44&gt;0,(T44-R44)/2,"")</f>
        <v/>
      </c>
      <c r="T44" s="112" t="n">
        <v>1635</v>
      </c>
      <c r="U44" s="112">
        <f>IF(V44&gt;0,(V44-T44)/2,"")</f>
        <v/>
      </c>
      <c r="V44" s="112" t="n">
        <v>3472</v>
      </c>
      <c r="W44" s="112">
        <f>IF(X44&gt;0,(X44-V44)/2,"")</f>
        <v/>
      </c>
      <c r="X44" s="112" t="n">
        <v>4436</v>
      </c>
      <c r="Y44" s="112">
        <f>IF(Z44&gt;0,(Z44-X44)/2,"")</f>
        <v/>
      </c>
      <c r="Z44" s="112" t="n">
        <v>4588</v>
      </c>
      <c r="AA44" s="112">
        <f>IF(AB44&gt;0,(AB44-Z44)/2,"")</f>
        <v/>
      </c>
      <c r="AB44" s="112" t="n">
        <v>4588</v>
      </c>
      <c r="AC44" s="112">
        <f>IF(AD44&gt;0,(AD44-AB44)/2,"")</f>
        <v/>
      </c>
      <c r="AD44" s="112" t="n">
        <v>4588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3617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1401</v>
      </c>
      <c r="W45" s="108">
        <f>IF(X45&gt;0,(X45-V45)/2,"")</f>
        <v/>
      </c>
      <c r="X45" s="108" t="n">
        <v>3617</v>
      </c>
      <c r="Y45" s="108">
        <f>IF(Z45&gt;0,(Z45-X45)/2,"")</f>
        <v/>
      </c>
      <c r="Z45" s="108" t="n">
        <v>3617</v>
      </c>
      <c r="AA45" s="108">
        <f>IF(AB45&gt;0,(AB45-Z45)/2,"")</f>
        <v/>
      </c>
      <c r="AB45" s="108" t="n">
        <v>3617</v>
      </c>
      <c r="AC45" s="108">
        <f>IF(AD45&gt;0,(AD45-AB45)/2,"")</f>
        <v/>
      </c>
      <c r="AD45" s="108" t="n">
        <v>3617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2265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1002</v>
      </c>
      <c r="Y46" s="106">
        <f>IF(Z46&gt;0,(Z46-X46)/2,"")</f>
        <v/>
      </c>
      <c r="Z46" s="106" t="n">
        <v>1853</v>
      </c>
      <c r="AA46" s="106">
        <f>IF(AB46&gt;0,(AB46-Z46)/2,"")</f>
        <v/>
      </c>
      <c r="AB46" s="106" t="n">
        <v>1853</v>
      </c>
      <c r="AC46" s="106">
        <f>IF(AD46&gt;0,(AD46-AB46)/2,"")</f>
        <v/>
      </c>
      <c r="AD46" s="106" t="n">
        <v>1853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3980</v>
      </c>
      <c r="R47" s="110" t="n">
        <v>895</v>
      </c>
      <c r="S47" s="110">
        <f>IF(T47&gt;0,(T47-R47)/2,"")</f>
        <v/>
      </c>
      <c r="T47" s="110" t="n">
        <v>895</v>
      </c>
      <c r="U47" s="110">
        <f>IF(V47&gt;0,(V47-T47)/2,"")</f>
        <v/>
      </c>
      <c r="V47" s="110" t="n">
        <v>895</v>
      </c>
      <c r="W47" s="110">
        <f>IF(X47&gt;0,(X47-V47)/2,"")</f>
        <v/>
      </c>
      <c r="X47" s="110" t="n">
        <v>2920</v>
      </c>
      <c r="Y47" s="110">
        <f>IF(Z47&gt;0,(Z47-X47)/2,"")</f>
        <v/>
      </c>
      <c r="Z47" s="110" t="n">
        <v>3983</v>
      </c>
      <c r="AA47" s="110">
        <f>IF(AB47&gt;0,(AB47-Z47)/2,"")</f>
        <v/>
      </c>
      <c r="AB47" s="110" t="n">
        <v>3983</v>
      </c>
      <c r="AC47" s="110">
        <f>IF(AD47&gt;0,(AD47-AB47)/2,"")</f>
        <v/>
      </c>
      <c r="AD47" s="110" t="n">
        <v>3983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289</v>
      </c>
      <c r="R48" s="112" t="n">
        <v>2</v>
      </c>
      <c r="S48" s="112">
        <f>IF(T48&gt;0,(T48-R48)/2,"")</f>
        <v/>
      </c>
      <c r="T48" s="112" t="n">
        <v>2</v>
      </c>
      <c r="U48" s="112">
        <f>IF(V48&gt;0,(V48-T48)/2,"")</f>
        <v/>
      </c>
      <c r="V48" s="112" t="n">
        <v>78</v>
      </c>
      <c r="W48" s="112">
        <f>IF(X48&gt;0,(X48-V48)/2,"")</f>
        <v/>
      </c>
      <c r="X48" s="112" t="n">
        <v>210</v>
      </c>
      <c r="Y48" s="112">
        <f>IF(Z48&gt;0,(Z48-X48)/2,"")</f>
        <v/>
      </c>
      <c r="Z48" s="112" t="n">
        <v>210</v>
      </c>
      <c r="AA48" s="112">
        <f>IF(AB48&gt;0,(AB48-Z48)/2,"")</f>
        <v/>
      </c>
      <c r="AB48" s="112" t="n">
        <v>210</v>
      </c>
      <c r="AC48" s="112">
        <f>IF(AD48&gt;0,(AD48-AB48)/2,"")</f>
        <v/>
      </c>
      <c r="AD48" s="112" t="n">
        <v>210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336</v>
      </c>
      <c r="R49" s="108" t="n">
        <v>0</v>
      </c>
      <c r="S49" s="108">
        <f>IF(T49&gt;0,(T49-R49)/2,"")</f>
        <v/>
      </c>
      <c r="T49" s="108" t="n">
        <v>319</v>
      </c>
      <c r="U49" s="108">
        <f>IF(V49&gt;0,(V49-T49)/2,"")</f>
        <v/>
      </c>
      <c r="V49" s="108" t="n">
        <v>319</v>
      </c>
      <c r="W49" s="108">
        <f>IF(X49&gt;0,(X49-V49)/2,"")</f>
        <v/>
      </c>
      <c r="X49" s="108" t="n">
        <v>323</v>
      </c>
      <c r="Y49" s="108">
        <f>IF(Z49&gt;0,(Z49-X49)/2,"")</f>
        <v/>
      </c>
      <c r="Z49" s="108" t="n">
        <v>337</v>
      </c>
      <c r="AA49" s="108">
        <f>IF(AB49&gt;0,(AB49-Z49)/2,"")</f>
        <v/>
      </c>
      <c r="AB49" s="108" t="n">
        <v>337</v>
      </c>
      <c r="AC49" s="108">
        <f>IF(AD49&gt;0,(AD49-AB49)/2,"")</f>
        <v/>
      </c>
      <c r="AD49" s="108" t="n">
        <v>337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1758</v>
      </c>
      <c r="R50" s="106" t="n">
        <v>254</v>
      </c>
      <c r="S50" s="106">
        <f>IF(T50&gt;0,(T50-R50)/2,"")</f>
        <v/>
      </c>
      <c r="T50" s="106" t="n">
        <v>526</v>
      </c>
      <c r="U50" s="106">
        <f>IF(V50&gt;0,(V50-T50)/2,"")</f>
        <v/>
      </c>
      <c r="V50" s="106" t="n">
        <v>1092</v>
      </c>
      <c r="W50" s="106">
        <f>IF(X50&gt;0,(X50-V50)/2,"")</f>
        <v/>
      </c>
      <c r="X50" s="106" t="n">
        <v>1198</v>
      </c>
      <c r="Y50" s="106">
        <f>IF(Z50&gt;0,(Z50-X50)/2,"")</f>
        <v/>
      </c>
      <c r="Z50" s="106" t="n">
        <v>1240</v>
      </c>
      <c r="AA50" s="106">
        <f>IF(AB50&gt;0,(AB50-Z50)/2,"")</f>
        <v/>
      </c>
      <c r="AB50" s="106" t="n">
        <v>1240</v>
      </c>
      <c r="AC50" s="106">
        <f>IF(AD50&gt;0,(AD50-AB50)/2,"")</f>
        <v/>
      </c>
      <c r="AD50" s="106" t="n">
        <v>1240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1803</v>
      </c>
      <c r="R51" s="108" t="n">
        <v>2</v>
      </c>
      <c r="S51" s="108">
        <f>IF(T51&gt;0,(T51-R51)/2,"")</f>
        <v/>
      </c>
      <c r="T51" s="108" t="n">
        <v>2</v>
      </c>
      <c r="U51" s="108">
        <f>IF(V51&gt;0,(V51-T51)/2,"")</f>
        <v/>
      </c>
      <c r="V51" s="108" t="n">
        <v>671</v>
      </c>
      <c r="W51" s="108">
        <f>IF(X51&gt;0,(X51-V51)/2,"")</f>
        <v/>
      </c>
      <c r="X51" s="108" t="n">
        <v>838</v>
      </c>
      <c r="Y51" s="108">
        <f>IF(Z51&gt;0,(Z51-X51)/2,"")</f>
        <v/>
      </c>
      <c r="Z51" s="108" t="n">
        <v>838</v>
      </c>
      <c r="AA51" s="108">
        <f>IF(AB51&gt;0,(AB51-Z51)/2,"")</f>
        <v/>
      </c>
      <c r="AB51" s="108" t="n">
        <v>838</v>
      </c>
      <c r="AC51" s="108">
        <f>IF(AD51&gt;0,(AD51-AB51)/2,"")</f>
        <v/>
      </c>
      <c r="AD51" s="108" t="n">
        <v>838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2586</v>
      </c>
      <c r="R52" s="106" t="n">
        <v>0</v>
      </c>
      <c r="S52" s="106">
        <f>IF(T52&gt;0,(T52-R52)/2,"")</f>
        <v/>
      </c>
      <c r="T52" s="106" t="n">
        <v>612</v>
      </c>
      <c r="U52" s="106">
        <f>IF(V52&gt;0,(V52-T52)/2,"")</f>
        <v/>
      </c>
      <c r="V52" s="106" t="n">
        <v>991</v>
      </c>
      <c r="W52" s="106">
        <f>IF(X52&gt;0,(X52-V52)/2,"")</f>
        <v/>
      </c>
      <c r="X52" s="106" t="n">
        <v>1053</v>
      </c>
      <c r="Y52" s="106">
        <f>IF(Z52&gt;0,(Z52-X52)/2,"")</f>
        <v/>
      </c>
      <c r="Z52" s="106" t="n">
        <v>1692</v>
      </c>
      <c r="AA52" s="106">
        <f>IF(AB52&gt;0,(AB52-Z52)/2,"")</f>
        <v/>
      </c>
      <c r="AB52" s="106" t="n">
        <v>1692</v>
      </c>
      <c r="AC52" s="106">
        <f>IF(AD52&gt;0,(AD52-AB52)/2,"")</f>
        <v/>
      </c>
      <c r="AD52" s="106" t="n">
        <v>1692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1784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0</v>
      </c>
      <c r="W53" s="108">
        <f>IF(X53&gt;0,(X53-V53)/2,"")</f>
        <v/>
      </c>
      <c r="X53" s="108" t="n">
        <v>926</v>
      </c>
      <c r="Y53" s="108">
        <f>IF(Z53&gt;0,(Z53-X53)/2,"")</f>
        <v/>
      </c>
      <c r="Z53" s="108" t="n">
        <v>926</v>
      </c>
      <c r="AA53" s="108">
        <f>IF(AB53&gt;0,(AB53-Z53)/2,"")</f>
        <v/>
      </c>
      <c r="AB53" s="108" t="n">
        <v>926</v>
      </c>
      <c r="AC53" s="108">
        <f>IF(AD53&gt;0,(AD53-AB53)/2,"")</f>
        <v/>
      </c>
      <c r="AD53" s="108" t="n">
        <v>926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1039</v>
      </c>
      <c r="R54" s="106" t="n">
        <v>613</v>
      </c>
      <c r="S54" s="106">
        <f>IF(T54&gt;0,(T54-R54)/2,"")</f>
        <v/>
      </c>
      <c r="T54" s="106" t="n">
        <v>613</v>
      </c>
      <c r="U54" s="106">
        <f>IF(V54&gt;0,(V54-T54)/2,"")</f>
        <v/>
      </c>
      <c r="V54" s="106" t="n">
        <v>1004</v>
      </c>
      <c r="W54" s="106">
        <f>IF(X54&gt;0,(X54-V54)/2,"")</f>
        <v/>
      </c>
      <c r="X54" s="106" t="n">
        <v>1009</v>
      </c>
      <c r="Y54" s="106">
        <f>IF(Z54&gt;0,(Z54-X54)/2,"")</f>
        <v/>
      </c>
      <c r="Z54" s="106" t="n">
        <v>1009</v>
      </c>
      <c r="AA54" s="106">
        <f>IF(AB54&gt;0,(AB54-Z54)/2,"")</f>
        <v/>
      </c>
      <c r="AB54" s="106" t="n">
        <v>1009</v>
      </c>
      <c r="AC54" s="106">
        <f>IF(AD54&gt;0,(AD54-AB54)/2,"")</f>
        <v/>
      </c>
      <c r="AD54" s="106" t="n">
        <v>1009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403</v>
      </c>
      <c r="R55" s="108" t="n">
        <v>2</v>
      </c>
      <c r="S55" s="108">
        <f>IF(T55&gt;0,(T55-R55)/2,"")</f>
        <v/>
      </c>
      <c r="T55" s="108" t="n">
        <v>2</v>
      </c>
      <c r="U55" s="108">
        <f>IF(V55&gt;0,(V55-T55)/2,"")</f>
        <v/>
      </c>
      <c r="V55" s="108" t="n">
        <v>22</v>
      </c>
      <c r="W55" s="108">
        <f>IF(X55&gt;0,(X55-V55)/2,"")</f>
        <v/>
      </c>
      <c r="X55" s="108" t="n">
        <v>22</v>
      </c>
      <c r="Y55" s="108">
        <f>IF(Z55&gt;0,(Z55-X55)/2,"")</f>
        <v/>
      </c>
      <c r="Z55" s="108" t="n">
        <v>191</v>
      </c>
      <c r="AA55" s="108">
        <f>IF(AB55&gt;0,(AB55-Z55)/2,"")</f>
        <v/>
      </c>
      <c r="AB55" s="108" t="n">
        <v>191</v>
      </c>
      <c r="AC55" s="108">
        <f>IF(AD55&gt;0,(AD55-AB55)/2,"")</f>
        <v/>
      </c>
      <c r="AD55" s="108" t="n">
        <v>191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182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182</v>
      </c>
      <c r="Y56" s="114">
        <f>IF(Z56&gt;0,(Z56-X56)/2,"")</f>
        <v/>
      </c>
      <c r="Z56" s="114" t="n">
        <v>182</v>
      </c>
      <c r="AA56" s="114">
        <f>IF(AB56&gt;0,(AB56-Z56)/2,"")</f>
        <v/>
      </c>
      <c r="AB56" s="114" t="n">
        <v>182</v>
      </c>
      <c r="AC56" s="114">
        <f>IF(AD56&gt;0,(AD56-AB56)/2,"")</f>
        <v/>
      </c>
      <c r="AD56" s="114" t="n">
        <v>182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4967</v>
      </c>
      <c r="R57" s="104" t="n">
        <v>1179</v>
      </c>
      <c r="S57" s="104">
        <f>IF(T57&gt;0,(T57-R57)/2,"")</f>
        <v/>
      </c>
      <c r="T57" s="104" t="n">
        <v>2305</v>
      </c>
      <c r="U57" s="104">
        <f>IF(V57&gt;0,(V57-T57)/2,"")</f>
        <v/>
      </c>
      <c r="V57" s="104" t="n">
        <v>2775</v>
      </c>
      <c r="W57" s="104">
        <f>IF(X57&gt;0,(X57-V57)/2,"")</f>
        <v/>
      </c>
      <c r="X57" s="104" t="n">
        <v>2775</v>
      </c>
      <c r="Y57" s="104">
        <f>IF(Z57&gt;0,(Z57-X57)/2,"")</f>
        <v/>
      </c>
      <c r="Z57" s="104" t="n">
        <v>2241</v>
      </c>
      <c r="AA57" s="104">
        <f>IF(AB57&gt;0,(AB57-Z57)/2,"")</f>
        <v/>
      </c>
      <c r="AB57" s="104" t="n">
        <v>2241</v>
      </c>
      <c r="AC57" s="104">
        <f>IF(AD57&gt;0,(AD57-AB57)/2,"")</f>
        <v/>
      </c>
      <c r="AD57" s="104" t="n">
        <v>2241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4502</v>
      </c>
      <c r="R58" s="106" t="n">
        <v>1086</v>
      </c>
      <c r="S58" s="106">
        <f>IF(T58&gt;0,(T58-R58)/2,"")</f>
        <v/>
      </c>
      <c r="T58" s="106" t="n">
        <v>1985</v>
      </c>
      <c r="U58" s="106">
        <f>IF(V58&gt;0,(V58-T58)/2,"")</f>
        <v/>
      </c>
      <c r="V58" s="106" t="n">
        <v>2620</v>
      </c>
      <c r="W58" s="106">
        <f>IF(X58&gt;0,(X58-V58)/2,"")</f>
        <v/>
      </c>
      <c r="X58" s="106" t="n">
        <v>3625</v>
      </c>
      <c r="Y58" s="106">
        <f>IF(Z58&gt;0,(Z58-X58)/2,"")</f>
        <v/>
      </c>
      <c r="Z58" s="106" t="n">
        <v>2519</v>
      </c>
      <c r="AA58" s="106">
        <f>IF(AB58&gt;0,(AB58-Z58)/2,"")</f>
        <v/>
      </c>
      <c r="AB58" s="106" t="n">
        <v>2519</v>
      </c>
      <c r="AC58" s="106">
        <f>IF(AD58&gt;0,(AD58-AB58)/2,"")</f>
        <v/>
      </c>
      <c r="AD58" s="106" t="n">
        <v>2519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5100</v>
      </c>
      <c r="R59" s="108" t="n">
        <v>67</v>
      </c>
      <c r="S59" s="108">
        <f>IF(T59&gt;0,(T59-R59)/2,"")</f>
        <v/>
      </c>
      <c r="T59" s="108" t="n">
        <v>762</v>
      </c>
      <c r="U59" s="108">
        <f>IF(V59&gt;0,(V59-T59)/2,"")</f>
        <v/>
      </c>
      <c r="V59" s="108" t="n">
        <v>762</v>
      </c>
      <c r="W59" s="108">
        <f>IF(X59&gt;0,(X59-V59)/2,"")</f>
        <v/>
      </c>
      <c r="X59" s="108" t="n">
        <v>1518</v>
      </c>
      <c r="Y59" s="108">
        <f>IF(Z59&gt;0,(Z59-X59)/2,"")</f>
        <v/>
      </c>
      <c r="Z59" s="108" t="n">
        <v>2661</v>
      </c>
      <c r="AA59" s="108">
        <f>IF(AB59&gt;0,(AB59-Z59)/2,"")</f>
        <v/>
      </c>
      <c r="AB59" s="108" t="n">
        <v>2661</v>
      </c>
      <c r="AC59" s="108">
        <f>IF(AD59&gt;0,(AD59-AB59)/2,"")</f>
        <v/>
      </c>
      <c r="AD59" s="108" t="n">
        <v>2661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5996</v>
      </c>
      <c r="R61" s="104" t="n">
        <v>1234</v>
      </c>
      <c r="S61" s="104">
        <f>IF(T61&gt;0,(T61-R61)/2,"")</f>
        <v/>
      </c>
      <c r="T61" s="104" t="n">
        <v>1787</v>
      </c>
      <c r="U61" s="104">
        <f>IF(V61&gt;0,(V61-T61)/2,"")</f>
        <v/>
      </c>
      <c r="V61" s="104" t="n">
        <v>2357</v>
      </c>
      <c r="W61" s="104">
        <f>IF(X61&gt;0,(X61-V61)/2,"")</f>
        <v/>
      </c>
      <c r="X61" s="104" t="n">
        <v>2693</v>
      </c>
      <c r="Y61" s="104">
        <f>IF(Z61&gt;0,(Z61-X61)/2,"")</f>
        <v/>
      </c>
      <c r="Z61" s="104" t="n">
        <v>2906</v>
      </c>
      <c r="AA61" s="104">
        <f>IF(AB61&gt;0,(AB61-Z61)/2,"")</f>
        <v/>
      </c>
      <c r="AB61" s="104" t="n">
        <v>3484</v>
      </c>
      <c r="AC61" s="104">
        <f>IF(AD61&gt;0,(AD61-AB61)/2,"")</f>
        <v/>
      </c>
      <c r="AD61" s="104" t="n">
        <v>3484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9238</v>
      </c>
      <c r="R62" s="106" t="n">
        <v>2135</v>
      </c>
      <c r="S62" s="106">
        <f>IF(T62&gt;0,(T62-R62)/2,"")</f>
        <v/>
      </c>
      <c r="T62" s="106" t="n">
        <v>3766</v>
      </c>
      <c r="U62" s="106">
        <f>IF(V62&gt;0,(V62-T62)/2,"")</f>
        <v/>
      </c>
      <c r="V62" s="106" t="n">
        <v>4578</v>
      </c>
      <c r="W62" s="106">
        <f>IF(X62&gt;0,(X62-V62)/2,"")</f>
        <v/>
      </c>
      <c r="X62" s="106" t="n">
        <v>4901</v>
      </c>
      <c r="Y62" s="106">
        <f>IF(Z62&gt;0,(Z62-X62)/2,"")</f>
        <v/>
      </c>
      <c r="Z62" s="106" t="n">
        <v>5264</v>
      </c>
      <c r="AA62" s="106">
        <f>IF(AB62&gt;0,(AB62-Z62)/2,"")</f>
        <v/>
      </c>
      <c r="AB62" s="106" t="n">
        <v>5525</v>
      </c>
      <c r="AC62" s="106">
        <f>IF(AD62&gt;0,(AD62-AB62)/2,"")</f>
        <v/>
      </c>
      <c r="AD62" s="106" t="n">
        <v>5525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6476</v>
      </c>
      <c r="R63" s="108" t="n">
        <v>1033</v>
      </c>
      <c r="S63" s="108">
        <f>IF(T63&gt;0,(T63-R63)/2,"")</f>
        <v/>
      </c>
      <c r="T63" s="108" t="n">
        <v>1603</v>
      </c>
      <c r="U63" s="108">
        <f>IF(V63&gt;0,(V63-T63)/2,"")</f>
        <v/>
      </c>
      <c r="V63" s="108" t="n">
        <v>1683</v>
      </c>
      <c r="W63" s="108">
        <f>IF(X63&gt;0,(X63-V63)/2,"")</f>
        <v/>
      </c>
      <c r="X63" s="108" t="n">
        <v>2775</v>
      </c>
      <c r="Y63" s="108">
        <f>IF(Z63&gt;0,(Z63-X63)/2,"")</f>
        <v/>
      </c>
      <c r="Z63" s="108" t="n">
        <v>3662</v>
      </c>
      <c r="AA63" s="108">
        <f>IF(AB63&gt;0,(AB63-Z63)/2,"")</f>
        <v/>
      </c>
      <c r="AB63" s="108" t="n">
        <v>3663</v>
      </c>
      <c r="AC63" s="108">
        <f>IF(AD63&gt;0,(AD63-AB63)/2,"")</f>
        <v/>
      </c>
      <c r="AD63" s="108" t="n">
        <v>3663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1904</v>
      </c>
      <c r="R64" s="114" t="n">
        <v>96</v>
      </c>
      <c r="S64" s="114">
        <f>IF(T64&gt;0,(T64-R64)/2,"")</f>
        <v/>
      </c>
      <c r="T64" s="114" t="n">
        <v>440</v>
      </c>
      <c r="U64" s="114">
        <f>IF(V64&gt;0,(V64-T64)/2,"")</f>
        <v/>
      </c>
      <c r="V64" s="114" t="n">
        <v>633</v>
      </c>
      <c r="W64" s="114">
        <f>IF(X64&gt;0,(X64-V64)/2,"")</f>
        <v/>
      </c>
      <c r="X64" s="114" t="n">
        <v>633</v>
      </c>
      <c r="Y64" s="114">
        <f>IF(Z64&gt;0,(Z64-X64)/2,"")</f>
        <v/>
      </c>
      <c r="Z64" s="114" t="n">
        <v>829</v>
      </c>
      <c r="AA64" s="114">
        <f>IF(AB64&gt;0,(AB64-Z64)/2,"")</f>
        <v/>
      </c>
      <c r="AB64" s="114" t="n">
        <v>955</v>
      </c>
      <c r="AC64" s="114">
        <f>IF(AD64&gt;0,(AD64-AB64)/2,"")</f>
        <v/>
      </c>
      <c r="AD64" s="114" t="n">
        <v>955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39.xml><?xml version="1.0" encoding="utf-8"?>
<worksheet xmlns:r="http://schemas.openxmlformats.org/officeDocument/2006/relationships" xmlns="http://schemas.openxmlformats.org/spreadsheetml/2006/main">
  <sheetPr codeName="Sheet39">
    <tabColor theme="1"/>
    <outlinePr summaryBelow="1" summaryRight="1"/>
    <pageSetUpPr fitToPage="1"/>
  </sheetPr>
  <dimension ref="B2:AQ64"/>
  <sheetViews>
    <sheetView topLeftCell="G1" zoomScale="70" zoomScaleNormal="70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44389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2660</v>
      </c>
      <c r="E6" s="18" t="inlineStr">
        <is>
          <t xml:space="preserve">Room 1 </t>
        </is>
      </c>
      <c r="F6" s="119" t="n">
        <v>18383</v>
      </c>
      <c r="G6" s="117" t="n">
        <v>14923.460125</v>
      </c>
      <c r="H6" s="117" t="n">
        <v>11326.24532518</v>
      </c>
      <c r="I6" s="19">
        <f>G6+H6</f>
        <v/>
      </c>
      <c r="J6" s="119" t="n">
        <v>19630</v>
      </c>
      <c r="K6" s="117" t="n">
        <v>15182.476125</v>
      </c>
      <c r="L6" s="117" t="n">
        <v>11987.69014524001</v>
      </c>
      <c r="M6" s="19">
        <f>K6+L6</f>
        <v/>
      </c>
      <c r="N6" s="85" t="n">
        <v>63</v>
      </c>
      <c r="O6" s="85" t="n">
        <v>47</v>
      </c>
      <c r="P6" s="92" t="n"/>
      <c r="Q6" s="20">
        <f>J6-P6</f>
        <v/>
      </c>
      <c r="R6" s="21" t="n">
        <v>2574</v>
      </c>
      <c r="S6" s="20">
        <f>IF(R6&gt;0,(R6-R7-$Q6),"")</f>
        <v/>
      </c>
      <c r="T6" s="21" t="n">
        <v>5900</v>
      </c>
      <c r="U6" s="20">
        <f>IF(T6&gt;0,(T6-T7-$Q6),"")</f>
        <v/>
      </c>
      <c r="V6" s="21" t="n">
        <v>7816</v>
      </c>
      <c r="W6" s="20">
        <f>IF(V6&gt;0,(V6-V7-$Q6),"")</f>
        <v/>
      </c>
      <c r="X6" s="21" t="n">
        <v>12129</v>
      </c>
      <c r="Y6" s="20">
        <f>IF(X6&gt;0,(X6-X7-$Q6),"")</f>
        <v/>
      </c>
      <c r="Z6" s="21" t="n">
        <v>12194</v>
      </c>
      <c r="AA6" s="20">
        <f>IF(Z6&gt;0,(Z6-Z7-$Q6),"")</f>
        <v/>
      </c>
      <c r="AB6" s="21" t="n">
        <v>12194</v>
      </c>
      <c r="AC6" s="22">
        <f>IF(AB6&gt;0,(AB6-AB7-$Q6),"")</f>
        <v/>
      </c>
      <c r="AD6" s="21" t="n">
        <v>12194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129</v>
      </c>
      <c r="S7" s="24" t="n"/>
      <c r="T7" s="25" t="n">
        <v>1324</v>
      </c>
      <c r="U7" s="24" t="n"/>
      <c r="V7" s="25" t="n">
        <v>1</v>
      </c>
      <c r="W7" s="24" t="n"/>
      <c r="X7" s="25" t="n">
        <v>232</v>
      </c>
      <c r="Y7" s="24" t="n"/>
      <c r="Z7" s="25" t="n">
        <v>1</v>
      </c>
      <c r="AA7" s="24" t="n"/>
      <c r="AB7" s="25" t="n">
        <v>1</v>
      </c>
      <c r="AC7" s="26" t="n"/>
      <c r="AD7" s="25" t="n">
        <v>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2848</v>
      </c>
      <c r="E8" s="29" t="inlineStr">
        <is>
          <t>Room 2</t>
        </is>
      </c>
      <c r="F8" s="119" t="n">
        <v>15085</v>
      </c>
      <c r="G8" s="117" t="n">
        <v>6440.8375</v>
      </c>
      <c r="H8" s="117" t="n">
        <v>1427.188762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25</v>
      </c>
      <c r="O8" s="87" t="n">
        <v>19</v>
      </c>
      <c r="P8" s="92" t="n"/>
      <c r="Q8" s="20">
        <f>J8-P8</f>
        <v/>
      </c>
      <c r="R8" s="21" t="n">
        <v>1919</v>
      </c>
      <c r="S8" s="20">
        <f>IF(R8&gt;0,(R8-R9-$Q8),"")</f>
        <v/>
      </c>
      <c r="T8" s="21" t="n">
        <v>2804</v>
      </c>
      <c r="U8" s="20">
        <f>IF(T8&gt;0,(T8-T9-$Q8),"")</f>
        <v/>
      </c>
      <c r="V8" s="21" t="n">
        <v>4261</v>
      </c>
      <c r="W8" s="20">
        <f>IF(V8&gt;0,(V8-V9-$Q8),"")</f>
        <v/>
      </c>
      <c r="X8" s="21" t="n">
        <v>6638</v>
      </c>
      <c r="Y8" s="20">
        <f>IF(X8&gt;0,(X8-X9-$Q8),"")</f>
        <v/>
      </c>
      <c r="Z8" s="21" t="n">
        <v>11452</v>
      </c>
      <c r="AA8" s="20">
        <f>IF(Z8&gt;0,(Z8-Z9-$Q8),"")</f>
        <v/>
      </c>
      <c r="AB8" s="21" t="n">
        <v>14771</v>
      </c>
      <c r="AC8" s="22">
        <f>IF(AB8&gt;0,(AB8-AB9-$Q8),"")</f>
        <v/>
      </c>
      <c r="AD8" s="21" t="n">
        <v>14771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1745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21</v>
      </c>
      <c r="S9" s="24" t="n"/>
      <c r="T9" s="30" t="n">
        <v>45</v>
      </c>
      <c r="U9" s="24" t="n"/>
      <c r="V9" s="30" t="n">
        <v>45</v>
      </c>
      <c r="W9" s="24" t="n"/>
      <c r="X9" s="30" t="n">
        <v>45</v>
      </c>
      <c r="Y9" s="24" t="n"/>
      <c r="Z9" s="30" t="n">
        <v>45</v>
      </c>
      <c r="AA9" s="24" t="n"/>
      <c r="AB9" s="30" t="n">
        <v>45</v>
      </c>
      <c r="AC9" s="26" t="n"/>
      <c r="AD9" s="30" t="n">
        <v>45</v>
      </c>
      <c r="AE9" s="26" t="n"/>
    </row>
    <row r="10">
      <c r="B10" s="16" t="inlineStr">
        <is>
          <t>WM DC</t>
        </is>
      </c>
      <c r="C10" s="17" t="n">
        <v>3828</v>
      </c>
      <c r="E10" s="18" t="inlineStr">
        <is>
          <t>Room 3</t>
        </is>
      </c>
      <c r="F10" s="119" t="n">
        <v>9806</v>
      </c>
      <c r="G10" s="117" t="n">
        <v>7194.44425</v>
      </c>
      <c r="H10" s="117" t="n">
        <v>1697.9511</v>
      </c>
      <c r="I10" s="19">
        <f>G10+H10</f>
        <v/>
      </c>
      <c r="J10" s="119" t="n">
        <v>9701</v>
      </c>
      <c r="K10" s="117" t="n">
        <v>7077.382750000002</v>
      </c>
      <c r="L10" s="117" t="n">
        <v>1710.292595</v>
      </c>
      <c r="M10" s="19">
        <f>K10+L10</f>
        <v/>
      </c>
      <c r="N10" s="88" t="n">
        <v>40</v>
      </c>
      <c r="O10" s="88" t="n">
        <v>34</v>
      </c>
      <c r="P10" s="92" t="n"/>
      <c r="Q10" s="20">
        <f>J10-P10</f>
        <v/>
      </c>
      <c r="R10" s="21" t="n">
        <v>597</v>
      </c>
      <c r="S10" s="20">
        <f>IF(R10&gt;0,(R10-R11-$Q10),"")</f>
        <v/>
      </c>
      <c r="T10" s="21" t="n">
        <v>776</v>
      </c>
      <c r="U10" s="20">
        <f>IF(T10&gt;0,(T10-T11-$Q10),"")</f>
        <v/>
      </c>
      <c r="V10" s="21" t="n">
        <v>2334</v>
      </c>
      <c r="W10" s="20">
        <f>IF(V10&gt;0,(V10-V11-$Q10),"")</f>
        <v/>
      </c>
      <c r="X10" s="21" t="n">
        <v>4192</v>
      </c>
      <c r="Y10" s="20">
        <f>IF(X10&gt;0,(X10-X11-$Q10),"")</f>
        <v/>
      </c>
      <c r="Z10" s="21" t="n">
        <v>4192</v>
      </c>
      <c r="AA10" s="20">
        <f>IF(Z10&gt;0,(Z10-Z11-$Q10),"")</f>
        <v/>
      </c>
      <c r="AB10" s="21" t="n">
        <v>4192</v>
      </c>
      <c r="AC10" s="22">
        <f>IF(AB10&gt;0,(AB10-AB11-$Q10),"")</f>
        <v/>
      </c>
      <c r="AD10" s="21" t="n">
        <v>4192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326</v>
      </c>
      <c r="S11" s="24" t="n"/>
      <c r="T11" s="30" t="n">
        <v>505</v>
      </c>
      <c r="U11" s="24" t="n"/>
      <c r="V11" s="30" t="n">
        <v>484</v>
      </c>
      <c r="W11" s="24" t="n"/>
      <c r="X11" s="30" t="n">
        <v>1252</v>
      </c>
      <c r="Y11" s="24" t="n"/>
      <c r="Z11" s="30" t="n">
        <v>1252</v>
      </c>
      <c r="AA11" s="24" t="n"/>
      <c r="AB11" s="30" t="n">
        <v>1252</v>
      </c>
      <c r="AC11" s="26" t="n"/>
      <c r="AD11" s="30" t="n">
        <v>1252</v>
      </c>
      <c r="AE11" s="26" t="n"/>
    </row>
    <row r="12">
      <c r="B12" s="16" t="inlineStr">
        <is>
          <t>WM TUC</t>
        </is>
      </c>
      <c r="C12" s="17" t="n">
        <v>1723</v>
      </c>
      <c r="E12" s="29" t="inlineStr">
        <is>
          <t>Room 4</t>
        </is>
      </c>
      <c r="F12" s="119" t="n">
        <v>12387</v>
      </c>
      <c r="G12" s="117" t="n">
        <v>12587.37325</v>
      </c>
      <c r="H12" s="117" t="n">
        <v>15539.11614885999</v>
      </c>
      <c r="I12" s="19">
        <f>G12+H12</f>
        <v/>
      </c>
      <c r="J12" s="119" t="n">
        <v>10906</v>
      </c>
      <c r="K12" s="117" t="n">
        <v>10398.49375</v>
      </c>
      <c r="L12" s="117" t="n">
        <v>12406.83002486</v>
      </c>
      <c r="M12" s="19">
        <f>K12+L12</f>
        <v/>
      </c>
      <c r="N12" s="88" t="n">
        <v>49</v>
      </c>
      <c r="O12" s="88" t="n">
        <v>39</v>
      </c>
      <c r="P12" s="92" t="n"/>
      <c r="Q12" s="20">
        <f>J12-P12</f>
        <v/>
      </c>
      <c r="R12" s="21" t="n">
        <v>1334</v>
      </c>
      <c r="S12" s="20">
        <f>IF(R12&gt;0,(R12-R13-$Q12),"")</f>
        <v/>
      </c>
      <c r="T12" s="21" t="n">
        <v>3513</v>
      </c>
      <c r="U12" s="20">
        <f>IF(T12&gt;0,(T12-T13-$Q12),"")</f>
        <v/>
      </c>
      <c r="V12" s="21" t="n">
        <v>5575</v>
      </c>
      <c r="W12" s="20">
        <f>IF(V12&gt;0,(V12-V13-$Q12),"")</f>
        <v/>
      </c>
      <c r="X12" s="21" t="n">
        <v>8007</v>
      </c>
      <c r="Y12" s="20">
        <f>IF(X12&gt;0,(X12-X13-$Q12),"")</f>
        <v/>
      </c>
      <c r="Z12" s="21" t="n">
        <v>8259</v>
      </c>
      <c r="AA12" s="20">
        <f>IF(Z12&gt;0,(Z12-Z13-$Q12),"")</f>
        <v/>
      </c>
      <c r="AB12" s="21" t="n">
        <v>8259</v>
      </c>
      <c r="AC12" s="22">
        <f>IF(AB12&gt;0,(AB12-AB13-$Q12),"")</f>
        <v/>
      </c>
      <c r="AD12" s="21" t="n">
        <v>8259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5113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377</v>
      </c>
      <c r="S13" s="24" t="n"/>
      <c r="T13" s="30" t="n">
        <v>377</v>
      </c>
      <c r="U13" s="24" t="n"/>
      <c r="V13" s="30" t="n">
        <v>845</v>
      </c>
      <c r="W13" s="24" t="n"/>
      <c r="X13" s="30" t="n">
        <v>845</v>
      </c>
      <c r="Y13" s="24" t="n"/>
      <c r="Z13" s="30" t="n">
        <v>845</v>
      </c>
      <c r="AA13" s="24" t="n"/>
      <c r="AB13" s="30" t="n">
        <v>845</v>
      </c>
      <c r="AC13" s="26" t="n"/>
      <c r="AD13" s="30" t="n">
        <v>845</v>
      </c>
      <c r="AE13" s="26" t="n"/>
    </row>
    <row r="14">
      <c r="B14" s="16" t="inlineStr">
        <is>
          <t>ALBSFWY PHX</t>
        </is>
      </c>
      <c r="C14" s="17" t="n">
        <v>10117</v>
      </c>
      <c r="E14" s="18" t="inlineStr">
        <is>
          <t>Room 5</t>
        </is>
      </c>
      <c r="F14" s="119" t="n">
        <v>19249</v>
      </c>
      <c r="G14" s="117" t="n">
        <v>18759.5</v>
      </c>
      <c r="H14" s="117" t="n">
        <v>20969.84889780001</v>
      </c>
      <c r="I14" s="19">
        <f>G14+H14</f>
        <v/>
      </c>
      <c r="J14" s="119" t="n">
        <v>19249</v>
      </c>
      <c r="K14" s="117" t="n">
        <v>18759.5</v>
      </c>
      <c r="L14" s="117" t="n">
        <v>20946.8488978</v>
      </c>
      <c r="M14" s="19">
        <f>K14+L14</f>
        <v/>
      </c>
      <c r="N14" s="88" t="n">
        <v>62</v>
      </c>
      <c r="O14" s="88" t="n">
        <v>40</v>
      </c>
      <c r="P14" s="92" t="n"/>
      <c r="Q14" s="20">
        <f>J14-P14</f>
        <v/>
      </c>
      <c r="R14" s="21" t="n">
        <v>3755</v>
      </c>
      <c r="S14" s="20">
        <f>IF(R14&gt;0,(R14-R15-$Q14),"")</f>
        <v/>
      </c>
      <c r="T14" s="21" t="n">
        <v>6913</v>
      </c>
      <c r="U14" s="20">
        <f>IF(T14&gt;0,(T14-T15-$Q14),"")</f>
        <v/>
      </c>
      <c r="V14" s="21" t="n">
        <v>8114</v>
      </c>
      <c r="W14" s="20">
        <f>IF(V14&gt;0,(V14-V15-$Q14),"")</f>
        <v/>
      </c>
      <c r="X14" s="21" t="n">
        <v>11532</v>
      </c>
      <c r="Y14" s="20">
        <f>IF(X14&gt;0,(X14-X15-$Q14),"")</f>
        <v/>
      </c>
      <c r="Z14" s="21" t="n">
        <v>13243</v>
      </c>
      <c r="AA14" s="20">
        <f>IF(Z14&gt;0,(Z14-Z15-$Q14),"")</f>
        <v/>
      </c>
      <c r="AB14" s="21" t="n">
        <v>13520</v>
      </c>
      <c r="AC14" s="22">
        <f>IF(AB14&gt;0,(AB14-AB15-$Q14),"")</f>
        <v/>
      </c>
      <c r="AD14" s="21" t="n">
        <v>13520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3544</v>
      </c>
      <c r="S15" s="24" t="n"/>
      <c r="T15" s="25" t="n">
        <v>6219</v>
      </c>
      <c r="U15" s="24" t="n"/>
      <c r="V15" s="25" t="n">
        <v>7178</v>
      </c>
      <c r="W15" s="24" t="n"/>
      <c r="X15" s="25" t="n">
        <v>9912</v>
      </c>
      <c r="Y15" s="24" t="n"/>
      <c r="Z15" s="25" t="n">
        <v>10344</v>
      </c>
      <c r="AA15" s="24" t="n"/>
      <c r="AB15" s="25" t="n">
        <v>10454</v>
      </c>
      <c r="AC15" s="26" t="n"/>
      <c r="AD15" s="25" t="n">
        <v>10454</v>
      </c>
      <c r="AE15" s="26" t="n"/>
    </row>
    <row r="16" ht="15" customHeight="1" thickBot="1">
      <c r="B16" s="28" t="inlineStr">
        <is>
          <t>FRY'S</t>
        </is>
      </c>
      <c r="C16" s="17" t="n">
        <v>9855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7712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2144</v>
      </c>
      <c r="L20" s="4" t="n"/>
      <c r="M20" s="4" t="n"/>
      <c r="Q20" s="51" t="inlineStr">
        <is>
          <t>Day Prior</t>
        </is>
      </c>
      <c r="R20" s="35" t="n">
        <v>7908</v>
      </c>
      <c r="S20" s="36" t="n"/>
      <c r="T20" s="35" t="n">
        <v>14460</v>
      </c>
      <c r="U20" s="36" t="n"/>
      <c r="V20" s="35" t="n">
        <v>27034</v>
      </c>
      <c r="W20" s="36" t="n"/>
      <c r="X20" s="35" t="n">
        <v>40673</v>
      </c>
      <c r="Y20" s="36" t="n"/>
      <c r="Z20" s="35" t="n">
        <v>44082</v>
      </c>
      <c r="AA20" s="36" t="n"/>
      <c r="AB20" s="35" t="n">
        <v>45048</v>
      </c>
      <c r="AC20" s="37" t="n"/>
      <c r="AD20" s="35" t="n">
        <v>45048</v>
      </c>
      <c r="AE20" s="37" t="n"/>
    </row>
    <row r="21" ht="15" customHeight="1" thickBot="1">
      <c r="B21" s="57" t="inlineStr">
        <is>
          <t>SBUX LV</t>
        </is>
      </c>
      <c r="C21" s="58" t="n">
        <v>4332</v>
      </c>
      <c r="L21" s="4" t="n"/>
      <c r="M21" s="4" t="n"/>
      <c r="Q21" s="52" t="n"/>
      <c r="R21" s="40" t="n">
        <v>4934</v>
      </c>
      <c r="S21" s="41" t="n"/>
      <c r="T21" s="40" t="n">
        <v>8416</v>
      </c>
      <c r="U21" s="41" t="n"/>
      <c r="V21" s="40" t="n">
        <v>10195</v>
      </c>
      <c r="W21" s="41" t="n"/>
      <c r="X21" s="40" t="n">
        <v>11724</v>
      </c>
      <c r="Y21" s="41" t="n"/>
      <c r="Z21" s="40" t="n">
        <v>13398</v>
      </c>
      <c r="AA21" s="41" t="n"/>
      <c r="AB21" s="40" t="n">
        <v>13398</v>
      </c>
      <c r="AC21" s="42" t="n"/>
      <c r="AD21" s="40" t="n">
        <v>13398</v>
      </c>
      <c r="AE21" s="42" t="n"/>
    </row>
    <row r="22" ht="15" customHeight="1" thickBot="1">
      <c r="L22" s="4" t="n"/>
      <c r="M22" s="4" t="n"/>
      <c r="Q22" s="54" t="n"/>
      <c r="R22" s="55" t="n">
        <v>3145.5</v>
      </c>
      <c r="S22" s="55" t="n"/>
      <c r="T22" s="55" t="n">
        <v>3658.5</v>
      </c>
      <c r="U22" s="55" t="n"/>
      <c r="V22" s="55" t="n">
        <v>6713.5</v>
      </c>
      <c r="W22" s="55" t="n"/>
      <c r="X22" s="55" t="n">
        <v>5031.5</v>
      </c>
      <c r="Y22" s="55" t="n"/>
      <c r="Z22" s="55" t="n">
        <v>980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75" t="n">
        <v>8538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75" t="n">
        <v>27019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75" t="n">
        <v>2660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75" t="n">
        <v>12753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75" t="n">
        <v>14620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79" t="n">
        <v>4593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2433</v>
      </c>
      <c r="R35" s="104" t="n">
        <v>110</v>
      </c>
      <c r="S35" s="104">
        <f>IF(T35&gt;0,(T35-R35)/2,"")</f>
        <v/>
      </c>
      <c r="T35" s="104" t="n">
        <v>122</v>
      </c>
      <c r="U35" s="104">
        <f>IF(V35&gt;0,(V35-T35)/2,"")</f>
        <v/>
      </c>
      <c r="V35" s="104" t="n">
        <v>129</v>
      </c>
      <c r="W35" s="104">
        <f>IF(X35&gt;0,(X35-V35)/2,"")</f>
        <v/>
      </c>
      <c r="X35" s="104" t="n">
        <v>154</v>
      </c>
      <c r="Y35" s="104">
        <f>IF(Z35&gt;0,(Z35-X35)/2,"")</f>
        <v/>
      </c>
      <c r="Z35" s="104" t="n">
        <v>154</v>
      </c>
      <c r="AA35" s="104">
        <f>IF(AB35&gt;0,(AB35-Z35)/2,"")</f>
        <v/>
      </c>
      <c r="AB35" s="104" t="n">
        <v>154</v>
      </c>
      <c r="AC35" s="104">
        <f>IF(AD35&gt;0,(AD35-AB35)/2,"")</f>
        <v/>
      </c>
      <c r="AD35" s="104" t="n">
        <v>154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1281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740</v>
      </c>
      <c r="W36" s="106">
        <f>IF(X36&gt;0,(X36-V36)/2,"")</f>
        <v/>
      </c>
      <c r="X36" s="106" t="n">
        <v>1270</v>
      </c>
      <c r="Y36" s="106">
        <f>IF(Z36&gt;0,(Z36-X36)/2,"")</f>
        <v/>
      </c>
      <c r="Z36" s="106" t="n">
        <v>1270</v>
      </c>
      <c r="AA36" s="106">
        <f>IF(AB36&gt;0,(AB36-Z36)/2,"")</f>
        <v/>
      </c>
      <c r="AB36" s="106" t="n">
        <v>1270</v>
      </c>
      <c r="AC36" s="106">
        <f>IF(AD36&gt;0,(AD36-AB36)/2,"")</f>
        <v/>
      </c>
      <c r="AD36" s="106" t="n">
        <v>1270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2427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209</v>
      </c>
      <c r="W37" s="108">
        <f>IF(X37&gt;0,(X37-V37)/2,"")</f>
        <v/>
      </c>
      <c r="X37" s="108" t="n">
        <v>572</v>
      </c>
      <c r="Y37" s="108">
        <f>IF(Z37&gt;0,(Z37-X37)/2,"")</f>
        <v/>
      </c>
      <c r="Z37" s="108" t="n">
        <v>572</v>
      </c>
      <c r="AA37" s="108">
        <f>IF(AB37&gt;0,(AB37-Z37)/2,"")</f>
        <v/>
      </c>
      <c r="AB37" s="108" t="n">
        <v>572</v>
      </c>
      <c r="AC37" s="108">
        <f>IF(AD37&gt;0,(AD37-AB37)/2,"")</f>
        <v/>
      </c>
      <c r="AD37" s="108" t="n">
        <v>572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3453</v>
      </c>
      <c r="R38" s="106" t="n">
        <v>854</v>
      </c>
      <c r="S38" s="106">
        <f>IF(T38&gt;0,(T38-R38)/2,"")</f>
        <v/>
      </c>
      <c r="T38" s="106" t="n">
        <v>1565</v>
      </c>
      <c r="U38" s="106">
        <f>IF(V38&gt;0,(V38-T38)/2,"")</f>
        <v/>
      </c>
      <c r="V38" s="106" t="n">
        <v>2309</v>
      </c>
      <c r="W38" s="106">
        <f>IF(X38&gt;0,(X38-V38)/2,"")</f>
        <v/>
      </c>
      <c r="X38" s="106" t="n">
        <v>2845</v>
      </c>
      <c r="Y38" s="106">
        <f>IF(Z38&gt;0,(Z38-X38)/2,"")</f>
        <v/>
      </c>
      <c r="Z38" s="106" t="n">
        <v>2845</v>
      </c>
      <c r="AA38" s="106">
        <f>IF(AB38&gt;0,(AB38-Z38)/2,"")</f>
        <v/>
      </c>
      <c r="AB38" s="106" t="n">
        <v>2845</v>
      </c>
      <c r="AC38" s="106">
        <f>IF(AD38&gt;0,(AD38-AB38)/2,"")</f>
        <v/>
      </c>
      <c r="AD38" s="106" t="n">
        <v>2845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2336</v>
      </c>
      <c r="R39" s="108" t="n">
        <v>564</v>
      </c>
      <c r="S39" s="108">
        <f>IF(T39&gt;0,(T39-R39)/2,"")</f>
        <v/>
      </c>
      <c r="T39" s="108" t="n">
        <v>2573</v>
      </c>
      <c r="U39" s="108">
        <f>IF(V39&gt;0,(V39-T39)/2,"")</f>
        <v/>
      </c>
      <c r="V39" s="108" t="n">
        <v>1652</v>
      </c>
      <c r="W39" s="108">
        <f>IF(X39&gt;0,(X39-V39)/2,"")</f>
        <v/>
      </c>
      <c r="X39" s="108" t="n">
        <v>1653</v>
      </c>
      <c r="Y39" s="108">
        <f>IF(Z39&gt;0,(Z39-X39)/2,"")</f>
        <v/>
      </c>
      <c r="Z39" s="108" t="n">
        <v>1653</v>
      </c>
      <c r="AA39" s="108">
        <f>IF(AB39&gt;0,(AB39-Z39)/2,"")</f>
        <v/>
      </c>
      <c r="AB39" s="108" t="n">
        <v>1653</v>
      </c>
      <c r="AC39" s="108">
        <f>IF(AD39&gt;0,(AD39-AB39)/2,"")</f>
        <v/>
      </c>
      <c r="AD39" s="108" t="n">
        <v>1653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3438</v>
      </c>
      <c r="R40" s="106" t="n">
        <v>624</v>
      </c>
      <c r="S40" s="106">
        <f>IF(T40&gt;0,(T40-R40)/2,"")</f>
        <v/>
      </c>
      <c r="T40" s="106" t="n">
        <v>672</v>
      </c>
      <c r="U40" s="106">
        <f>IF(V40&gt;0,(V40-T40)/2,"")</f>
        <v/>
      </c>
      <c r="V40" s="106" t="n">
        <v>1441</v>
      </c>
      <c r="W40" s="106">
        <f>IF(X40&gt;0,(X40-V40)/2,"")</f>
        <v/>
      </c>
      <c r="X40" s="106" t="n">
        <v>2497</v>
      </c>
      <c r="Y40" s="106">
        <f>IF(Z40&gt;0,(Z40-X40)/2,"")</f>
        <v/>
      </c>
      <c r="Z40" s="106" t="n">
        <v>2497</v>
      </c>
      <c r="AA40" s="106">
        <f>IF(AB40&gt;0,(AB40-Z40)/2,"")</f>
        <v/>
      </c>
      <c r="AB40" s="106" t="n">
        <v>2497</v>
      </c>
      <c r="AC40" s="106">
        <f>IF(AD40&gt;0,(AD40-AB40)/2,"")</f>
        <v/>
      </c>
      <c r="AD40" s="106" t="n">
        <v>2497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1166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462</v>
      </c>
      <c r="Y41" s="108">
        <f>IF(Z41&gt;0,(Z41-X41)/2,"")</f>
        <v/>
      </c>
      <c r="Z41" s="108" t="n">
        <v>468</v>
      </c>
      <c r="AA41" s="108">
        <f>IF(AB41&gt;0,(AB41-Z41)/2,"")</f>
        <v/>
      </c>
      <c r="AB41" s="108" t="n">
        <v>468</v>
      </c>
      <c r="AC41" s="108">
        <f>IF(AD41&gt;0,(AD41-AB41)/2,"")</f>
        <v/>
      </c>
      <c r="AD41" s="108" t="n">
        <v>468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1660</v>
      </c>
      <c r="R42" s="106" t="n">
        <v>0</v>
      </c>
      <c r="S42" s="106">
        <f>IF(T42&gt;0,(T42-R42)/2,"")</f>
        <v/>
      </c>
      <c r="T42" s="106" t="n">
        <v>546</v>
      </c>
      <c r="U42" s="106">
        <f>IF(V42&gt;0,(V42-T42)/2,"")</f>
        <v/>
      </c>
      <c r="V42" s="106" t="n">
        <v>546</v>
      </c>
      <c r="W42" s="106">
        <f>IF(X42&gt;0,(X42-V42)/2,"")</f>
        <v/>
      </c>
      <c r="X42" s="106" t="n">
        <v>1660</v>
      </c>
      <c r="Y42" s="106">
        <f>IF(Z42&gt;0,(Z42-X42)/2,"")</f>
        <v/>
      </c>
      <c r="Z42" s="106" t="n">
        <v>1660</v>
      </c>
      <c r="AA42" s="106">
        <f>IF(AB42&gt;0,(AB42-Z42)/2,"")</f>
        <v/>
      </c>
      <c r="AB42" s="106" t="n">
        <v>1660</v>
      </c>
      <c r="AC42" s="106">
        <f>IF(AD42&gt;0,(AD42-AB42)/2,"")</f>
        <v/>
      </c>
      <c r="AD42" s="106" t="n">
        <v>1660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1434</v>
      </c>
      <c r="R43" s="110" t="n">
        <v>422</v>
      </c>
      <c r="S43" s="110">
        <f>IF(T43&gt;0,(T43-R43)/2,"")</f>
        <v/>
      </c>
      <c r="T43" s="110" t="n">
        <v>422</v>
      </c>
      <c r="U43" s="110">
        <f>IF(V43&gt;0,(V43-T43)/2,"")</f>
        <v/>
      </c>
      <c r="V43" s="110" t="n">
        <v>790</v>
      </c>
      <c r="W43" s="110">
        <f>IF(X43&gt;0,(X43-V43)/2,"")</f>
        <v/>
      </c>
      <c r="X43" s="110" t="n">
        <v>1016</v>
      </c>
      <c r="Y43" s="110">
        <f>IF(Z43&gt;0,(Z43-X43)/2,"")</f>
        <v/>
      </c>
      <c r="Z43" s="110" t="n">
        <v>1075</v>
      </c>
      <c r="AA43" s="110">
        <f>IF(AB43&gt;0,(AB43-Z43)/2,"")</f>
        <v/>
      </c>
      <c r="AB43" s="110" t="n">
        <v>1075</v>
      </c>
      <c r="AC43" s="110">
        <f>IF(AD43&gt;0,(AD43-AB43)/2,"")</f>
        <v/>
      </c>
      <c r="AD43" s="110" t="n">
        <v>1075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4791</v>
      </c>
      <c r="R44" s="112" t="n">
        <v>1000</v>
      </c>
      <c r="S44" s="112">
        <f>IF(T44&gt;0,(T44-R44)/2,"")</f>
        <v/>
      </c>
      <c r="T44" s="112" t="n">
        <v>1885</v>
      </c>
      <c r="U44" s="112">
        <f>IF(V44&gt;0,(V44-T44)/2,"")</f>
        <v/>
      </c>
      <c r="V44" s="112" t="n">
        <v>1885</v>
      </c>
      <c r="W44" s="112">
        <f>IF(X44&gt;0,(X44-V44)/2,"")</f>
        <v/>
      </c>
      <c r="X44" s="112" t="n">
        <v>1885</v>
      </c>
      <c r="Y44" s="112">
        <f>IF(Z44&gt;0,(Z44-X44)/2,"")</f>
        <v/>
      </c>
      <c r="Z44" s="112" t="n">
        <v>3750</v>
      </c>
      <c r="AA44" s="112">
        <f>IF(AB44&gt;0,(AB44-Z44)/2,"")</f>
        <v/>
      </c>
      <c r="AB44" s="112" t="n">
        <v>4815</v>
      </c>
      <c r="AC44" s="112">
        <f>IF(AD44&gt;0,(AD44-AB44)/2,"")</f>
        <v/>
      </c>
      <c r="AD44" s="112" t="n">
        <v>4815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3855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1457</v>
      </c>
      <c r="W45" s="108">
        <f>IF(X45&gt;0,(X45-V45)/2,"")</f>
        <v/>
      </c>
      <c r="X45" s="108" t="n">
        <v>1457</v>
      </c>
      <c r="Y45" s="108">
        <f>IF(Z45&gt;0,(Z45-X45)/2,"")</f>
        <v/>
      </c>
      <c r="Z45" s="108" t="n">
        <v>2514</v>
      </c>
      <c r="AA45" s="108">
        <f>IF(AB45&gt;0,(AB45-Z45)/2,"")</f>
        <v/>
      </c>
      <c r="AB45" s="108" t="n">
        <v>3855</v>
      </c>
      <c r="AC45" s="108">
        <f>IF(AD45&gt;0,(AD45-AB45)/2,"")</f>
        <v/>
      </c>
      <c r="AD45" s="108" t="n">
        <v>3855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2517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209</v>
      </c>
      <c r="Y46" s="106">
        <f>IF(Z46&gt;0,(Z46-X46)/2,"")</f>
        <v/>
      </c>
      <c r="Z46" s="106" t="n">
        <v>1018</v>
      </c>
      <c r="AA46" s="106">
        <f>IF(AB46&gt;0,(AB46-Z46)/2,"")</f>
        <v/>
      </c>
      <c r="AB46" s="106" t="n">
        <v>1931</v>
      </c>
      <c r="AC46" s="106">
        <f>IF(AD46&gt;0,(AD46-AB46)/2,"")</f>
        <v/>
      </c>
      <c r="AD46" s="106" t="n">
        <v>1931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4149</v>
      </c>
      <c r="R47" s="110" t="n">
        <v>919</v>
      </c>
      <c r="S47" s="110">
        <f>IF(T47&gt;0,(T47-R47)/2,"")</f>
        <v/>
      </c>
      <c r="T47" s="110" t="n">
        <v>919</v>
      </c>
      <c r="U47" s="110">
        <f>IF(V47&gt;0,(V47-T47)/2,"")</f>
        <v/>
      </c>
      <c r="V47" s="110" t="n">
        <v>919</v>
      </c>
      <c r="W47" s="110">
        <f>IF(X47&gt;0,(X47-V47)/2,"")</f>
        <v/>
      </c>
      <c r="X47" s="110" t="n">
        <v>3087</v>
      </c>
      <c r="Y47" s="110">
        <f>IF(Z47&gt;0,(Z47-X47)/2,"")</f>
        <v/>
      </c>
      <c r="Z47" s="110" t="n">
        <v>4170</v>
      </c>
      <c r="AA47" s="110">
        <f>IF(AB47&gt;0,(AB47-Z47)/2,"")</f>
        <v/>
      </c>
      <c r="AB47" s="110" t="n">
        <v>4170</v>
      </c>
      <c r="AC47" s="110">
        <f>IF(AD47&gt;0,(AD47-AB47)/2,"")</f>
        <v/>
      </c>
      <c r="AD47" s="110" t="n">
        <v>4170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215</v>
      </c>
      <c r="R48" s="112" t="n">
        <v>7</v>
      </c>
      <c r="S48" s="112">
        <f>IF(T48&gt;0,(T48-R48)/2,"")</f>
        <v/>
      </c>
      <c r="T48" s="112" t="n">
        <v>7</v>
      </c>
      <c r="U48" s="112">
        <f>IF(V48&gt;0,(V48-T48)/2,"")</f>
        <v/>
      </c>
      <c r="V48" s="112" t="n">
        <v>14</v>
      </c>
      <c r="W48" s="112">
        <f>IF(X48&gt;0,(X48-V48)/2,"")</f>
        <v/>
      </c>
      <c r="X48" s="112" t="n">
        <v>14</v>
      </c>
      <c r="Y48" s="112">
        <f>IF(Z48&gt;0,(Z48-X48)/2,"")</f>
        <v/>
      </c>
      <c r="Z48" s="112" t="n">
        <v>14</v>
      </c>
      <c r="AA48" s="112">
        <f>IF(AB48&gt;0,(AB48-Z48)/2,"")</f>
        <v/>
      </c>
      <c r="AB48" s="112" t="n">
        <v>14</v>
      </c>
      <c r="AC48" s="112">
        <f>IF(AD48&gt;0,(AD48-AB48)/2,"")</f>
        <v/>
      </c>
      <c r="AD48" s="112" t="n">
        <v>14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317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231</v>
      </c>
      <c r="W49" s="108">
        <f>IF(X49&gt;0,(X49-V49)/2,"")</f>
        <v/>
      </c>
      <c r="X49" s="108" t="n">
        <v>236</v>
      </c>
      <c r="Y49" s="108">
        <f>IF(Z49&gt;0,(Z49-X49)/2,"")</f>
        <v/>
      </c>
      <c r="Z49" s="108" t="n">
        <v>236</v>
      </c>
      <c r="AA49" s="108">
        <f>IF(AB49&gt;0,(AB49-Z49)/2,"")</f>
        <v/>
      </c>
      <c r="AB49" s="108" t="n">
        <v>236</v>
      </c>
      <c r="AC49" s="108">
        <f>IF(AD49&gt;0,(AD49-AB49)/2,"")</f>
        <v/>
      </c>
      <c r="AD49" s="108" t="n">
        <v>236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1875</v>
      </c>
      <c r="R50" s="106" t="n">
        <v>218</v>
      </c>
      <c r="S50" s="106">
        <f>IF(T50&gt;0,(T50-R50)/2,"")</f>
        <v/>
      </c>
      <c r="T50" s="106" t="n">
        <v>397</v>
      </c>
      <c r="U50" s="106">
        <f>IF(V50&gt;0,(V50-T50)/2,"")</f>
        <v/>
      </c>
      <c r="V50" s="106" t="n">
        <v>564</v>
      </c>
      <c r="W50" s="106">
        <f>IF(X50&gt;0,(X50-V50)/2,"")</f>
        <v/>
      </c>
      <c r="X50" s="106" t="n">
        <v>655</v>
      </c>
      <c r="Y50" s="106">
        <f>IF(Z50&gt;0,(Z50-X50)/2,"")</f>
        <v/>
      </c>
      <c r="Z50" s="106" t="n">
        <v>655</v>
      </c>
      <c r="AA50" s="106">
        <f>IF(AB50&gt;0,(AB50-Z50)/2,"")</f>
        <v/>
      </c>
      <c r="AB50" s="106" t="n">
        <v>655</v>
      </c>
      <c r="AC50" s="106">
        <f>IF(AD50&gt;0,(AD50-AB50)/2,"")</f>
        <v/>
      </c>
      <c r="AD50" s="106" t="n">
        <v>655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1530</v>
      </c>
      <c r="R51" s="108" t="n">
        <v>3</v>
      </c>
      <c r="S51" s="108">
        <f>IF(T51&gt;0,(T51-R51)/2,"")</f>
        <v/>
      </c>
      <c r="T51" s="108" t="n">
        <v>3</v>
      </c>
      <c r="U51" s="108">
        <f>IF(V51&gt;0,(V51-T51)/2,"")</f>
        <v/>
      </c>
      <c r="V51" s="108" t="n">
        <v>584</v>
      </c>
      <c r="W51" s="108">
        <f>IF(X51&gt;0,(X51-V51)/2,"")</f>
        <v/>
      </c>
      <c r="X51" s="108" t="n">
        <v>601</v>
      </c>
      <c r="Y51" s="108">
        <f>IF(Z51&gt;0,(Z51-X51)/2,"")</f>
        <v/>
      </c>
      <c r="Z51" s="108" t="n">
        <v>601</v>
      </c>
      <c r="AA51" s="108">
        <f>IF(AB51&gt;0,(AB51-Z51)/2,"")</f>
        <v/>
      </c>
      <c r="AB51" s="108" t="n">
        <v>601</v>
      </c>
      <c r="AC51" s="108">
        <f>IF(AD51&gt;0,(AD51-AB51)/2,"")</f>
        <v/>
      </c>
      <c r="AD51" s="108" t="n">
        <v>601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2673</v>
      </c>
      <c r="R52" s="106" t="n">
        <v>112</v>
      </c>
      <c r="S52" s="106">
        <f>IF(T52&gt;0,(T52-R52)/2,"")</f>
        <v/>
      </c>
      <c r="T52" s="106" t="n">
        <v>112</v>
      </c>
      <c r="U52" s="106">
        <f>IF(V52&gt;0,(V52-T52)/2,"")</f>
        <v/>
      </c>
      <c r="V52" s="106" t="n">
        <v>493</v>
      </c>
      <c r="W52" s="106">
        <f>IF(X52&gt;0,(X52-V52)/2,"")</f>
        <v/>
      </c>
      <c r="X52" s="106" t="n">
        <v>1408</v>
      </c>
      <c r="Y52" s="106">
        <f>IF(Z52&gt;0,(Z52-X52)/2,"")</f>
        <v/>
      </c>
      <c r="Z52" s="106" t="n">
        <v>1408</v>
      </c>
      <c r="AA52" s="106">
        <f>IF(AB52&gt;0,(AB52-Z52)/2,"")</f>
        <v/>
      </c>
      <c r="AB52" s="106" t="n">
        <v>1408</v>
      </c>
      <c r="AC52" s="106">
        <f>IF(AD52&gt;0,(AD52-AB52)/2,"")</f>
        <v/>
      </c>
      <c r="AD52" s="106" t="n">
        <v>1408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1536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0</v>
      </c>
      <c r="W53" s="108">
        <f>IF(X53&gt;0,(X53-V53)/2,"")</f>
        <v/>
      </c>
      <c r="X53" s="108" t="n">
        <v>778</v>
      </c>
      <c r="Y53" s="108">
        <f>IF(Z53&gt;0,(Z53-X53)/2,"")</f>
        <v/>
      </c>
      <c r="Z53" s="108" t="n">
        <v>778</v>
      </c>
      <c r="AA53" s="108">
        <f>IF(AB53&gt;0,(AB53-Z53)/2,"")</f>
        <v/>
      </c>
      <c r="AB53" s="108" t="n">
        <v>778</v>
      </c>
      <c r="AC53" s="108">
        <f>IF(AD53&gt;0,(AD53-AB53)/2,"")</f>
        <v/>
      </c>
      <c r="AD53" s="108" t="n">
        <v>778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987</v>
      </c>
      <c r="R54" s="106" t="n">
        <v>238</v>
      </c>
      <c r="S54" s="106">
        <f>IF(T54&gt;0,(T54-R54)/2,"")</f>
        <v/>
      </c>
      <c r="T54" s="106" t="n">
        <v>238</v>
      </c>
      <c r="U54" s="106">
        <f>IF(V54&gt;0,(V54-T54)/2,"")</f>
        <v/>
      </c>
      <c r="V54" s="106" t="n">
        <v>238</v>
      </c>
      <c r="W54" s="106">
        <f>IF(X54&gt;0,(X54-V54)/2,"")</f>
        <v/>
      </c>
      <c r="X54" s="106" t="n">
        <v>107</v>
      </c>
      <c r="Y54" s="106">
        <f>IF(Z54&gt;0,(Z54-X54)/2,"")</f>
        <v/>
      </c>
      <c r="Z54" s="106" t="n">
        <v>107</v>
      </c>
      <c r="AA54" s="106">
        <f>IF(AB54&gt;0,(AB54-Z54)/2,"")</f>
        <v/>
      </c>
      <c r="AB54" s="106" t="n">
        <v>107</v>
      </c>
      <c r="AC54" s="106">
        <f>IF(AD54&gt;0,(AD54-AB54)/2,"")</f>
        <v/>
      </c>
      <c r="AD54" s="106" t="n">
        <v>107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396</v>
      </c>
      <c r="R55" s="108" t="n">
        <v>19</v>
      </c>
      <c r="S55" s="108">
        <f>IF(T55&gt;0,(T55-R55)/2,"")</f>
        <v/>
      </c>
      <c r="T55" s="108" t="n">
        <v>19</v>
      </c>
      <c r="U55" s="108">
        <f>IF(V55&gt;0,(V55-T55)/2,"")</f>
        <v/>
      </c>
      <c r="V55" s="108" t="n">
        <v>38</v>
      </c>
      <c r="W55" s="108">
        <f>IF(X55&gt;0,(X55-V55)/2,"")</f>
        <v/>
      </c>
      <c r="X55" s="108" t="n">
        <v>221</v>
      </c>
      <c r="Y55" s="108">
        <f>IF(Z55&gt;0,(Z55-X55)/2,"")</f>
        <v/>
      </c>
      <c r="Z55" s="108" t="n">
        <v>221</v>
      </c>
      <c r="AA55" s="108">
        <f>IF(AB55&gt;0,(AB55-Z55)/2,"")</f>
        <v/>
      </c>
      <c r="AB55" s="108" t="n">
        <v>221</v>
      </c>
      <c r="AC55" s="108">
        <f>IF(AD55&gt;0,(AD55-AB55)/2,"")</f>
        <v/>
      </c>
      <c r="AD55" s="108" t="n">
        <v>221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172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172</v>
      </c>
      <c r="W56" s="114">
        <f>IF(X56&gt;0,(X56-V56)/2,"")</f>
        <v/>
      </c>
      <c r="X56" s="114" t="n">
        <v>172</v>
      </c>
      <c r="Y56" s="114">
        <f>IF(Z56&gt;0,(Z56-X56)/2,"")</f>
        <v/>
      </c>
      <c r="Z56" s="114" t="n">
        <v>172</v>
      </c>
      <c r="AA56" s="114">
        <f>IF(AB56&gt;0,(AB56-Z56)/2,"")</f>
        <v/>
      </c>
      <c r="AB56" s="114" t="n">
        <v>172</v>
      </c>
      <c r="AC56" s="114">
        <f>IF(AD56&gt;0,(AD56-AB56)/2,"")</f>
        <v/>
      </c>
      <c r="AD56" s="114" t="n">
        <v>172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4105</v>
      </c>
      <c r="R57" s="104" t="n">
        <v>573</v>
      </c>
      <c r="S57" s="104">
        <f>IF(T57&gt;0,(T57-R57)/2,"")</f>
        <v/>
      </c>
      <c r="T57" s="104" t="n">
        <v>1559</v>
      </c>
      <c r="U57" s="104">
        <f>IF(V57&gt;0,(V57-T57)/2,"")</f>
        <v/>
      </c>
      <c r="V57" s="104" t="n">
        <v>2408</v>
      </c>
      <c r="W57" s="104">
        <f>IF(X57&gt;0,(X57-V57)/2,"")</f>
        <v/>
      </c>
      <c r="X57" s="104" t="n">
        <v>3330</v>
      </c>
      <c r="Y57" s="104">
        <f>IF(Z57&gt;0,(Z57-X57)/2,"")</f>
        <v/>
      </c>
      <c r="Z57" s="104" t="n">
        <v>3330</v>
      </c>
      <c r="AA57" s="104">
        <f>IF(AB57&gt;0,(AB57-Z57)/2,"")</f>
        <v/>
      </c>
      <c r="AB57" s="104" t="n">
        <v>3330</v>
      </c>
      <c r="AC57" s="104">
        <f>IF(AD57&gt;0,(AD57-AB57)/2,"")</f>
        <v/>
      </c>
      <c r="AD57" s="104" t="n">
        <v>3330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4145</v>
      </c>
      <c r="R58" s="106" t="n">
        <v>675</v>
      </c>
      <c r="S58" s="106">
        <f>IF(T58&gt;0,(T58-R58)/2,"")</f>
        <v/>
      </c>
      <c r="T58" s="106" t="n">
        <v>1868</v>
      </c>
      <c r="U58" s="106">
        <f>IF(V58&gt;0,(V58-T58)/2,"")</f>
        <v/>
      </c>
      <c r="V58" s="106" t="n">
        <v>2475</v>
      </c>
      <c r="W58" s="106">
        <f>IF(X58&gt;0,(X58-V58)/2,"")</f>
        <v/>
      </c>
      <c r="X58" s="106" t="n">
        <v>3258</v>
      </c>
      <c r="Y58" s="106">
        <f>IF(Z58&gt;0,(Z58-X58)/2,"")</f>
        <v/>
      </c>
      <c r="Z58" s="106" t="n">
        <v>3510</v>
      </c>
      <c r="AA58" s="106">
        <f>IF(AB58&gt;0,(AB58-Z58)/2,"")</f>
        <v/>
      </c>
      <c r="AB58" s="106" t="n">
        <v>3510</v>
      </c>
      <c r="AC58" s="106">
        <f>IF(AD58&gt;0,(AD58-AB58)/2,"")</f>
        <v/>
      </c>
      <c r="AD58" s="106" t="n">
        <v>3510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2654</v>
      </c>
      <c r="R59" s="108" t="n">
        <v>86</v>
      </c>
      <c r="S59" s="108">
        <f>IF(T59&gt;0,(T59-R59)/2,"")</f>
        <v/>
      </c>
      <c r="T59" s="108" t="n">
        <v>86</v>
      </c>
      <c r="U59" s="108">
        <f>IF(V59&gt;0,(V59-T59)/2,"")</f>
        <v/>
      </c>
      <c r="V59" s="108" t="n">
        <v>692</v>
      </c>
      <c r="W59" s="108">
        <f>IF(X59&gt;0,(X59-V59)/2,"")</f>
        <v/>
      </c>
      <c r="X59" s="108" t="n">
        <v>1419</v>
      </c>
      <c r="Y59" s="108">
        <f>IF(Z59&gt;0,(Z59-X59)/2,"")</f>
        <v/>
      </c>
      <c r="Z59" s="108" t="n">
        <v>1419</v>
      </c>
      <c r="AA59" s="108">
        <f>IF(AB59&gt;0,(AB59-Z59)/2,"")</f>
        <v/>
      </c>
      <c r="AB59" s="108" t="n">
        <v>1419</v>
      </c>
      <c r="AC59" s="108">
        <f>IF(AD59&gt;0,(AD59-AB59)/2,"")</f>
        <v/>
      </c>
      <c r="AD59" s="108" t="n">
        <v>1419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6511</v>
      </c>
      <c r="R61" s="104" t="n">
        <v>1397</v>
      </c>
      <c r="S61" s="104">
        <f>IF(T61&gt;0,(T61-R61)/2,"")</f>
        <v/>
      </c>
      <c r="T61" s="104" t="n">
        <v>2155</v>
      </c>
      <c r="U61" s="104">
        <f>IF(V61&gt;0,(V61-T61)/2,"")</f>
        <v/>
      </c>
      <c r="V61" s="104" t="n">
        <v>2425</v>
      </c>
      <c r="W61" s="104">
        <f>IF(X61&gt;0,(X61-V61)/2,"")</f>
        <v/>
      </c>
      <c r="X61" s="104" t="n">
        <v>3181</v>
      </c>
      <c r="Y61" s="104">
        <f>IF(Z61&gt;0,(Z61-X61)/2,"")</f>
        <v/>
      </c>
      <c r="Z61" s="104" t="n">
        <v>3536</v>
      </c>
      <c r="AA61" s="104">
        <f>IF(AB61&gt;0,(AB61-Z61)/2,"")</f>
        <v/>
      </c>
      <c r="AB61" s="104" t="n">
        <v>3699</v>
      </c>
      <c r="AC61" s="104">
        <f>IF(AD61&gt;0,(AD61-AB61)/2,"")</f>
        <v/>
      </c>
      <c r="AD61" s="104" t="n">
        <v>3699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5511</v>
      </c>
      <c r="R62" s="106" t="n">
        <v>1178</v>
      </c>
      <c r="S62" s="106">
        <f>IF(T62&gt;0,(T62-R62)/2,"")</f>
        <v/>
      </c>
      <c r="T62" s="106" t="n">
        <v>3014</v>
      </c>
      <c r="U62" s="106">
        <f>IF(V62&gt;0,(V62-T62)/2,"")</f>
        <v/>
      </c>
      <c r="V62" s="106" t="n">
        <v>3447</v>
      </c>
      <c r="W62" s="106">
        <f>IF(X62&gt;0,(X62-V62)/2,"")</f>
        <v/>
      </c>
      <c r="X62" s="106" t="n">
        <v>4586</v>
      </c>
      <c r="Y62" s="106">
        <f>IF(Z62&gt;0,(Z62-X62)/2,"")</f>
        <v/>
      </c>
      <c r="Z62" s="106" t="n">
        <v>4864</v>
      </c>
      <c r="AA62" s="106">
        <f>IF(AB62&gt;0,(AB62-Z62)/2,"")</f>
        <v/>
      </c>
      <c r="AB62" s="106" t="n">
        <v>4864</v>
      </c>
      <c r="AC62" s="106">
        <f>IF(AD62&gt;0,(AD62-AB62)/2,"")</f>
        <v/>
      </c>
      <c r="AD62" s="106" t="n">
        <v>4864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4770</v>
      </c>
      <c r="R63" s="108" t="n">
        <v>537</v>
      </c>
      <c r="S63" s="108">
        <f>IF(T63&gt;0,(T63-R63)/2,"")</f>
        <v/>
      </c>
      <c r="T63" s="108" t="n">
        <v>953</v>
      </c>
      <c r="U63" s="108">
        <f>IF(V63&gt;0,(V63-T63)/2,"")</f>
        <v/>
      </c>
      <c r="V63" s="108" t="n">
        <v>1382</v>
      </c>
      <c r="W63" s="108">
        <f>IF(X63&gt;0,(X63-V63)/2,"")</f>
        <v/>
      </c>
      <c r="X63" s="108" t="n">
        <v>2723</v>
      </c>
      <c r="Y63" s="108">
        <f>IF(Z63&gt;0,(Z63-X63)/2,"")</f>
        <v/>
      </c>
      <c r="Z63" s="108" t="n">
        <v>3479</v>
      </c>
      <c r="AA63" s="108">
        <f>IF(AB63&gt;0,(AB63-Z63)/2,"")</f>
        <v/>
      </c>
      <c r="AB63" s="108" t="n">
        <v>3485</v>
      </c>
      <c r="AC63" s="108">
        <f>IF(AD63&gt;0,(AD63-AB63)/2,"")</f>
        <v/>
      </c>
      <c r="AD63" s="108" t="n">
        <v>3485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1997</v>
      </c>
      <c r="R64" s="114" t="n">
        <v>643</v>
      </c>
      <c r="S64" s="114">
        <f>IF(T64&gt;0,(T64-R64)/2,"")</f>
        <v/>
      </c>
      <c r="T64" s="114" t="n">
        <v>646</v>
      </c>
      <c r="U64" s="114">
        <f>IF(V64&gt;0,(V64-T64)/2,"")</f>
        <v/>
      </c>
      <c r="V64" s="114" t="n">
        <v>646</v>
      </c>
      <c r="W64" s="114">
        <f>IF(X64&gt;0,(X64-V64)/2,"")</f>
        <v/>
      </c>
      <c r="X64" s="114" t="n">
        <v>706</v>
      </c>
      <c r="Y64" s="114">
        <f>IF(Z64&gt;0,(Z64-X64)/2,"")</f>
        <v/>
      </c>
      <c r="Z64" s="114" t="n">
        <v>914</v>
      </c>
      <c r="AA64" s="114">
        <f>IF(AB64&gt;0,(AB64-Z64)/2,"")</f>
        <v/>
      </c>
      <c r="AB64" s="114" t="n">
        <v>914</v>
      </c>
      <c r="AC64" s="114">
        <f>IF(AD64&gt;0,(AD64-AB64)/2,"")</f>
        <v/>
      </c>
      <c r="AD64" s="114" t="n">
        <v>914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0.xml><?xml version="1.0" encoding="utf-8"?>
<worksheet xmlns:r="http://schemas.openxmlformats.org/officeDocument/2006/relationships" xmlns="http://schemas.openxmlformats.org/spreadsheetml/2006/main">
  <sheetPr codeName="Sheet40">
    <tabColor theme="1"/>
    <outlinePr summaryBelow="1" summaryRight="1"/>
    <pageSetUpPr fitToPage="1"/>
  </sheetPr>
  <dimension ref="B2:AQ64"/>
  <sheetViews>
    <sheetView topLeftCell="A2" zoomScaleNormal="100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3254</v>
      </c>
      <c r="E6" s="18" t="inlineStr">
        <is>
          <t xml:space="preserve">Room 1 </t>
        </is>
      </c>
      <c r="F6" s="119" t="n">
        <v>20196</v>
      </c>
      <c r="G6" s="117" t="n">
        <v>17228.62912500001</v>
      </c>
      <c r="H6" s="117" t="n">
        <v>13271.58680642</v>
      </c>
      <c r="I6" s="19">
        <f>G6+H6</f>
        <v/>
      </c>
      <c r="J6" s="119" t="n">
        <v>20471</v>
      </c>
      <c r="K6" s="117" t="n">
        <v>16699.461</v>
      </c>
      <c r="L6" s="117" t="n">
        <v>13106.8739994</v>
      </c>
      <c r="M6" s="19">
        <f>K6+L6</f>
        <v/>
      </c>
      <c r="N6" s="85" t="n">
        <v>66</v>
      </c>
      <c r="O6" s="85" t="n">
        <v>54</v>
      </c>
      <c r="P6" s="92" t="n"/>
      <c r="Q6" s="20">
        <f>J6-P6</f>
        <v/>
      </c>
      <c r="R6" s="21" t="n">
        <v>2573</v>
      </c>
      <c r="S6" s="20">
        <f>IF(R6&gt;0,(R6-R7-$Q6),"")</f>
        <v/>
      </c>
      <c r="T6" s="21" t="n">
        <v>6066</v>
      </c>
      <c r="U6" s="20">
        <f>IF(T6&gt;0,(T6-T7-$Q6),"")</f>
        <v/>
      </c>
      <c r="V6" s="21" t="n">
        <v>7727</v>
      </c>
      <c r="W6" s="20">
        <f>IF(V6&gt;0,(V6-V7-$Q6),"")</f>
        <v/>
      </c>
      <c r="X6" s="21" t="n">
        <v>11304</v>
      </c>
      <c r="Y6" s="20">
        <f>IF(X6&gt;0,(X6-X7-$Q6),"")</f>
        <v/>
      </c>
      <c r="Z6" s="21" t="n">
        <v>13017</v>
      </c>
      <c r="AA6" s="20">
        <f>IF(Z6&gt;0,(Z6-Z7-$Q6),"")</f>
        <v/>
      </c>
      <c r="AB6" s="21" t="n">
        <v>13017</v>
      </c>
      <c r="AC6" s="22">
        <f>IF(AB6&gt;0,(AB6-AB7-$Q6),"")</f>
        <v/>
      </c>
      <c r="AD6" s="21" t="n">
        <v>13017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2729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</v>
      </c>
      <c r="S7" s="24" t="n"/>
      <c r="T7" s="25" t="n">
        <v>4</v>
      </c>
      <c r="U7" s="24" t="n"/>
      <c r="V7" s="25" t="n">
        <v>5</v>
      </c>
      <c r="W7" s="24" t="n"/>
      <c r="X7" s="25" t="n">
        <v>14</v>
      </c>
      <c r="Y7" s="24" t="n"/>
      <c r="Z7" s="25" t="n">
        <v>36</v>
      </c>
      <c r="AA7" s="24" t="n"/>
      <c r="AB7" s="25" t="n">
        <v>36</v>
      </c>
      <c r="AC7" s="26" t="n"/>
      <c r="AD7" s="25" t="n">
        <v>36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2394</v>
      </c>
      <c r="E8" s="29" t="inlineStr">
        <is>
          <t>Room 2</t>
        </is>
      </c>
      <c r="F8" s="119" t="n">
        <v>14670</v>
      </c>
      <c r="G8" s="117" t="n">
        <v>6273.9775</v>
      </c>
      <c r="H8" s="117" t="n">
        <v>1380.669105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27</v>
      </c>
      <c r="O8" s="87" t="n">
        <v>23</v>
      </c>
      <c r="P8" s="92" t="n"/>
      <c r="Q8" s="20">
        <f>J8-P8</f>
        <v/>
      </c>
      <c r="R8" s="21" t="n">
        <v>1020</v>
      </c>
      <c r="S8" s="20">
        <f>IF(R8&gt;0,(R8-R9-$Q8),"")</f>
        <v/>
      </c>
      <c r="T8" s="21" t="n">
        <v>1870</v>
      </c>
      <c r="U8" s="20">
        <f>IF(T8&gt;0,(T8-T9-$Q8),"")</f>
        <v/>
      </c>
      <c r="V8" s="21" t="n">
        <v>1870</v>
      </c>
      <c r="W8" s="20">
        <f>IF(V8&gt;0,(V8-V9-$Q8),"")</f>
        <v/>
      </c>
      <c r="X8" s="21" t="n">
        <v>4639</v>
      </c>
      <c r="Y8" s="20">
        <f>IF(X8&gt;0,(X8-X9-$Q8),"")</f>
        <v/>
      </c>
      <c r="Z8" s="21" t="n">
        <v>10341</v>
      </c>
      <c r="AA8" s="20">
        <f>IF(Z8&gt;0,(Z8-Z9-$Q8),"")</f>
        <v/>
      </c>
      <c r="AB8" s="21" t="n">
        <v>10341</v>
      </c>
      <c r="AC8" s="22">
        <f>IF(AB8&gt;0,(AB8-AB9-$Q8),"")</f>
        <v/>
      </c>
      <c r="AD8" s="21" t="n">
        <v>10341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1909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7013</v>
      </c>
      <c r="E10" s="18" t="inlineStr">
        <is>
          <t>Room 3</t>
        </is>
      </c>
      <c r="F10" s="119" t="n">
        <v>18090</v>
      </c>
      <c r="G10" s="117" t="n">
        <v>14271.936125</v>
      </c>
      <c r="H10" s="117" t="n">
        <v>1913.2475125</v>
      </c>
      <c r="I10" s="19">
        <f>G10+H10</f>
        <v/>
      </c>
      <c r="J10" s="119" t="n">
        <v>18647</v>
      </c>
      <c r="K10" s="117" t="n">
        <v>14615.81337500001</v>
      </c>
      <c r="L10" s="117" t="n">
        <v>1933.15499</v>
      </c>
      <c r="M10" s="19">
        <f>K10+L10</f>
        <v/>
      </c>
      <c r="N10" s="88" t="n">
        <v>42</v>
      </c>
      <c r="O10" s="88" t="n">
        <v>35</v>
      </c>
      <c r="P10" s="92" t="n"/>
      <c r="Q10" s="20">
        <f>J10-P10</f>
        <v/>
      </c>
      <c r="R10" s="21" t="n">
        <v>1431</v>
      </c>
      <c r="S10" s="20">
        <f>IF(R10&gt;0,(R10-R11-$Q10),"")</f>
        <v/>
      </c>
      <c r="T10" s="21" t="n">
        <v>3647</v>
      </c>
      <c r="U10" s="20">
        <f>IF(T10&gt;0,(T10-T11-$Q10),"")</f>
        <v/>
      </c>
      <c r="V10" s="21" t="n">
        <v>8253</v>
      </c>
      <c r="W10" s="20">
        <f>IF(V10&gt;0,(V10-V11-$Q10),"")</f>
        <v/>
      </c>
      <c r="X10" s="21" t="n">
        <v>9802</v>
      </c>
      <c r="Y10" s="20">
        <f>IF(X10&gt;0,(X10-X11-$Q10),"")</f>
        <v/>
      </c>
      <c r="Z10" s="21" t="n">
        <v>13440</v>
      </c>
      <c r="AA10" s="20">
        <f>IF(Z10&gt;0,(Z10-Z11-$Q10),"")</f>
        <v/>
      </c>
      <c r="AB10" s="21" t="n">
        <v>13815</v>
      </c>
      <c r="AC10" s="22">
        <f>IF(AB10&gt;0,(AB10-AB11-$Q10),"")</f>
        <v/>
      </c>
      <c r="AD10" s="21" t="n">
        <v>13815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2362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78</v>
      </c>
      <c r="S11" s="24" t="n"/>
      <c r="T11" s="30" t="n">
        <v>111</v>
      </c>
      <c r="U11" s="24" t="n"/>
      <c r="V11" s="30" t="n">
        <v>1280</v>
      </c>
      <c r="W11" s="24" t="n"/>
      <c r="X11" s="30" t="n">
        <v>1674</v>
      </c>
      <c r="Y11" s="24" t="n"/>
      <c r="Z11" s="30" t="n">
        <v>2125</v>
      </c>
      <c r="AA11" s="24" t="n"/>
      <c r="AB11" s="30" t="n">
        <v>2125</v>
      </c>
      <c r="AC11" s="26" t="n"/>
      <c r="AD11" s="30" t="n">
        <v>2125</v>
      </c>
      <c r="AE11" s="26" t="n"/>
    </row>
    <row r="12">
      <c r="B12" s="16" t="inlineStr">
        <is>
          <t>WM TUC</t>
        </is>
      </c>
      <c r="C12" s="17" t="n">
        <v>1689</v>
      </c>
      <c r="E12" s="29" t="inlineStr">
        <is>
          <t>Room 4</t>
        </is>
      </c>
      <c r="F12" s="119" t="n">
        <v>16560</v>
      </c>
      <c r="G12" s="117" t="n">
        <v>11895.51475</v>
      </c>
      <c r="H12" s="117" t="n">
        <v>16791.33201731999</v>
      </c>
      <c r="I12" s="19">
        <f>G12+H12</f>
        <v/>
      </c>
      <c r="J12" s="119" t="n">
        <v>16052</v>
      </c>
      <c r="K12" s="117" t="n">
        <v>11003.7625</v>
      </c>
      <c r="L12" s="117" t="n">
        <v>15108.5206268</v>
      </c>
      <c r="M12" s="19">
        <f>K12+L12</f>
        <v/>
      </c>
      <c r="N12" s="88" t="n">
        <v>49</v>
      </c>
      <c r="O12" s="88" t="n">
        <v>40</v>
      </c>
      <c r="P12" s="92" t="n"/>
      <c r="Q12" s="20">
        <f>J12-P12</f>
        <v/>
      </c>
      <c r="R12" s="21" t="n">
        <v>1383</v>
      </c>
      <c r="S12" s="20">
        <f>IF(R12&gt;0,(R12-R13-$Q12),"")</f>
        <v/>
      </c>
      <c r="T12" s="21" t="n">
        <v>4217</v>
      </c>
      <c r="U12" s="20">
        <f>IF(T12&gt;0,(T12-T13-$Q12),"")</f>
        <v/>
      </c>
      <c r="V12" s="21" t="n">
        <v>6579</v>
      </c>
      <c r="W12" s="20">
        <f>IF(V12&gt;0,(V12-V13-$Q12),"")</f>
        <v/>
      </c>
      <c r="X12" s="21" t="n">
        <v>7361</v>
      </c>
      <c r="Y12" s="20">
        <f>IF(X12&gt;0,(X12-X13-$Q12),"")</f>
        <v/>
      </c>
      <c r="Z12" s="21" t="n">
        <v>7361</v>
      </c>
      <c r="AA12" s="20">
        <f>IF(Z12&gt;0,(Z12-Z13-$Q12),"")</f>
        <v/>
      </c>
      <c r="AB12" s="21" t="n">
        <v>7361</v>
      </c>
      <c r="AC12" s="22">
        <f>IF(AB12&gt;0,(AB12-AB13-$Q12),"")</f>
        <v/>
      </c>
      <c r="AD12" s="21" t="n">
        <v>7361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5229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328</v>
      </c>
      <c r="S13" s="24" t="n"/>
      <c r="T13" s="30" t="n">
        <v>328</v>
      </c>
      <c r="U13" s="24" t="n"/>
      <c r="V13" s="30" t="n">
        <v>646</v>
      </c>
      <c r="W13" s="24" t="n"/>
      <c r="X13" s="30" t="n">
        <v>797</v>
      </c>
      <c r="Y13" s="24" t="n"/>
      <c r="Z13" s="30" t="n">
        <v>801</v>
      </c>
      <c r="AA13" s="24" t="n"/>
      <c r="AB13" s="30" t="n">
        <v>801</v>
      </c>
      <c r="AC13" s="26" t="n"/>
      <c r="AD13" s="30" t="n">
        <v>801</v>
      </c>
      <c r="AE13" s="26" t="n"/>
    </row>
    <row r="14">
      <c r="B14" s="16" t="inlineStr">
        <is>
          <t>ALBSFWY PHX</t>
        </is>
      </c>
      <c r="C14" s="17" t="n">
        <v>10037</v>
      </c>
      <c r="E14" s="18" t="inlineStr">
        <is>
          <t>Room 5</t>
        </is>
      </c>
      <c r="F14" s="119" t="n">
        <v>24443</v>
      </c>
      <c r="G14" s="117" t="n">
        <v>18849.15625</v>
      </c>
      <c r="H14" s="117" t="n">
        <v>23378.96720736</v>
      </c>
      <c r="I14" s="19">
        <f>G14+H14</f>
        <v/>
      </c>
      <c r="J14" s="119" t="n">
        <v>24723</v>
      </c>
      <c r="K14" s="117" t="n">
        <v>19200.65625</v>
      </c>
      <c r="L14" s="117" t="n">
        <v>23698.41164055999</v>
      </c>
      <c r="M14" s="19">
        <f>K14+L14</f>
        <v/>
      </c>
      <c r="N14" s="88" t="n">
        <v>63</v>
      </c>
      <c r="O14" s="88" t="n">
        <v>41</v>
      </c>
      <c r="P14" s="92" t="n"/>
      <c r="Q14" s="20">
        <f>J14-P14</f>
        <v/>
      </c>
      <c r="R14" s="21" t="n">
        <v>4805</v>
      </c>
      <c r="S14" s="20">
        <f>IF(R14&gt;0,(R14-R15-$Q14),"")</f>
        <v/>
      </c>
      <c r="T14" s="21" t="n">
        <v>8030</v>
      </c>
      <c r="U14" s="20">
        <f>IF(T14&gt;0,(T14-T15-$Q14),"")</f>
        <v/>
      </c>
      <c r="V14" s="21" t="n">
        <v>10082</v>
      </c>
      <c r="W14" s="20">
        <f>IF(V14&gt;0,(V14-V15-$Q14),"")</f>
        <v/>
      </c>
      <c r="X14" s="21" t="n">
        <v>11675</v>
      </c>
      <c r="Y14" s="20">
        <f>IF(X14&gt;0,(X14-X15-$Q14),"")</f>
        <v/>
      </c>
      <c r="Z14" s="21" t="n">
        <v>13100</v>
      </c>
      <c r="AA14" s="20">
        <f>IF(Z14&gt;0,(Z14-Z15-$Q14),"")</f>
        <v/>
      </c>
      <c r="AB14" s="21" t="n">
        <v>13613</v>
      </c>
      <c r="AC14" s="22">
        <f>IF(AB14&gt;0,(AB14-AB15-$Q14),"")</f>
        <v/>
      </c>
      <c r="AD14" s="21" t="n">
        <v>13613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2603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3753</v>
      </c>
      <c r="S15" s="24" t="n"/>
      <c r="T15" s="25" t="n">
        <v>6405</v>
      </c>
      <c r="U15" s="24" t="n"/>
      <c r="V15" s="25" t="n">
        <v>8189</v>
      </c>
      <c r="W15" s="24" t="n"/>
      <c r="X15" s="25" t="n">
        <v>8995</v>
      </c>
      <c r="Y15" s="24" t="n"/>
      <c r="Z15" s="25" t="n">
        <v>9309</v>
      </c>
      <c r="AA15" s="24" t="n"/>
      <c r="AB15" s="25" t="n">
        <v>9309</v>
      </c>
      <c r="AC15" s="26" t="n"/>
      <c r="AD15" s="25" t="n">
        <v>9309</v>
      </c>
      <c r="AE15" s="26" t="n"/>
    </row>
    <row r="16" ht="15" customHeight="1" thickBot="1">
      <c r="B16" s="28" t="inlineStr">
        <is>
          <t>FRY'S</t>
        </is>
      </c>
      <c r="C16" s="17" t="n">
        <v>12247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1177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559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8601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1399</v>
      </c>
      <c r="L20" s="4" t="n"/>
      <c r="M20" s="4" t="n"/>
      <c r="Q20" s="51" t="inlineStr">
        <is>
          <t>Day Prior</t>
        </is>
      </c>
      <c r="R20" s="35" t="n">
        <v>5782</v>
      </c>
      <c r="S20" s="36" t="n"/>
      <c r="T20" s="35" t="n">
        <v>11436</v>
      </c>
      <c r="U20" s="36" t="n"/>
      <c r="V20" s="35" t="n">
        <v>19547</v>
      </c>
      <c r="W20" s="36" t="n"/>
      <c r="X20" s="35" t="n">
        <v>30212</v>
      </c>
      <c r="Y20" s="36" t="n"/>
      <c r="Z20" s="35" t="n">
        <v>36853</v>
      </c>
      <c r="AA20" s="36" t="n"/>
      <c r="AB20" s="35" t="n">
        <v>40339</v>
      </c>
      <c r="AC20" s="37" t="n">
        <v>-19147</v>
      </c>
      <c r="AD20" s="35" t="n">
        <v>40339</v>
      </c>
      <c r="AE20" s="37" t="n">
        <v>-19147</v>
      </c>
    </row>
    <row r="21" ht="15" customHeight="1" thickBot="1">
      <c r="B21" s="57" t="inlineStr">
        <is>
          <t>SBUX LV</t>
        </is>
      </c>
      <c r="C21" s="58" t="n">
        <v>4611</v>
      </c>
      <c r="L21" s="4" t="n"/>
      <c r="M21" s="4" t="n"/>
      <c r="Q21" s="52" t="n"/>
      <c r="R21" s="40" t="n">
        <v>4397</v>
      </c>
      <c r="S21" s="41" t="n"/>
      <c r="T21" s="40" t="n">
        <v>8470</v>
      </c>
      <c r="U21" s="41" t="n"/>
      <c r="V21" s="40" t="n">
        <v>8553</v>
      </c>
      <c r="W21" s="41" t="n"/>
      <c r="X21" s="40" t="n">
        <v>12286</v>
      </c>
      <c r="Y21" s="41" t="n"/>
      <c r="Z21" s="40" t="n">
        <v>12487</v>
      </c>
      <c r="AA21" s="41" t="n"/>
      <c r="AB21" s="40" t="n">
        <v>12597</v>
      </c>
      <c r="AC21" s="42" t="n"/>
      <c r="AD21" s="40" t="n">
        <v>12597</v>
      </c>
      <c r="AE21" s="42" t="n"/>
    </row>
    <row r="22" ht="15" customHeight="1" thickBot="1">
      <c r="L22" s="4" t="n"/>
      <c r="M22" s="4" t="n"/>
      <c r="Q22" s="54" t="n"/>
      <c r="R22" s="55" t="n">
        <v>2891</v>
      </c>
      <c r="S22" s="55" t="n"/>
      <c r="T22" s="55" t="n">
        <v>2827</v>
      </c>
      <c r="U22" s="55" t="n"/>
      <c r="V22" s="55" t="n">
        <v>4055.5</v>
      </c>
      <c r="W22" s="55" t="n"/>
      <c r="X22" s="55" t="n">
        <v>5332.5</v>
      </c>
      <c r="Y22" s="55" t="n"/>
      <c r="Z22" s="55" t="n">
        <v>3320.5</v>
      </c>
      <c r="AA22" s="55" t="n"/>
      <c r="AB22" s="55" t="n">
        <v>1743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122" t="n">
        <v>9345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122" t="n">
        <v>34014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122" t="n">
        <v>3254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16293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14245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4303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2960</v>
      </c>
      <c r="R35" s="104" t="n">
        <v>612</v>
      </c>
      <c r="S35" s="104">
        <f>IF(T35&gt;0,(T35-R35)/2,"")</f>
        <v/>
      </c>
      <c r="T35" s="104" t="n">
        <v>1083</v>
      </c>
      <c r="U35" s="104">
        <f>IF(V35&gt;0,(V35-T35)/2,"")</f>
        <v/>
      </c>
      <c r="V35" s="104" t="n">
        <v>1083</v>
      </c>
      <c r="W35" s="104">
        <f>IF(X35&gt;0,(X35-V35)/2,"")</f>
        <v/>
      </c>
      <c r="X35" s="104" t="n">
        <v>1107</v>
      </c>
      <c r="Y35" s="104">
        <f>IF(Z35&gt;0,(Z35-X35)/2,"")</f>
        <v/>
      </c>
      <c r="Z35" s="104" t="n">
        <v>1124</v>
      </c>
      <c r="AA35" s="104">
        <f>IF(AB35&gt;0,(AB35-Z35)/2,"")</f>
        <v/>
      </c>
      <c r="AB35" s="104" t="n">
        <v>1124</v>
      </c>
      <c r="AC35" s="104">
        <f>IF(AD35&gt;0,(AD35-AB35)/2,"")</f>
        <v/>
      </c>
      <c r="AD35" s="104" t="n">
        <v>1124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1429</v>
      </c>
      <c r="R36" s="106" t="n">
        <v>0</v>
      </c>
      <c r="S36" s="106">
        <f>IF(T36&gt;0,(T36-R36)/2,"")</f>
        <v/>
      </c>
      <c r="T36" s="106" t="n">
        <v>609</v>
      </c>
      <c r="U36" s="106">
        <f>IF(V36&gt;0,(V36-T36)/2,"")</f>
        <v/>
      </c>
      <c r="V36" s="106" t="n">
        <v>773</v>
      </c>
      <c r="W36" s="106">
        <f>IF(X36&gt;0,(X36-V36)/2,"")</f>
        <v/>
      </c>
      <c r="X36" s="106" t="n">
        <v>1416</v>
      </c>
      <c r="Y36" s="106">
        <f>IF(Z36&gt;0,(Z36-X36)/2,"")</f>
        <v/>
      </c>
      <c r="Z36" s="106" t="n">
        <v>1426</v>
      </c>
      <c r="AA36" s="106">
        <f>IF(AB36&gt;0,(AB36-Z36)/2,"")</f>
        <v/>
      </c>
      <c r="AB36" s="106" t="n">
        <v>1426</v>
      </c>
      <c r="AC36" s="106">
        <f>IF(AD36&gt;0,(AD36-AB36)/2,"")</f>
        <v/>
      </c>
      <c r="AD36" s="106" t="n">
        <v>1426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2723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840</v>
      </c>
      <c r="W37" s="108">
        <f>IF(X37&gt;0,(X37-V37)/2,"")</f>
        <v/>
      </c>
      <c r="X37" s="108" t="n">
        <v>1336</v>
      </c>
      <c r="Y37" s="108">
        <f>IF(Z37&gt;0,(Z37-X37)/2,"")</f>
        <v/>
      </c>
      <c r="Z37" s="108" t="n">
        <v>1336</v>
      </c>
      <c r="AA37" s="108">
        <f>IF(AB37&gt;0,(AB37-Z37)/2,"")</f>
        <v/>
      </c>
      <c r="AB37" s="108" t="n">
        <v>1336</v>
      </c>
      <c r="AC37" s="108">
        <f>IF(AD37&gt;0,(AD37-AB37)/2,"")</f>
        <v/>
      </c>
      <c r="AD37" s="108" t="n">
        <v>1336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3072</v>
      </c>
      <c r="R38" s="106" t="n">
        <v>754</v>
      </c>
      <c r="S38" s="106">
        <f>IF(T38&gt;0,(T38-R38)/2,"")</f>
        <v/>
      </c>
      <c r="T38" s="106" t="n">
        <v>1249</v>
      </c>
      <c r="U38" s="106">
        <f>IF(V38&gt;0,(V38-T38)/2,"")</f>
        <v/>
      </c>
      <c r="V38" s="106" t="n">
        <v>1249</v>
      </c>
      <c r="W38" s="106">
        <f>IF(X38&gt;0,(X38-V38)/2,"")</f>
        <v/>
      </c>
      <c r="X38" s="106" t="n">
        <v>1726</v>
      </c>
      <c r="Y38" s="106">
        <f>IF(Z38&gt;0,(Z38-X38)/2,"")</f>
        <v/>
      </c>
      <c r="Z38" s="106" t="n">
        <v>1726</v>
      </c>
      <c r="AA38" s="106">
        <f>IF(AB38&gt;0,(AB38-Z38)/2,"")</f>
        <v/>
      </c>
      <c r="AB38" s="106" t="n">
        <v>1726</v>
      </c>
      <c r="AC38" s="106">
        <f>IF(AD38&gt;0,(AD38-AB38)/2,"")</f>
        <v/>
      </c>
      <c r="AD38" s="106" t="n">
        <v>1726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2755</v>
      </c>
      <c r="R39" s="108" t="n">
        <v>330</v>
      </c>
      <c r="S39" s="108">
        <f>IF(T39&gt;0,(T39-R39)/2,"")</f>
        <v/>
      </c>
      <c r="T39" s="108" t="n">
        <v>330</v>
      </c>
      <c r="U39" s="108">
        <f>IF(V39&gt;0,(V39-T39)/2,"")</f>
        <v/>
      </c>
      <c r="V39" s="108" t="n">
        <v>330</v>
      </c>
      <c r="W39" s="108">
        <f>IF(X39&gt;0,(X39-V39)/2,"")</f>
        <v/>
      </c>
      <c r="X39" s="108" t="n">
        <v>692</v>
      </c>
      <c r="Y39" s="108">
        <f>IF(Z39&gt;0,(Z39-X39)/2,"")</f>
        <v/>
      </c>
      <c r="Z39" s="108" t="n">
        <v>1730</v>
      </c>
      <c r="AA39" s="108">
        <f>IF(AB39&gt;0,(AB39-Z39)/2,"")</f>
        <v/>
      </c>
      <c r="AB39" s="108" t="n">
        <v>1730</v>
      </c>
      <c r="AC39" s="108">
        <f>IF(AD39&gt;0,(AD39-AB39)/2,"")</f>
        <v/>
      </c>
      <c r="AD39" s="108" t="n">
        <v>1730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2855</v>
      </c>
      <c r="R40" s="106" t="n">
        <v>373</v>
      </c>
      <c r="S40" s="106">
        <f>IF(T40&gt;0,(T40-R40)/2,"")</f>
        <v/>
      </c>
      <c r="T40" s="106" t="n">
        <v>757</v>
      </c>
      <c r="U40" s="106">
        <f>IF(V40&gt;0,(V40-T40)/2,"")</f>
        <v/>
      </c>
      <c r="V40" s="106" t="n">
        <v>757</v>
      </c>
      <c r="W40" s="106">
        <f>IF(X40&gt;0,(X40-V40)/2,"")</f>
        <v/>
      </c>
      <c r="X40" s="106" t="n">
        <v>1295</v>
      </c>
      <c r="Y40" s="106">
        <f>IF(Z40&gt;0,(Z40-X40)/2,"")</f>
        <v/>
      </c>
      <c r="Z40" s="106" t="n">
        <v>1472</v>
      </c>
      <c r="AA40" s="106">
        <f>IF(AB40&gt;0,(AB40-Z40)/2,"")</f>
        <v/>
      </c>
      <c r="AB40" s="106" t="n">
        <v>1472</v>
      </c>
      <c r="AC40" s="106">
        <f>IF(AD40&gt;0,(AD40-AB40)/2,"")</f>
        <v/>
      </c>
      <c r="AD40" s="106" t="n">
        <v>1472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1262</v>
      </c>
      <c r="R41" s="108" t="n">
        <v>0</v>
      </c>
      <c r="S41" s="108">
        <f>IF(T41&gt;0,(T41-R41)/2,"")</f>
        <v/>
      </c>
      <c r="T41" s="108" t="n">
        <v>526</v>
      </c>
      <c r="U41" s="108">
        <f>IF(V41&gt;0,(V41-T41)/2,"")</f>
        <v/>
      </c>
      <c r="V41" s="108" t="n">
        <v>804</v>
      </c>
      <c r="W41" s="108">
        <f>IF(X41&gt;0,(X41-V41)/2,"")</f>
        <v/>
      </c>
      <c r="X41" s="108" t="n">
        <v>1265</v>
      </c>
      <c r="Y41" s="108">
        <f>IF(Z41&gt;0,(Z41-X41)/2,"")</f>
        <v/>
      </c>
      <c r="Z41" s="108" t="n">
        <v>1265</v>
      </c>
      <c r="AA41" s="108">
        <f>IF(AB41&gt;0,(AB41-Z41)/2,"")</f>
        <v/>
      </c>
      <c r="AB41" s="108" t="n">
        <v>1265</v>
      </c>
      <c r="AC41" s="108">
        <f>IF(AD41&gt;0,(AD41-AB41)/2,"")</f>
        <v/>
      </c>
      <c r="AD41" s="108" t="n">
        <v>1265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1716</v>
      </c>
      <c r="R42" s="106" t="n">
        <v>0</v>
      </c>
      <c r="S42" s="106">
        <f>IF(T42&gt;0,(T42-R42)/2,"")</f>
        <v/>
      </c>
      <c r="T42" s="106" t="n">
        <v>552</v>
      </c>
      <c r="U42" s="106">
        <f>IF(V42&gt;0,(V42-T42)/2,"")</f>
        <v/>
      </c>
      <c r="V42" s="106" t="n">
        <v>931</v>
      </c>
      <c r="W42" s="106">
        <f>IF(X42&gt;0,(X42-V42)/2,"")</f>
        <v/>
      </c>
      <c r="X42" s="106" t="n">
        <v>1326</v>
      </c>
      <c r="Y42" s="106">
        <f>IF(Z42&gt;0,(Z42-X42)/2,"")</f>
        <v/>
      </c>
      <c r="Z42" s="106" t="n">
        <v>1717</v>
      </c>
      <c r="AA42" s="106">
        <f>IF(AB42&gt;0,(AB42-Z42)/2,"")</f>
        <v/>
      </c>
      <c r="AB42" s="106" t="n">
        <v>1717</v>
      </c>
      <c r="AC42" s="106">
        <f>IF(AD42&gt;0,(AD42-AB42)/2,"")</f>
        <v/>
      </c>
      <c r="AD42" s="106" t="n">
        <v>1717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1716</v>
      </c>
      <c r="R43" s="110" t="n">
        <v>504</v>
      </c>
      <c r="S43" s="110">
        <f>IF(T43&gt;0,(T43-R43)/2,"")</f>
        <v/>
      </c>
      <c r="T43" s="110" t="n">
        <v>960</v>
      </c>
      <c r="U43" s="110">
        <f>IF(V43&gt;0,(V43-T43)/2,"")</f>
        <v/>
      </c>
      <c r="V43" s="110" t="n">
        <v>960</v>
      </c>
      <c r="W43" s="110">
        <f>IF(X43&gt;0,(X43-V43)/2,"")</f>
        <v/>
      </c>
      <c r="X43" s="110" t="n">
        <v>1141</v>
      </c>
      <c r="Y43" s="110">
        <f>IF(Z43&gt;0,(Z43-X43)/2,"")</f>
        <v/>
      </c>
      <c r="Z43" s="110" t="n">
        <v>1221</v>
      </c>
      <c r="AA43" s="110">
        <f>IF(AB43&gt;0,(AB43-Z43)/2,"")</f>
        <v/>
      </c>
      <c r="AB43" s="110" t="n">
        <v>1221</v>
      </c>
      <c r="AC43" s="110">
        <f>IF(AD43&gt;0,(AD43-AB43)/2,"")</f>
        <v/>
      </c>
      <c r="AD43" s="110" t="n">
        <v>1221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4781</v>
      </c>
      <c r="R44" s="112" t="n">
        <v>1005</v>
      </c>
      <c r="S44" s="112">
        <f>IF(T44&gt;0,(T44-R44)/2,"")</f>
        <v/>
      </c>
      <c r="T44" s="112" t="n">
        <v>1855</v>
      </c>
      <c r="U44" s="112">
        <f>IF(V44&gt;0,(V44-T44)/2,"")</f>
        <v/>
      </c>
      <c r="V44" s="112" t="n">
        <v>1855</v>
      </c>
      <c r="W44" s="112">
        <f>IF(X44&gt;0,(X44-V44)/2,"")</f>
        <v/>
      </c>
      <c r="X44" s="112" t="n">
        <v>1855</v>
      </c>
      <c r="Y44" s="112">
        <f>IF(Z44&gt;0,(Z44-X44)/2,"")</f>
        <v/>
      </c>
      <c r="Z44" s="112" t="n">
        <v>2887</v>
      </c>
      <c r="AA44" s="112">
        <f>IF(AB44&gt;0,(AB44-Z44)/2,"")</f>
        <v/>
      </c>
      <c r="AB44" s="112" t="n">
        <v>2887</v>
      </c>
      <c r="AC44" s="112">
        <f>IF(AD44&gt;0,(AD44-AB44)/2,"")</f>
        <v/>
      </c>
      <c r="AD44" s="112" t="n">
        <v>2887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3775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2443</v>
      </c>
      <c r="Y45" s="108">
        <f>IF(Z45&gt;0,(Z45-X45)/2,"")</f>
        <v/>
      </c>
      <c r="Z45" s="108" t="n">
        <v>3775</v>
      </c>
      <c r="AA45" s="108">
        <f>IF(AB45&gt;0,(AB45-Z45)/2,"")</f>
        <v/>
      </c>
      <c r="AB45" s="108" t="n">
        <v>3775</v>
      </c>
      <c r="AC45" s="108">
        <f>IF(AD45&gt;0,(AD45-AB45)/2,"")</f>
        <v/>
      </c>
      <c r="AD45" s="108" t="n">
        <v>3775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2388</v>
      </c>
      <c r="R46" s="106" t="n">
        <v>7</v>
      </c>
      <c r="S46" s="106">
        <f>IF(T46&gt;0,(T46-R46)/2,"")</f>
        <v/>
      </c>
      <c r="T46" s="106" t="n">
        <v>7</v>
      </c>
      <c r="U46" s="106">
        <f>IF(V46&gt;0,(V46-T46)/2,"")</f>
        <v/>
      </c>
      <c r="V46" s="106" t="n">
        <v>7</v>
      </c>
      <c r="W46" s="106">
        <f>IF(X46&gt;0,(X46-V46)/2,"")</f>
        <v/>
      </c>
      <c r="X46" s="106" t="n">
        <v>333</v>
      </c>
      <c r="Y46" s="106">
        <f>IF(Z46&gt;0,(Z46-X46)/2,"")</f>
        <v/>
      </c>
      <c r="Z46" s="106" t="n">
        <v>1085</v>
      </c>
      <c r="AA46" s="106">
        <f>IF(AB46&gt;0,(AB46-Z46)/2,"")</f>
        <v/>
      </c>
      <c r="AB46" s="106" t="n">
        <v>1085</v>
      </c>
      <c r="AC46" s="106">
        <f>IF(AD46&gt;0,(AD46-AB46)/2,"")</f>
        <v/>
      </c>
      <c r="AD46" s="106" t="n">
        <v>1085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4100</v>
      </c>
      <c r="R47" s="110" t="n">
        <v>8</v>
      </c>
      <c r="S47" s="110">
        <f>IF(T47&gt;0,(T47-R47)/2,"")</f>
        <v/>
      </c>
      <c r="T47" s="110" t="n">
        <v>8</v>
      </c>
      <c r="U47" s="110">
        <f>IF(V47&gt;0,(V47-T47)/2,"")</f>
        <v/>
      </c>
      <c r="V47" s="110" t="n">
        <v>8</v>
      </c>
      <c r="W47" s="110">
        <f>IF(X47&gt;0,(X47-V47)/2,"")</f>
        <v/>
      </c>
      <c r="X47" s="110" t="n">
        <v>8</v>
      </c>
      <c r="Y47" s="110">
        <f>IF(Z47&gt;0,(Z47-X47)/2,"")</f>
        <v/>
      </c>
      <c r="Z47" s="110" t="n">
        <v>2594</v>
      </c>
      <c r="AA47" s="110">
        <f>IF(AB47&gt;0,(AB47-Z47)/2,"")</f>
        <v/>
      </c>
      <c r="AB47" s="110" t="n">
        <v>2594</v>
      </c>
      <c r="AC47" s="110">
        <f>IF(AD47&gt;0,(AD47-AB47)/2,"")</f>
        <v/>
      </c>
      <c r="AD47" s="110" t="n">
        <v>2594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2076</v>
      </c>
      <c r="R48" s="112" t="n">
        <v>0</v>
      </c>
      <c r="S48" s="112">
        <f>IF(T48&gt;0,(T48-R48)/2,"")</f>
        <v/>
      </c>
      <c r="T48" s="112" t="n">
        <v>961</v>
      </c>
      <c r="U48" s="112">
        <f>IF(V48&gt;0,(V48-T48)/2,"")</f>
        <v/>
      </c>
      <c r="V48" s="112" t="n">
        <v>1789</v>
      </c>
      <c r="W48" s="112">
        <f>IF(X48&gt;0,(X48-V48)/2,"")</f>
        <v/>
      </c>
      <c r="X48" s="112" t="n">
        <v>1789</v>
      </c>
      <c r="Y48" s="112">
        <f>IF(Z48&gt;0,(Z48-X48)/2,"")</f>
        <v/>
      </c>
      <c r="Z48" s="112" t="n">
        <v>1869</v>
      </c>
      <c r="AA48" s="112">
        <f>IF(AB48&gt;0,(AB48-Z48)/2,"")</f>
        <v/>
      </c>
      <c r="AB48" s="112" t="n">
        <v>1991</v>
      </c>
      <c r="AC48" s="112">
        <f>IF(AD48&gt;0,(AD48-AB48)/2,"")</f>
        <v/>
      </c>
      <c r="AD48" s="112" t="n">
        <v>1991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3598</v>
      </c>
      <c r="R49" s="108" t="n">
        <v>981</v>
      </c>
      <c r="S49" s="108">
        <f>IF(T49&gt;0,(T49-R49)/2,"")</f>
        <v/>
      </c>
      <c r="T49" s="108" t="n">
        <v>981</v>
      </c>
      <c r="U49" s="108">
        <f>IF(V49&gt;0,(V49-T49)/2,"")</f>
        <v/>
      </c>
      <c r="V49" s="108" t="n">
        <v>1387</v>
      </c>
      <c r="W49" s="108">
        <f>IF(X49&gt;0,(X49-V49)/2,"")</f>
        <v/>
      </c>
      <c r="X49" s="108" t="n">
        <v>2353</v>
      </c>
      <c r="Y49" s="108">
        <f>IF(Z49&gt;0,(Z49-X49)/2,"")</f>
        <v/>
      </c>
      <c r="Z49" s="108" t="n">
        <v>3501</v>
      </c>
      <c r="AA49" s="108">
        <f>IF(AB49&gt;0,(AB49-Z49)/2,"")</f>
        <v/>
      </c>
      <c r="AB49" s="108" t="n">
        <v>3501</v>
      </c>
      <c r="AC49" s="108">
        <f>IF(AD49&gt;0,(AD49-AB49)/2,"")</f>
        <v/>
      </c>
      <c r="AD49" s="108" t="n">
        <v>3501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1999</v>
      </c>
      <c r="R50" s="106" t="n">
        <v>93</v>
      </c>
      <c r="S50" s="106">
        <f>IF(T50&gt;0,(T50-R50)/2,"")</f>
        <v/>
      </c>
      <c r="T50" s="106" t="n">
        <v>141</v>
      </c>
      <c r="U50" s="106">
        <f>IF(V50&gt;0,(V50-T50)/2,"")</f>
        <v/>
      </c>
      <c r="V50" s="106" t="n">
        <v>672</v>
      </c>
      <c r="W50" s="106">
        <f>IF(X50&gt;0,(X50-V50)/2,"")</f>
        <v/>
      </c>
      <c r="X50" s="106" t="n">
        <v>1051</v>
      </c>
      <c r="Y50" s="106">
        <f>IF(Z50&gt;0,(Z50-X50)/2,"")</f>
        <v/>
      </c>
      <c r="Z50" s="106" t="n">
        <v>948</v>
      </c>
      <c r="AA50" s="106">
        <f>IF(AB50&gt;0,(AB50-Z50)/2,"")</f>
        <v/>
      </c>
      <c r="AB50" s="106" t="n">
        <v>948</v>
      </c>
      <c r="AC50" s="106">
        <f>IF(AD50&gt;0,(AD50-AB50)/2,"")</f>
        <v/>
      </c>
      <c r="AD50" s="106" t="n">
        <v>948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1460</v>
      </c>
      <c r="R51" s="108" t="n">
        <v>31</v>
      </c>
      <c r="S51" s="108">
        <f>IF(T51&gt;0,(T51-R51)/2,"")</f>
        <v/>
      </c>
      <c r="T51" s="108" t="n">
        <v>31</v>
      </c>
      <c r="U51" s="108">
        <f>IF(V51&gt;0,(V51-T51)/2,"")</f>
        <v/>
      </c>
      <c r="V51" s="108" t="n">
        <v>521</v>
      </c>
      <c r="W51" s="108">
        <f>IF(X51&gt;0,(X51-V51)/2,"")</f>
        <v/>
      </c>
      <c r="X51" s="108" t="n">
        <v>521</v>
      </c>
      <c r="Y51" s="108">
        <f>IF(Z51&gt;0,(Z51-X51)/2,"")</f>
        <v/>
      </c>
      <c r="Z51" s="108" t="n">
        <v>521</v>
      </c>
      <c r="AA51" s="108">
        <f>IF(AB51&gt;0,(AB51-Z51)/2,"")</f>
        <v/>
      </c>
      <c r="AB51" s="108" t="n">
        <v>533</v>
      </c>
      <c r="AC51" s="108">
        <f>IF(AD51&gt;0,(AD51-AB51)/2,"")</f>
        <v/>
      </c>
      <c r="AD51" s="108" t="n">
        <v>533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2640</v>
      </c>
      <c r="R52" s="106" t="n">
        <v>0</v>
      </c>
      <c r="S52" s="106">
        <f>IF(T52&gt;0,(T52-R52)/2,"")</f>
        <v/>
      </c>
      <c r="T52" s="106" t="n">
        <v>7</v>
      </c>
      <c r="U52" s="106">
        <f>IF(V52&gt;0,(V52-T52)/2,"")</f>
        <v/>
      </c>
      <c r="V52" s="106" t="n">
        <v>1185</v>
      </c>
      <c r="W52" s="106">
        <f>IF(X52&gt;0,(X52-V52)/2,"")</f>
        <v/>
      </c>
      <c r="X52" s="106" t="n">
        <v>1376</v>
      </c>
      <c r="Y52" s="106">
        <f>IF(Z52&gt;0,(Z52-X52)/2,"")</f>
        <v/>
      </c>
      <c r="Z52" s="106" t="n">
        <v>2074</v>
      </c>
      <c r="AA52" s="106">
        <f>IF(AB52&gt;0,(AB52-Z52)/2,"")</f>
        <v/>
      </c>
      <c r="AB52" s="106" t="n">
        <v>2074</v>
      </c>
      <c r="AC52" s="106">
        <f>IF(AD52&gt;0,(AD52-AB52)/2,"")</f>
        <v/>
      </c>
      <c r="AD52" s="106" t="n">
        <v>2074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1821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0</v>
      </c>
      <c r="W53" s="108">
        <f>IF(X53&gt;0,(X53-V53)/2,"")</f>
        <v/>
      </c>
      <c r="X53" s="108" t="n">
        <v>13</v>
      </c>
      <c r="Y53" s="108">
        <f>IF(Z53&gt;0,(Z53-X53)/2,"")</f>
        <v/>
      </c>
      <c r="Z53" s="108" t="n">
        <v>664</v>
      </c>
      <c r="AA53" s="108">
        <f>IF(AB53&gt;0,(AB53-Z53)/2,"")</f>
        <v/>
      </c>
      <c r="AB53" s="108" t="n">
        <v>664</v>
      </c>
      <c r="AC53" s="108">
        <f>IF(AD53&gt;0,(AD53-AB53)/2,"")</f>
        <v/>
      </c>
      <c r="AD53" s="108" t="n">
        <v>664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2030</v>
      </c>
      <c r="R54" s="106" t="n">
        <v>315</v>
      </c>
      <c r="S54" s="106">
        <f>IF(T54&gt;0,(T54-R54)/2,"")</f>
        <v/>
      </c>
      <c r="T54" s="106" t="n">
        <v>315</v>
      </c>
      <c r="U54" s="106">
        <f>IF(V54&gt;0,(V54-T54)/2,"")</f>
        <v/>
      </c>
      <c r="V54" s="106" t="n">
        <v>315</v>
      </c>
      <c r="W54" s="106">
        <f>IF(X54&gt;0,(X54-V54)/2,"")</f>
        <v/>
      </c>
      <c r="X54" s="106" t="n">
        <v>315</v>
      </c>
      <c r="Y54" s="106">
        <f>IF(Z54&gt;0,(Z54-X54)/2,"")</f>
        <v/>
      </c>
      <c r="Z54" s="106" t="n">
        <v>1245</v>
      </c>
      <c r="AA54" s="106">
        <f>IF(AB54&gt;0,(AB54-Z54)/2,"")</f>
        <v/>
      </c>
      <c r="AB54" s="106" t="n">
        <v>1286</v>
      </c>
      <c r="AC54" s="106">
        <f>IF(AD54&gt;0,(AD54-AB54)/2,"")</f>
        <v/>
      </c>
      <c r="AD54" s="106" t="n">
        <v>1286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2789</v>
      </c>
      <c r="R55" s="108" t="n">
        <v>11</v>
      </c>
      <c r="S55" s="108">
        <f>IF(T55&gt;0,(T55-R55)/2,"")</f>
        <v/>
      </c>
      <c r="T55" s="108" t="n">
        <v>1211</v>
      </c>
      <c r="U55" s="108">
        <f>IF(V55&gt;0,(V55-T55)/2,"")</f>
        <v/>
      </c>
      <c r="V55" s="108" t="n">
        <v>2384</v>
      </c>
      <c r="W55" s="108">
        <f>IF(X55&gt;0,(X55-V55)/2,"")</f>
        <v/>
      </c>
      <c r="X55" s="108" t="n">
        <v>2384</v>
      </c>
      <c r="Y55" s="108">
        <f>IF(Z55&gt;0,(Z55-X55)/2,"")</f>
        <v/>
      </c>
      <c r="Z55" s="108" t="n">
        <v>2384</v>
      </c>
      <c r="AA55" s="108">
        <f>IF(AB55&gt;0,(AB55-Z55)/2,"")</f>
        <v/>
      </c>
      <c r="AB55" s="108" t="n">
        <v>2584</v>
      </c>
      <c r="AC55" s="108">
        <f>IF(AD55&gt;0,(AD55-AB55)/2,"")</f>
        <v/>
      </c>
      <c r="AD55" s="108" t="n">
        <v>2584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234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234</v>
      </c>
      <c r="AA56" s="114">
        <f>IF(AB56&gt;0,(AB56-Z56)/2,"")</f>
        <v/>
      </c>
      <c r="AB56" s="114" t="n">
        <v>234</v>
      </c>
      <c r="AC56" s="114">
        <f>IF(AD56&gt;0,(AD56-AB56)/2,"")</f>
        <v/>
      </c>
      <c r="AD56" s="114" t="n">
        <v>234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6456</v>
      </c>
      <c r="R57" s="104" t="n">
        <v>602</v>
      </c>
      <c r="S57" s="104">
        <f>IF(T57&gt;0,(T57-R57)/2,"")</f>
        <v/>
      </c>
      <c r="T57" s="104" t="n">
        <v>2367</v>
      </c>
      <c r="U57" s="104">
        <f>IF(V57&gt;0,(V57-T57)/2,"")</f>
        <v/>
      </c>
      <c r="V57" s="104" t="n">
        <v>2932</v>
      </c>
      <c r="W57" s="104">
        <f>IF(X57&gt;0,(X57-V57)/2,"")</f>
        <v/>
      </c>
      <c r="X57" s="104" t="n">
        <v>2441</v>
      </c>
      <c r="Y57" s="104">
        <f>IF(Z57&gt;0,(Z57-X57)/2,"")</f>
        <v/>
      </c>
      <c r="Z57" s="104" t="n">
        <v>2461</v>
      </c>
      <c r="AA57" s="104">
        <f>IF(AB57&gt;0,(AB57-Z57)/2,"")</f>
        <v/>
      </c>
      <c r="AB57" s="104" t="n">
        <v>2461</v>
      </c>
      <c r="AC57" s="104">
        <f>IF(AD57&gt;0,(AD57-AB57)/2,"")</f>
        <v/>
      </c>
      <c r="AD57" s="104" t="n">
        <v>2461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4563</v>
      </c>
      <c r="R58" s="106" t="n">
        <v>781</v>
      </c>
      <c r="S58" s="106">
        <f>IF(T58&gt;0,(T58-R58)/2,"")</f>
        <v/>
      </c>
      <c r="T58" s="106" t="n">
        <v>1637</v>
      </c>
      <c r="U58" s="106">
        <f>IF(V58&gt;0,(V58-T58)/2,"")</f>
        <v/>
      </c>
      <c r="V58" s="106" t="n">
        <v>2846</v>
      </c>
      <c r="W58" s="106">
        <f>IF(X58&gt;0,(X58-V58)/2,"")</f>
        <v/>
      </c>
      <c r="X58" s="106" t="n">
        <v>2948</v>
      </c>
      <c r="Y58" s="106">
        <f>IF(Z58&gt;0,(Z58-X58)/2,"")</f>
        <v/>
      </c>
      <c r="Z58" s="106" t="n">
        <v>2928</v>
      </c>
      <c r="AA58" s="106">
        <f>IF(AB58&gt;0,(AB58-Z58)/2,"")</f>
        <v/>
      </c>
      <c r="AB58" s="106" t="n">
        <v>2928</v>
      </c>
      <c r="AC58" s="106">
        <f>IF(AD58&gt;0,(AD58-AB58)/2,"")</f>
        <v/>
      </c>
      <c r="AD58" s="106" t="n">
        <v>2928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5033</v>
      </c>
      <c r="R59" s="108" t="n">
        <v>0</v>
      </c>
      <c r="S59" s="108">
        <f>IF(T59&gt;0,(T59-R59)/2,"")</f>
        <v/>
      </c>
      <c r="T59" s="108" t="n">
        <v>213</v>
      </c>
      <c r="U59" s="108">
        <f>IF(V59&gt;0,(V59-T59)/2,"")</f>
        <v/>
      </c>
      <c r="V59" s="108" t="n">
        <v>801</v>
      </c>
      <c r="W59" s="108">
        <f>IF(X59&gt;0,(X59-V59)/2,"")</f>
        <v/>
      </c>
      <c r="X59" s="108" t="n">
        <v>1972</v>
      </c>
      <c r="Y59" s="108">
        <f>IF(Z59&gt;0,(Z59-X59)/2,"")</f>
        <v/>
      </c>
      <c r="Z59" s="108" t="n">
        <v>1972</v>
      </c>
      <c r="AA59" s="108">
        <f>IF(AB59&gt;0,(AB59-Z59)/2,"")</f>
        <v/>
      </c>
      <c r="AB59" s="108" t="n">
        <v>1972</v>
      </c>
      <c r="AC59" s="108">
        <f>IF(AD59&gt;0,(AD59-AB59)/2,"")</f>
        <v/>
      </c>
      <c r="AD59" s="108" t="n">
        <v>1972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6787</v>
      </c>
      <c r="R61" s="104" t="n">
        <v>1523</v>
      </c>
      <c r="S61" s="104">
        <f>IF(T61&gt;0,(T61-R61)/2,"")</f>
        <v/>
      </c>
      <c r="T61" s="104" t="n">
        <v>2163</v>
      </c>
      <c r="U61" s="104">
        <f>IF(V61&gt;0,(V61-T61)/2,"")</f>
        <v/>
      </c>
      <c r="V61" s="104" t="n">
        <v>3093</v>
      </c>
      <c r="W61" s="104">
        <f>IF(X61&gt;0,(X61-V61)/2,"")</f>
        <v/>
      </c>
      <c r="X61" s="104" t="n">
        <v>3320</v>
      </c>
      <c r="Y61" s="104">
        <f>IF(Z61&gt;0,(Z61-X61)/2,"")</f>
        <v/>
      </c>
      <c r="Z61" s="104" t="n">
        <v>3847</v>
      </c>
      <c r="AA61" s="104">
        <f>IF(AB61&gt;0,(AB61-Z61)/2,"")</f>
        <v/>
      </c>
      <c r="AB61" s="104" t="n">
        <v>3847</v>
      </c>
      <c r="AC61" s="104">
        <f>IF(AD61&gt;0,(AD61-AB61)/2,"")</f>
        <v/>
      </c>
      <c r="AD61" s="104" t="n">
        <v>3847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5631</v>
      </c>
      <c r="R62" s="106" t="n">
        <v>1699</v>
      </c>
      <c r="S62" s="106">
        <f>IF(T62&gt;0,(T62-R62)/2,"")</f>
        <v/>
      </c>
      <c r="T62" s="106" t="n">
        <v>3278</v>
      </c>
      <c r="U62" s="106">
        <f>IF(V62&gt;0,(V62-T62)/2,"")</f>
        <v/>
      </c>
      <c r="V62" s="106" t="n">
        <v>3718</v>
      </c>
      <c r="W62" s="106">
        <f>IF(X62&gt;0,(X62-V62)/2,"")</f>
        <v/>
      </c>
      <c r="X62" s="106" t="n">
        <v>4123</v>
      </c>
      <c r="Y62" s="106">
        <f>IF(Z62&gt;0,(Z62-X62)/2,"")</f>
        <v/>
      </c>
      <c r="Z62" s="106" t="n">
        <v>4127</v>
      </c>
      <c r="AA62" s="106">
        <f>IF(AB62&gt;0,(AB62-Z62)/2,"")</f>
        <v/>
      </c>
      <c r="AB62" s="106" t="n">
        <v>4127</v>
      </c>
      <c r="AC62" s="106">
        <f>IF(AD62&gt;0,(AD62-AB62)/2,"")</f>
        <v/>
      </c>
      <c r="AD62" s="106" t="n">
        <v>4127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8410</v>
      </c>
      <c r="R63" s="108" t="n">
        <v>866</v>
      </c>
      <c r="S63" s="108">
        <f>IF(T63&gt;0,(T63-R63)/2,"")</f>
        <v/>
      </c>
      <c r="T63" s="108" t="n">
        <v>1684</v>
      </c>
      <c r="U63" s="108">
        <f>IF(V63&gt;0,(V63-T63)/2,"")</f>
        <v/>
      </c>
      <c r="V63" s="108" t="n">
        <v>2148</v>
      </c>
      <c r="W63" s="108">
        <f>IF(X63&gt;0,(X63-V63)/2,"")</f>
        <v/>
      </c>
      <c r="X63" s="108" t="n">
        <v>3067</v>
      </c>
      <c r="Y63" s="108">
        <f>IF(Z63&gt;0,(Z63-X63)/2,"")</f>
        <v/>
      </c>
      <c r="Z63" s="108" t="n">
        <v>3961</v>
      </c>
      <c r="AA63" s="108">
        <f>IF(AB63&gt;0,(AB63-Z63)/2,"")</f>
        <v/>
      </c>
      <c r="AB63" s="108" t="n">
        <v>4474</v>
      </c>
      <c r="AC63" s="108">
        <f>IF(AD63&gt;0,(AD63-AB63)/2,"")</f>
        <v/>
      </c>
      <c r="AD63" s="108" t="n">
        <v>4474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3446</v>
      </c>
      <c r="R64" s="114" t="n">
        <v>711</v>
      </c>
      <c r="S64" s="114">
        <f>IF(T64&gt;0,(T64-R64)/2,"")</f>
        <v/>
      </c>
      <c r="T64" s="114" t="n">
        <v>793</v>
      </c>
      <c r="U64" s="114">
        <f>IF(V64&gt;0,(V64-T64)/2,"")</f>
        <v/>
      </c>
      <c r="V64" s="114" t="n">
        <v>891</v>
      </c>
      <c r="W64" s="114">
        <f>IF(X64&gt;0,(X64-V64)/2,"")</f>
        <v/>
      </c>
      <c r="X64" s="114" t="n">
        <v>933</v>
      </c>
      <c r="Y64" s="114">
        <f>IF(Z64&gt;0,(Z64-X64)/2,"")</f>
        <v/>
      </c>
      <c r="Z64" s="114" t="n">
        <v>933</v>
      </c>
      <c r="AA64" s="114">
        <f>IF(AB64&gt;0,(AB64-Z64)/2,"")</f>
        <v/>
      </c>
      <c r="AB64" s="114" t="n">
        <v>933</v>
      </c>
      <c r="AC64" s="114">
        <f>IF(AD64&gt;0,(AD64-AB64)/2,"")</f>
        <v/>
      </c>
      <c r="AD64" s="114" t="n">
        <v>933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1.xml><?xml version="1.0" encoding="utf-8"?>
<worksheet xmlns:r="http://schemas.openxmlformats.org/officeDocument/2006/relationships" xmlns="http://schemas.openxmlformats.org/spreadsheetml/2006/main">
  <sheetPr codeName="Sheet41">
    <tabColor theme="1"/>
    <outlinePr summaryBelow="1" summaryRight="1"/>
    <pageSetUpPr fitToPage="1"/>
  </sheetPr>
  <dimension ref="B2:AQ64"/>
  <sheetViews>
    <sheetView topLeftCell="I1" zoomScale="85" zoomScaleNormal="85" zoomScaleSheetLayoutView="70" workbookViewId="0">
      <selection activeCell="S36" sqref="S36:S65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19470</v>
      </c>
      <c r="G6" s="117" t="n">
        <v>16482.508125</v>
      </c>
      <c r="H6" s="117" t="n">
        <v>12832.03721588</v>
      </c>
      <c r="I6" s="19">
        <f>G6+H6</f>
        <v/>
      </c>
      <c r="J6" s="119" t="n">
        <v>21776</v>
      </c>
      <c r="K6" s="117" t="n">
        <v>17580.637625</v>
      </c>
      <c r="L6" s="117" t="n">
        <v>15003.92652998</v>
      </c>
      <c r="M6" s="19">
        <f>K6+L6</f>
        <v/>
      </c>
      <c r="N6" s="85" t="n">
        <v>64</v>
      </c>
      <c r="O6" s="85" t="n">
        <v>49</v>
      </c>
      <c r="P6" s="92" t="n"/>
      <c r="Q6" s="20">
        <f>J6-P6</f>
        <v/>
      </c>
      <c r="R6" s="21" t="n">
        <v>1772</v>
      </c>
      <c r="S6" s="20">
        <f>IF(R6&gt;0,(R6-R7-$Q6),"")</f>
        <v/>
      </c>
      <c r="T6" s="21" t="n">
        <v>5517</v>
      </c>
      <c r="U6" s="20">
        <f>IF(T6&gt;0,(T6-T7-$Q6),"")</f>
        <v/>
      </c>
      <c r="V6" s="21" t="n">
        <v>6508</v>
      </c>
      <c r="W6" s="20">
        <f>IF(V6&gt;0,(V6-V7-$Q6),"")</f>
        <v/>
      </c>
      <c r="X6" s="21" t="n">
        <v>11987</v>
      </c>
      <c r="Y6" s="20">
        <f>IF(X6&gt;0,(X6-X7-$Q6),"")</f>
        <v/>
      </c>
      <c r="Z6" s="21" t="n">
        <v>15136</v>
      </c>
      <c r="AA6" s="20">
        <f>IF(Z6&gt;0,(Z6-Z7-$Q6),"")</f>
        <v/>
      </c>
      <c r="AB6" s="21" t="n">
        <v>15136</v>
      </c>
      <c r="AC6" s="22">
        <f>IF(AB6&gt;0,(AB6-AB7-$Q6),"")</f>
        <v/>
      </c>
      <c r="AD6" s="21" t="n">
        <v>15136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1</v>
      </c>
      <c r="W7" s="24" t="n"/>
      <c r="X7" s="25" t="n">
        <v>133</v>
      </c>
      <c r="Y7" s="24" t="n"/>
      <c r="Z7" s="25" t="n">
        <v>157</v>
      </c>
      <c r="AA7" s="24" t="n"/>
      <c r="AB7" s="25" t="n">
        <v>157</v>
      </c>
      <c r="AC7" s="26" t="n"/>
      <c r="AD7" s="25" t="n">
        <v>157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2422</v>
      </c>
      <c r="E8" s="29" t="inlineStr">
        <is>
          <t>Room 2</t>
        </is>
      </c>
      <c r="F8" s="119" t="n">
        <v>16450</v>
      </c>
      <c r="G8" s="117" t="n">
        <v>6994.844999999999</v>
      </c>
      <c r="H8" s="117" t="n">
        <v>1544.801023</v>
      </c>
      <c r="I8" s="19">
        <f>G8+H8</f>
        <v/>
      </c>
      <c r="J8" s="119" t="n">
        <v>15929</v>
      </c>
      <c r="K8" s="117" t="n">
        <v>6775.0805</v>
      </c>
      <c r="L8" s="117" t="n">
        <v>1492.260494</v>
      </c>
      <c r="M8" s="19">
        <f>K8+L8</f>
        <v/>
      </c>
      <c r="N8" s="87" t="n">
        <v>28</v>
      </c>
      <c r="O8" s="87" t="n">
        <v>23</v>
      </c>
      <c r="P8" s="92" t="n"/>
      <c r="Q8" s="20">
        <f>J8-P8</f>
        <v/>
      </c>
      <c r="R8" s="21" t="n">
        <v>2068</v>
      </c>
      <c r="S8" s="20">
        <f>IF(R8&gt;0,(R8-R9-$Q8),"")</f>
        <v/>
      </c>
      <c r="T8" s="21" t="n">
        <v>3043</v>
      </c>
      <c r="U8" s="20">
        <f>IF(T8&gt;0,(T8-T9-$Q8),"")</f>
        <v/>
      </c>
      <c r="V8" s="21" t="n">
        <v>6129</v>
      </c>
      <c r="W8" s="20">
        <f>IF(V8&gt;0,(V8-V9-$Q8),"")</f>
        <v/>
      </c>
      <c r="X8" s="21" t="n">
        <v>8924</v>
      </c>
      <c r="Y8" s="20">
        <f>IF(X8&gt;0,(X8-X9-$Q8),"")</f>
        <v/>
      </c>
      <c r="Z8" s="21" t="n">
        <v>15173</v>
      </c>
      <c r="AA8" s="20">
        <f>IF(Z8&gt;0,(Z8-Z9-$Q8),"")</f>
        <v/>
      </c>
      <c r="AB8" s="21" t="n">
        <v>15173</v>
      </c>
      <c r="AC8" s="22">
        <f>IF(AB8&gt;0,(AB8-AB9-$Q8),"")</f>
        <v/>
      </c>
      <c r="AD8" s="21" t="n">
        <v>15173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2011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92</v>
      </c>
      <c r="S9" s="24" t="n"/>
      <c r="T9" s="30" t="n">
        <v>136</v>
      </c>
      <c r="U9" s="24" t="n"/>
      <c r="V9" s="30" t="n">
        <v>156</v>
      </c>
      <c r="W9" s="24" t="n"/>
      <c r="X9" s="30" t="n">
        <v>156</v>
      </c>
      <c r="Y9" s="24" t="n"/>
      <c r="Z9" s="30" t="n">
        <v>156</v>
      </c>
      <c r="AA9" s="24" t="n"/>
      <c r="AB9" s="30" t="n">
        <v>156</v>
      </c>
      <c r="AC9" s="26" t="n"/>
      <c r="AD9" s="30" t="n">
        <v>156</v>
      </c>
      <c r="AE9" s="26" t="n"/>
    </row>
    <row r="10">
      <c r="B10" s="16" t="inlineStr">
        <is>
          <t>WM DC</t>
        </is>
      </c>
      <c r="C10" s="17" t="n">
        <v>6637</v>
      </c>
      <c r="E10" s="18" t="inlineStr">
        <is>
          <t>Room 3</t>
        </is>
      </c>
      <c r="F10" s="119" t="n">
        <v>8948</v>
      </c>
      <c r="G10" s="117" t="n">
        <v>7124.616750000001</v>
      </c>
      <c r="H10" s="117" t="n">
        <v>1733.871075</v>
      </c>
      <c r="I10" s="19">
        <f>G10+H10</f>
        <v/>
      </c>
      <c r="J10" s="119" t="n">
        <v>9820</v>
      </c>
      <c r="K10" s="117" t="n">
        <v>7816.97725</v>
      </c>
      <c r="L10" s="117" t="n">
        <v>1868.1964125</v>
      </c>
      <c r="M10" s="19">
        <f>K10+L10</f>
        <v/>
      </c>
      <c r="N10" s="88" t="n">
        <v>41</v>
      </c>
      <c r="O10" s="88" t="n">
        <v>34</v>
      </c>
      <c r="P10" s="92" t="n"/>
      <c r="Q10" s="20">
        <f>J10-P10</f>
        <v/>
      </c>
      <c r="R10" s="21" t="n">
        <v>609</v>
      </c>
      <c r="S10" s="20">
        <f>IF(R10&gt;0,(R10-R11-$Q10),"")</f>
        <v/>
      </c>
      <c r="T10" s="21" t="n">
        <v>1423</v>
      </c>
      <c r="U10" s="20">
        <f>IF(T10&gt;0,(T10-T11-$Q10),"")</f>
        <v/>
      </c>
      <c r="V10" s="21" t="n">
        <v>4244</v>
      </c>
      <c r="W10" s="20">
        <f>IF(V10&gt;0,(V10-V11-$Q10),"")</f>
        <v/>
      </c>
      <c r="X10" s="21" t="n">
        <v>6660</v>
      </c>
      <c r="Y10" s="20">
        <f>IF(X10&gt;0,(X10-X11-$Q10),"")</f>
        <v/>
      </c>
      <c r="Z10" s="21" t="n">
        <v>6701</v>
      </c>
      <c r="AA10" s="20">
        <f>IF(Z10&gt;0,(Z10-Z11-$Q10),"")</f>
        <v/>
      </c>
      <c r="AB10" s="21" t="n">
        <v>6701</v>
      </c>
      <c r="AC10" s="22">
        <f>IF(AB10&gt;0,(AB10-AB11-$Q10),"")</f>
        <v/>
      </c>
      <c r="AD10" s="21" t="n">
        <v>6701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207</v>
      </c>
      <c r="S11" s="24" t="n"/>
      <c r="T11" s="30" t="n">
        <v>727</v>
      </c>
      <c r="U11" s="24" t="n"/>
      <c r="V11" s="30" t="n">
        <v>1417</v>
      </c>
      <c r="W11" s="24" t="n"/>
      <c r="X11" s="30" t="n">
        <v>1477</v>
      </c>
      <c r="Y11" s="24" t="n"/>
      <c r="Z11" s="30" t="n">
        <v>1477</v>
      </c>
      <c r="AA11" s="24" t="n"/>
      <c r="AB11" s="30" t="n">
        <v>1477</v>
      </c>
      <c r="AC11" s="26" t="n"/>
      <c r="AD11" s="30" t="n">
        <v>1477</v>
      </c>
      <c r="AE11" s="26" t="n"/>
    </row>
    <row r="12">
      <c r="B12" s="16" t="inlineStr">
        <is>
          <t>WM TUC</t>
        </is>
      </c>
      <c r="C12" s="17" t="n">
        <v>1696</v>
      </c>
      <c r="E12" s="29" t="inlineStr">
        <is>
          <t>Room 4</t>
        </is>
      </c>
      <c r="F12" s="119" t="n">
        <v>12153</v>
      </c>
      <c r="G12" s="117" t="n">
        <v>10798.095625</v>
      </c>
      <c r="H12" s="117" t="n">
        <v>14809.10508948001</v>
      </c>
      <c r="I12" s="19">
        <f>G12+H12</f>
        <v/>
      </c>
      <c r="J12" s="119" t="n">
        <v>12501</v>
      </c>
      <c r="K12" s="117" t="n">
        <v>11177.127375</v>
      </c>
      <c r="L12" s="117" t="n">
        <v>15075.55123804</v>
      </c>
      <c r="M12" s="19">
        <f>K12+L12</f>
        <v/>
      </c>
      <c r="N12" s="88" t="n">
        <v>50</v>
      </c>
      <c r="O12" s="88" t="n">
        <v>37</v>
      </c>
      <c r="P12" s="92" t="n"/>
      <c r="Q12" s="20">
        <f>J12-P12</f>
        <v/>
      </c>
      <c r="R12" s="21" t="n">
        <v>1169</v>
      </c>
      <c r="S12" s="20">
        <f>IF(R12&gt;0,(R12-R13-$Q12),"")</f>
        <v/>
      </c>
      <c r="T12" s="21" t="n">
        <v>2336</v>
      </c>
      <c r="U12" s="20">
        <f>IF(T12&gt;0,(T12-T13-$Q12),"")</f>
        <v/>
      </c>
      <c r="V12" s="21" t="n">
        <v>4529</v>
      </c>
      <c r="W12" s="20">
        <f>IF(V12&gt;0,(V12-V13-$Q12),"")</f>
        <v/>
      </c>
      <c r="X12" s="21" t="n">
        <v>7007</v>
      </c>
      <c r="Y12" s="20">
        <f>IF(X12&gt;0,(X12-X13-$Q12),"")</f>
        <v/>
      </c>
      <c r="Z12" s="21" t="n">
        <v>7007</v>
      </c>
      <c r="AA12" s="20">
        <f>IF(Z12&gt;0,(Z12-Z13-$Q12),"")</f>
        <v/>
      </c>
      <c r="AB12" s="21" t="n">
        <v>7007</v>
      </c>
      <c r="AC12" s="22">
        <f>IF(AB12&gt;0,(AB12-AB13-$Q12),"")</f>
        <v/>
      </c>
      <c r="AD12" s="21" t="n">
        <v>7007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5241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297</v>
      </c>
      <c r="S13" s="24" t="n"/>
      <c r="T13" s="30" t="n">
        <v>297</v>
      </c>
      <c r="U13" s="24" t="n"/>
      <c r="V13" s="30" t="n">
        <v>1429</v>
      </c>
      <c r="W13" s="24" t="n"/>
      <c r="X13" s="30" t="n">
        <v>1722</v>
      </c>
      <c r="Y13" s="24" t="n"/>
      <c r="Z13" s="30" t="n">
        <v>1722</v>
      </c>
      <c r="AA13" s="24" t="n"/>
      <c r="AB13" s="30" t="n">
        <v>1722</v>
      </c>
      <c r="AC13" s="26" t="n"/>
      <c r="AD13" s="30" t="n">
        <v>1722</v>
      </c>
      <c r="AE13" s="26" t="n"/>
    </row>
    <row r="14">
      <c r="B14" s="16" t="inlineStr">
        <is>
          <t>ALBSFWY PHX</t>
        </is>
      </c>
      <c r="C14" s="17" t="n">
        <v>12485</v>
      </c>
      <c r="E14" s="18" t="inlineStr">
        <is>
          <t>Room 5</t>
        </is>
      </c>
      <c r="F14" s="119" t="n">
        <v>27524</v>
      </c>
      <c r="G14" s="117" t="n">
        <v>18240.8125</v>
      </c>
      <c r="H14" s="117" t="n">
        <v>22313.83632066001</v>
      </c>
      <c r="I14" s="19">
        <f>G14+H14</f>
        <v/>
      </c>
      <c r="J14" s="119" t="n">
        <v>27524</v>
      </c>
      <c r="K14" s="117" t="n">
        <v>18240.8125</v>
      </c>
      <c r="L14" s="117" t="n">
        <v>22296.83632066</v>
      </c>
      <c r="M14" s="19">
        <f>K14+L14</f>
        <v/>
      </c>
      <c r="N14" s="88" t="n">
        <v>72</v>
      </c>
      <c r="O14" s="88" t="n">
        <v>55</v>
      </c>
      <c r="P14" s="92" t="n"/>
      <c r="Q14" s="20">
        <f>J14-P14</f>
        <v/>
      </c>
      <c r="R14" s="21" t="n">
        <v>4062</v>
      </c>
      <c r="S14" s="20">
        <f>IF(R14&gt;0,(R14-R15-$Q14),"")</f>
        <v/>
      </c>
      <c r="T14" s="21" t="n">
        <v>7932</v>
      </c>
      <c r="U14" s="20">
        <f>IF(T14&gt;0,(T14-T15-$Q14),"")</f>
        <v/>
      </c>
      <c r="V14" s="21" t="n">
        <v>9952</v>
      </c>
      <c r="W14" s="20">
        <f>IF(V14&gt;0,(V14-V15-$Q14),"")</f>
        <v/>
      </c>
      <c r="X14" s="21" t="n">
        <v>12378</v>
      </c>
      <c r="Y14" s="20">
        <f>IF(X14&gt;0,(X14-X15-$Q14),"")</f>
        <v/>
      </c>
      <c r="Z14" s="21" t="n">
        <v>14014</v>
      </c>
      <c r="AA14" s="20">
        <f>IF(Z14&gt;0,(Z14-Z15-$Q14),"")</f>
        <v/>
      </c>
      <c r="AB14" s="21" t="n">
        <v>14084</v>
      </c>
      <c r="AC14" s="22">
        <f>IF(AB14&gt;0,(AB14-AB15-$Q14),"")</f>
        <v/>
      </c>
      <c r="AD14" s="21" t="n">
        <v>14084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3366</v>
      </c>
      <c r="S15" s="24" t="n"/>
      <c r="T15" s="25" t="n">
        <v>6059</v>
      </c>
      <c r="U15" s="24" t="n"/>
      <c r="V15" s="25" t="n">
        <v>6925</v>
      </c>
      <c r="W15" s="24" t="n"/>
      <c r="X15" s="25" t="n">
        <v>8264</v>
      </c>
      <c r="Y15" s="24" t="n"/>
      <c r="Z15" s="25" t="n">
        <v>8348</v>
      </c>
      <c r="AA15" s="24" t="n"/>
      <c r="AB15" s="25" t="n">
        <v>8348</v>
      </c>
      <c r="AC15" s="26" t="n"/>
      <c r="AD15" s="25" t="n">
        <v>8348</v>
      </c>
      <c r="AE15" s="26" t="n"/>
    </row>
    <row r="16" ht="15" customHeight="1" thickBot="1">
      <c r="B16" s="28" t="inlineStr">
        <is>
          <t>FRY'S</t>
        </is>
      </c>
      <c r="C16" s="17" t="n">
        <v>25515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7993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2564</v>
      </c>
      <c r="L20" s="4" t="n"/>
      <c r="M20" s="4" t="n"/>
      <c r="Q20" s="51" t="inlineStr">
        <is>
          <t>Day Prior</t>
        </is>
      </c>
      <c r="R20" s="35" t="n">
        <v>7052</v>
      </c>
      <c r="S20" s="36" t="n"/>
      <c r="T20" s="35" t="n">
        <v>16982</v>
      </c>
      <c r="U20" s="36" t="n"/>
      <c r="V20" s="35" t="n">
        <v>24391</v>
      </c>
      <c r="W20" s="36" t="n"/>
      <c r="X20" s="35" t="n">
        <v>33301</v>
      </c>
      <c r="Y20" s="36" t="n"/>
      <c r="Z20" s="35" t="n">
        <v>44988</v>
      </c>
      <c r="AA20" s="36" t="n"/>
      <c r="AB20" s="35" t="n">
        <v>45876</v>
      </c>
      <c r="AC20" s="37" t="n"/>
      <c r="AD20" s="35" t="n">
        <v>45876</v>
      </c>
      <c r="AE20" s="37" t="n">
        <v>-34017</v>
      </c>
    </row>
    <row r="21" ht="15" customHeight="1" thickBot="1">
      <c r="B21" s="57" t="inlineStr">
        <is>
          <t>SBUX LV</t>
        </is>
      </c>
      <c r="C21" s="58" t="n">
        <v>4829</v>
      </c>
      <c r="L21" s="4" t="n"/>
      <c r="M21" s="4" t="n"/>
      <c r="Q21" s="52" t="n"/>
      <c r="R21" s="40" t="n">
        <v>4160</v>
      </c>
      <c r="S21" s="41" t="n"/>
      <c r="T21" s="40" t="n">
        <v>6848</v>
      </c>
      <c r="U21" s="41" t="n"/>
      <c r="V21" s="40" t="n">
        <v>10120</v>
      </c>
      <c r="W21" s="41" t="n"/>
      <c r="X21" s="40" t="n">
        <v>11480</v>
      </c>
      <c r="Y21" s="41" t="n"/>
      <c r="Z21" s="40" t="n">
        <v>12271</v>
      </c>
      <c r="AA21" s="41" t="n"/>
      <c r="AB21" s="40" t="n">
        <v>12271</v>
      </c>
      <c r="AC21" s="42" t="n"/>
      <c r="AD21" s="40" t="n">
        <v>12271</v>
      </c>
      <c r="AE21" s="42" t="n"/>
    </row>
    <row r="22" ht="15" customHeight="1" thickBot="1">
      <c r="L22" s="4" t="n"/>
      <c r="M22" s="4" t="n"/>
      <c r="Q22" s="54" t="n"/>
      <c r="R22" s="55" t="n">
        <v>3526</v>
      </c>
      <c r="S22" s="55" t="n"/>
      <c r="T22" s="55" t="n">
        <v>4965</v>
      </c>
      <c r="U22" s="55" t="n"/>
      <c r="V22" s="55" t="n">
        <v>3704.5</v>
      </c>
      <c r="W22" s="55" t="n"/>
      <c r="X22" s="55" t="n">
        <v>4455</v>
      </c>
      <c r="Y22" s="55" t="n"/>
      <c r="Z22" s="55" t="n">
        <v>5843.5</v>
      </c>
      <c r="AA22" s="55" t="n"/>
      <c r="AB22" s="55" t="n">
        <v>444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122" t="n">
        <v>9978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122" t="n">
        <v>25187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15670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15900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4433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2218</v>
      </c>
      <c r="R35" s="104" t="n">
        <v>189</v>
      </c>
      <c r="S35" s="104">
        <f>IF(T35&gt;0,(T35-R35)/2,"")</f>
        <v/>
      </c>
      <c r="T35" s="104" t="n">
        <v>787</v>
      </c>
      <c r="U35" s="104">
        <f>IF(V35&gt;0,(V35-T35)/2,"")</f>
        <v/>
      </c>
      <c r="V35" s="104" t="n">
        <v>601</v>
      </c>
      <c r="W35" s="104">
        <f>IF(X35&gt;0,(X35-V35)/2,"")</f>
        <v/>
      </c>
      <c r="X35" s="104" t="n">
        <v>1183</v>
      </c>
      <c r="Y35" s="104">
        <f>IF(Z35&gt;0,(Z35-X35)/2,"")</f>
        <v/>
      </c>
      <c r="Z35" s="104" t="n">
        <v>1183</v>
      </c>
      <c r="AA35" s="104">
        <f>IF(AB35&gt;0,(AB35-Z35)/2,"")</f>
        <v/>
      </c>
      <c r="AB35" s="104" t="n">
        <v>1183</v>
      </c>
      <c r="AC35" s="104">
        <f>IF(AD35&gt;0,(AD35-AB35)/2,"")</f>
        <v/>
      </c>
      <c r="AD35" s="104" t="n">
        <v>1183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1444</v>
      </c>
      <c r="R36" s="106" t="n">
        <v>0</v>
      </c>
      <c r="S36" s="106">
        <f>IF(T36&gt;0,(T36-R36)/2,"")</f>
        <v/>
      </c>
      <c r="T36" s="106" t="n">
        <v>521</v>
      </c>
      <c r="U36" s="106">
        <f>IF(V36&gt;0,(V36-T36)/2,"")</f>
        <v/>
      </c>
      <c r="V36" s="106" t="n">
        <v>526</v>
      </c>
      <c r="W36" s="106">
        <f>IF(X36&gt;0,(X36-V36)/2,"")</f>
        <v/>
      </c>
      <c r="X36" s="106" t="n">
        <v>1148</v>
      </c>
      <c r="Y36" s="106">
        <f>IF(Z36&gt;0,(Z36-X36)/2,"")</f>
        <v/>
      </c>
      <c r="Z36" s="106" t="n">
        <v>1148</v>
      </c>
      <c r="AA36" s="106">
        <f>IF(AB36&gt;0,(AB36-Z36)/2,"")</f>
        <v/>
      </c>
      <c r="AB36" s="106" t="n">
        <v>1148</v>
      </c>
      <c r="AC36" s="106">
        <f>IF(AD36&gt;0,(AD36-AB36)/2,"")</f>
        <v/>
      </c>
      <c r="AD36" s="106" t="n">
        <v>1148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2539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0</v>
      </c>
      <c r="W37" s="108">
        <f>IF(X37&gt;0,(X37-V37)/2,"")</f>
        <v/>
      </c>
      <c r="X37" s="108" t="n">
        <v>1</v>
      </c>
      <c r="Y37" s="108">
        <f>IF(Z37&gt;0,(Z37-X37)/2,"")</f>
        <v/>
      </c>
      <c r="Z37" s="108" t="n">
        <v>499</v>
      </c>
      <c r="AA37" s="108">
        <f>IF(AB37&gt;0,(AB37-Z37)/2,"")</f>
        <v/>
      </c>
      <c r="AB37" s="108" t="n">
        <v>499</v>
      </c>
      <c r="AC37" s="108">
        <f>IF(AD37&gt;0,(AD37-AB37)/2,"")</f>
        <v/>
      </c>
      <c r="AD37" s="108" t="n">
        <v>499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3763</v>
      </c>
      <c r="R38" s="106" t="n">
        <v>0</v>
      </c>
      <c r="S38" s="106">
        <f>IF(T38&gt;0,(T38-R38)/2,"")</f>
        <v/>
      </c>
      <c r="T38" s="106" t="n">
        <v>745</v>
      </c>
      <c r="U38" s="106">
        <f>IF(V38&gt;0,(V38-T38)/2,"")</f>
        <v/>
      </c>
      <c r="V38" s="106" t="n">
        <v>1083</v>
      </c>
      <c r="W38" s="106">
        <f>IF(X38&gt;0,(X38-V38)/2,"")</f>
        <v/>
      </c>
      <c r="X38" s="106" t="n">
        <v>1839</v>
      </c>
      <c r="Y38" s="106">
        <f>IF(Z38&gt;0,(Z38-X38)/2,"")</f>
        <v/>
      </c>
      <c r="Z38" s="106" t="n">
        <v>1834</v>
      </c>
      <c r="AA38" s="106">
        <f>IF(AB38&gt;0,(AB38-Z38)/2,"")</f>
        <v/>
      </c>
      <c r="AB38" s="106" t="n">
        <v>1834</v>
      </c>
      <c r="AC38" s="106">
        <f>IF(AD38&gt;0,(AD38-AB38)/2,"")</f>
        <v/>
      </c>
      <c r="AD38" s="106" t="n">
        <v>1834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2892</v>
      </c>
      <c r="R39" s="108" t="n">
        <v>16</v>
      </c>
      <c r="S39" s="108">
        <f>IF(T39&gt;0,(T39-R39)/2,"")</f>
        <v/>
      </c>
      <c r="T39" s="108" t="n">
        <v>849</v>
      </c>
      <c r="U39" s="108">
        <f>IF(V39&gt;0,(V39-T39)/2,"")</f>
        <v/>
      </c>
      <c r="V39" s="108" t="n">
        <v>849</v>
      </c>
      <c r="W39" s="108">
        <f>IF(X39&gt;0,(X39-V39)/2,"")</f>
        <v/>
      </c>
      <c r="X39" s="108" t="n">
        <v>1798</v>
      </c>
      <c r="Y39" s="108">
        <f>IF(Z39&gt;0,(Z39-X39)/2,"")</f>
        <v/>
      </c>
      <c r="Z39" s="108" t="n">
        <v>2714</v>
      </c>
      <c r="AA39" s="108">
        <f>IF(AB39&gt;0,(AB39-Z39)/2,"")</f>
        <v/>
      </c>
      <c r="AB39" s="108" t="n">
        <v>2714</v>
      </c>
      <c r="AC39" s="108">
        <f>IF(AD39&gt;0,(AD39-AB39)/2,"")</f>
        <v/>
      </c>
      <c r="AD39" s="108" t="n">
        <v>2714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4284</v>
      </c>
      <c r="R40" s="106" t="n">
        <v>1114</v>
      </c>
      <c r="S40" s="106">
        <f>IF(T40&gt;0,(T40-R40)/2,"")</f>
        <v/>
      </c>
      <c r="T40" s="106" t="n">
        <v>1619</v>
      </c>
      <c r="U40" s="106">
        <f>IF(V40&gt;0,(V40-T40)/2,"")</f>
        <v/>
      </c>
      <c r="V40" s="106" t="n">
        <v>1619</v>
      </c>
      <c r="W40" s="106">
        <f>IF(X40&gt;0,(X40-V40)/2,"")</f>
        <v/>
      </c>
      <c r="X40" s="106" t="n">
        <v>2490</v>
      </c>
      <c r="Y40" s="106">
        <f>IF(Z40&gt;0,(Z40-X40)/2,"")</f>
        <v/>
      </c>
      <c r="Z40" s="106" t="n">
        <v>3452</v>
      </c>
      <c r="AA40" s="106">
        <f>IF(AB40&gt;0,(AB40-Z40)/2,"")</f>
        <v/>
      </c>
      <c r="AB40" s="106" t="n">
        <v>3452</v>
      </c>
      <c r="AC40" s="106">
        <f>IF(AD40&gt;0,(AD40-AB40)/2,"")</f>
        <v/>
      </c>
      <c r="AD40" s="106" t="n">
        <v>3452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1192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2</v>
      </c>
      <c r="W41" s="108">
        <f>IF(X41&gt;0,(X41-V41)/2,"")</f>
        <v/>
      </c>
      <c r="X41" s="108" t="n">
        <v>939</v>
      </c>
      <c r="Y41" s="108">
        <f>IF(Z41&gt;0,(Z41-X41)/2,"")</f>
        <v/>
      </c>
      <c r="Z41" s="108" t="n">
        <v>939</v>
      </c>
      <c r="AA41" s="108">
        <f>IF(AB41&gt;0,(AB41-Z41)/2,"")</f>
        <v/>
      </c>
      <c r="AB41" s="108" t="n">
        <v>939</v>
      </c>
      <c r="AC41" s="108">
        <f>IF(AD41&gt;0,(AD41-AB41)/2,"")</f>
        <v/>
      </c>
      <c r="AD41" s="108" t="n">
        <v>939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1676</v>
      </c>
      <c r="R42" s="106" t="n">
        <v>0</v>
      </c>
      <c r="S42" s="106">
        <f>IF(T42&gt;0,(T42-R42)/2,"")</f>
        <v/>
      </c>
      <c r="T42" s="106" t="n">
        <v>543</v>
      </c>
      <c r="U42" s="106">
        <f>IF(V42&gt;0,(V42-T42)/2,"")</f>
        <v/>
      </c>
      <c r="V42" s="106" t="n">
        <v>897</v>
      </c>
      <c r="W42" s="106">
        <f>IF(X42&gt;0,(X42-V42)/2,"")</f>
        <v/>
      </c>
      <c r="X42" s="106" t="n">
        <v>897</v>
      </c>
      <c r="Y42" s="106">
        <f>IF(Z42&gt;0,(Z42-X42)/2,"")</f>
        <v/>
      </c>
      <c r="Z42" s="106" t="n">
        <v>1675</v>
      </c>
      <c r="AA42" s="106">
        <f>IF(AB42&gt;0,(AB42-Z42)/2,"")</f>
        <v/>
      </c>
      <c r="AB42" s="106" t="n">
        <v>1675</v>
      </c>
      <c r="AC42" s="106">
        <f>IF(AD42&gt;0,(AD42-AB42)/2,"")</f>
        <v/>
      </c>
      <c r="AD42" s="106" t="n">
        <v>1675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1768</v>
      </c>
      <c r="R43" s="110" t="n">
        <v>453</v>
      </c>
      <c r="S43" s="110">
        <f>IF(T43&gt;0,(T43-R43)/2,"")</f>
        <v/>
      </c>
      <c r="T43" s="110" t="n">
        <v>453</v>
      </c>
      <c r="U43" s="110">
        <f>IF(V43&gt;0,(V43-T43)/2,"")</f>
        <v/>
      </c>
      <c r="V43" s="110" t="n">
        <v>931</v>
      </c>
      <c r="W43" s="110">
        <f>IF(X43&gt;0,(X43-V43)/2,"")</f>
        <v/>
      </c>
      <c r="X43" s="110" t="n">
        <v>1692</v>
      </c>
      <c r="Y43" s="110">
        <f>IF(Z43&gt;0,(Z43-X43)/2,"")</f>
        <v/>
      </c>
      <c r="Z43" s="110" t="n">
        <v>1692</v>
      </c>
      <c r="AA43" s="110">
        <f>IF(AB43&gt;0,(AB43-Z43)/2,"")</f>
        <v/>
      </c>
      <c r="AB43" s="110" t="n">
        <v>1692</v>
      </c>
      <c r="AC43" s="110">
        <f>IF(AD43&gt;0,(AD43-AB43)/2,"")</f>
        <v/>
      </c>
      <c r="AD43" s="110" t="n">
        <v>1692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4923</v>
      </c>
      <c r="R44" s="112" t="n">
        <v>1000</v>
      </c>
      <c r="S44" s="112">
        <f>IF(T44&gt;0,(T44-R44)/2,"")</f>
        <v/>
      </c>
      <c r="T44" s="112" t="n">
        <v>1975</v>
      </c>
      <c r="U44" s="112">
        <f>IF(V44&gt;0,(V44-T44)/2,"")</f>
        <v/>
      </c>
      <c r="V44" s="112" t="n">
        <v>1975</v>
      </c>
      <c r="W44" s="112">
        <f>IF(X44&gt;0,(X44-V44)/2,"")</f>
        <v/>
      </c>
      <c r="X44" s="112" t="n">
        <v>3897</v>
      </c>
      <c r="Y44" s="112">
        <f>IF(Z44&gt;0,(Z44-X44)/2,"")</f>
        <v/>
      </c>
      <c r="Z44" s="112" t="n">
        <v>4967</v>
      </c>
      <c r="AA44" s="112">
        <f>IF(AB44&gt;0,(AB44-Z44)/2,"")</f>
        <v/>
      </c>
      <c r="AB44" s="112" t="n">
        <v>4967</v>
      </c>
      <c r="AC44" s="112">
        <f>IF(AD44&gt;0,(AD44-AB44)/2,"")</f>
        <v/>
      </c>
      <c r="AD44" s="112" t="n">
        <v>4967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4007</v>
      </c>
      <c r="R45" s="108" t="n">
        <v>15</v>
      </c>
      <c r="S45" s="108">
        <f>IF(T45&gt;0,(T45-R45)/2,"")</f>
        <v/>
      </c>
      <c r="T45" s="108" t="n">
        <v>15</v>
      </c>
      <c r="U45" s="108">
        <f>IF(V45&gt;0,(V45-T45)/2,"")</f>
        <v/>
      </c>
      <c r="V45" s="108" t="n">
        <v>1513</v>
      </c>
      <c r="W45" s="108">
        <f>IF(X45&gt;0,(X45-V45)/2,"")</f>
        <v/>
      </c>
      <c r="X45" s="108" t="n">
        <v>1513</v>
      </c>
      <c r="Y45" s="108">
        <f>IF(Z45&gt;0,(Z45-X45)/2,"")</f>
        <v/>
      </c>
      <c r="Z45" s="108" t="n">
        <v>4022</v>
      </c>
      <c r="AA45" s="108">
        <f>IF(AB45&gt;0,(AB45-Z45)/2,"")</f>
        <v/>
      </c>
      <c r="AB45" s="108" t="n">
        <v>4022</v>
      </c>
      <c r="AC45" s="108">
        <f>IF(AD45&gt;0,(AD45-AB45)/2,"")</f>
        <v/>
      </c>
      <c r="AD45" s="108" t="n">
        <v>4022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2731</v>
      </c>
      <c r="R46" s="106" t="n">
        <v>1</v>
      </c>
      <c r="S46" s="106">
        <f>IF(T46&gt;0,(T46-R46)/2,"")</f>
        <v/>
      </c>
      <c r="T46" s="106" t="n">
        <v>1</v>
      </c>
      <c r="U46" s="106">
        <f>IF(V46&gt;0,(V46-T46)/2,"")</f>
        <v/>
      </c>
      <c r="V46" s="106" t="n">
        <v>1</v>
      </c>
      <c r="W46" s="106">
        <f>IF(X46&gt;0,(X46-V46)/2,"")</f>
        <v/>
      </c>
      <c r="X46" s="106" t="n">
        <v>874</v>
      </c>
      <c r="Y46" s="106">
        <f>IF(Z46&gt;0,(Z46-X46)/2,"")</f>
        <v/>
      </c>
      <c r="Z46" s="106" t="n">
        <v>1819</v>
      </c>
      <c r="AA46" s="106">
        <f>IF(AB46&gt;0,(AB46-Z46)/2,"")</f>
        <v/>
      </c>
      <c r="AB46" s="106" t="n">
        <v>1819</v>
      </c>
      <c r="AC46" s="106">
        <f>IF(AD46&gt;0,(AD46-AB46)/2,"")</f>
        <v/>
      </c>
      <c r="AD46" s="106" t="n">
        <v>1819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4268</v>
      </c>
      <c r="R47" s="110" t="n">
        <v>1052</v>
      </c>
      <c r="S47" s="110">
        <f>IF(T47&gt;0,(T47-R47)/2,"")</f>
        <v/>
      </c>
      <c r="T47" s="110" t="n">
        <v>1052</v>
      </c>
      <c r="U47" s="110">
        <f>IF(V47&gt;0,(V47-T47)/2,"")</f>
        <v/>
      </c>
      <c r="V47" s="110" t="n">
        <v>2640</v>
      </c>
      <c r="W47" s="110">
        <f>IF(X47&gt;0,(X47-V47)/2,"")</f>
        <v/>
      </c>
      <c r="X47" s="110" t="n">
        <v>2640</v>
      </c>
      <c r="Y47" s="110">
        <f>IF(Z47&gt;0,(Z47-X47)/2,"")</f>
        <v/>
      </c>
      <c r="Z47" s="110" t="n">
        <v>4365</v>
      </c>
      <c r="AA47" s="110">
        <f>IF(AB47&gt;0,(AB47-Z47)/2,"")</f>
        <v/>
      </c>
      <c r="AB47" s="110" t="n">
        <v>4365</v>
      </c>
      <c r="AC47" s="110">
        <f>IF(AD47&gt;0,(AD47-AB47)/2,"")</f>
        <v/>
      </c>
      <c r="AD47" s="110" t="n">
        <v>4365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272</v>
      </c>
      <c r="R48" s="112" t="n">
        <v>0</v>
      </c>
      <c r="S48" s="112">
        <f>IF(T48&gt;0,(T48-R48)/2,"")</f>
        <v/>
      </c>
      <c r="T48" s="112" t="n">
        <v>83</v>
      </c>
      <c r="U48" s="112">
        <f>IF(V48&gt;0,(V48-T48)/2,"")</f>
        <v/>
      </c>
      <c r="V48" s="112" t="n">
        <v>234</v>
      </c>
      <c r="W48" s="112">
        <f>IF(X48&gt;0,(X48-V48)/2,"")</f>
        <v/>
      </c>
      <c r="X48" s="112" t="n">
        <v>265</v>
      </c>
      <c r="Y48" s="112">
        <f>IF(Z48&gt;0,(Z48-X48)/2,"")</f>
        <v/>
      </c>
      <c r="Z48" s="112" t="n">
        <v>265</v>
      </c>
      <c r="AA48" s="112">
        <f>IF(AB48&gt;0,(AB48-Z48)/2,"")</f>
        <v/>
      </c>
      <c r="AB48" s="112" t="n">
        <v>265</v>
      </c>
      <c r="AC48" s="112">
        <f>IF(AD48&gt;0,(AD48-AB48)/2,"")</f>
        <v/>
      </c>
      <c r="AD48" s="112" t="n">
        <v>265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380</v>
      </c>
      <c r="R49" s="108" t="n">
        <v>10</v>
      </c>
      <c r="S49" s="108">
        <f>IF(T49&gt;0,(T49-R49)/2,"")</f>
        <v/>
      </c>
      <c r="T49" s="108" t="n">
        <v>10</v>
      </c>
      <c r="U49" s="108">
        <f>IF(V49&gt;0,(V49-T49)/2,"")</f>
        <v/>
      </c>
      <c r="V49" s="108" t="n">
        <v>12</v>
      </c>
      <c r="W49" s="108">
        <f>IF(X49&gt;0,(X49-V49)/2,"")</f>
        <v/>
      </c>
      <c r="X49" s="108" t="n">
        <v>12</v>
      </c>
      <c r="Y49" s="108">
        <f>IF(Z49&gt;0,(Z49-X49)/2,"")</f>
        <v/>
      </c>
      <c r="Z49" s="108" t="n">
        <v>12</v>
      </c>
      <c r="AA49" s="108">
        <f>IF(AB49&gt;0,(AB49-Z49)/2,"")</f>
        <v/>
      </c>
      <c r="AB49" s="108" t="n">
        <v>12</v>
      </c>
      <c r="AC49" s="108">
        <f>IF(AD49&gt;0,(AD49-AB49)/2,"")</f>
        <v/>
      </c>
      <c r="AD49" s="108" t="n">
        <v>12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1723</v>
      </c>
      <c r="R50" s="106" t="n">
        <v>116</v>
      </c>
      <c r="S50" s="106">
        <f>IF(T50&gt;0,(T50-R50)/2,"")</f>
        <v/>
      </c>
      <c r="T50" s="106" t="n">
        <v>540</v>
      </c>
      <c r="U50" s="106">
        <f>IF(V50&gt;0,(V50-T50)/2,"")</f>
        <v/>
      </c>
      <c r="V50" s="106" t="n">
        <v>802</v>
      </c>
      <c r="W50" s="106">
        <f>IF(X50&gt;0,(X50-V50)/2,"")</f>
        <v/>
      </c>
      <c r="X50" s="106" t="n">
        <v>920</v>
      </c>
      <c r="Y50" s="106">
        <f>IF(Z50&gt;0,(Z50-X50)/2,"")</f>
        <v/>
      </c>
      <c r="Z50" s="106" t="n">
        <v>920</v>
      </c>
      <c r="AA50" s="106">
        <f>IF(AB50&gt;0,(AB50-Z50)/2,"")</f>
        <v/>
      </c>
      <c r="AB50" s="106" t="n">
        <v>920</v>
      </c>
      <c r="AC50" s="106">
        <f>IF(AD50&gt;0,(AD50-AB50)/2,"")</f>
        <v/>
      </c>
      <c r="AD50" s="106" t="n">
        <v>920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846</v>
      </c>
      <c r="R51" s="108" t="n">
        <v>10</v>
      </c>
      <c r="S51" s="108">
        <f>IF(T51&gt;0,(T51-R51)/2,"")</f>
        <v/>
      </c>
      <c r="T51" s="108" t="n">
        <v>10</v>
      </c>
      <c r="U51" s="108">
        <f>IF(V51&gt;0,(V51-T51)/2,"")</f>
        <v/>
      </c>
      <c r="V51" s="108" t="n">
        <v>583</v>
      </c>
      <c r="W51" s="108">
        <f>IF(X51&gt;0,(X51-V51)/2,"")</f>
        <v/>
      </c>
      <c r="X51" s="108" t="n">
        <v>684</v>
      </c>
      <c r="Y51" s="108">
        <f>IF(Z51&gt;0,(Z51-X51)/2,"")</f>
        <v/>
      </c>
      <c r="Z51" s="108" t="n">
        <v>684</v>
      </c>
      <c r="AA51" s="108">
        <f>IF(AB51&gt;0,(AB51-Z51)/2,"")</f>
        <v/>
      </c>
      <c r="AB51" s="108" t="n">
        <v>684</v>
      </c>
      <c r="AC51" s="108">
        <f>IF(AD51&gt;0,(AD51-AB51)/2,"")</f>
        <v/>
      </c>
      <c r="AD51" s="108" t="n">
        <v>684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2554</v>
      </c>
      <c r="R52" s="106" t="n">
        <v>91</v>
      </c>
      <c r="S52" s="106">
        <f>IF(T52&gt;0,(T52-R52)/2,"")</f>
        <v/>
      </c>
      <c r="T52" s="106" t="n">
        <v>104</v>
      </c>
      <c r="U52" s="106">
        <f>IF(V52&gt;0,(V52-T52)/2,"")</f>
        <v/>
      </c>
      <c r="V52" s="106" t="n">
        <v>1240</v>
      </c>
      <c r="W52" s="106">
        <f>IF(X52&gt;0,(X52-V52)/2,"")</f>
        <v/>
      </c>
      <c r="X52" s="106" t="n">
        <v>1427</v>
      </c>
      <c r="Y52" s="106">
        <f>IF(Z52&gt;0,(Z52-X52)/2,"")</f>
        <v/>
      </c>
      <c r="Z52" s="106" t="n">
        <v>1427</v>
      </c>
      <c r="AA52" s="106">
        <f>IF(AB52&gt;0,(AB52-Z52)/2,"")</f>
        <v/>
      </c>
      <c r="AB52" s="106" t="n">
        <v>1427</v>
      </c>
      <c r="AC52" s="106">
        <f>IF(AD52&gt;0,(AD52-AB52)/2,"")</f>
        <v/>
      </c>
      <c r="AD52" s="106" t="n">
        <v>1427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1961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259</v>
      </c>
      <c r="W53" s="108">
        <f>IF(X53&gt;0,(X53-V53)/2,"")</f>
        <v/>
      </c>
      <c r="X53" s="108" t="n">
        <v>1920</v>
      </c>
      <c r="Y53" s="108">
        <f>IF(Z53&gt;0,(Z53-X53)/2,"")</f>
        <v/>
      </c>
      <c r="Z53" s="108" t="n">
        <v>1961</v>
      </c>
      <c r="AA53" s="108">
        <f>IF(AB53&gt;0,(AB53-Z53)/2,"")</f>
        <v/>
      </c>
      <c r="AB53" s="108" t="n">
        <v>1961</v>
      </c>
      <c r="AC53" s="108">
        <f>IF(AD53&gt;0,(AD53-AB53)/2,"")</f>
        <v/>
      </c>
      <c r="AD53" s="108" t="n">
        <v>1961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1081</v>
      </c>
      <c r="R54" s="106" t="n">
        <v>366</v>
      </c>
      <c r="S54" s="106">
        <f>IF(T54&gt;0,(T54-R54)/2,"")</f>
        <v/>
      </c>
      <c r="T54" s="106" t="n">
        <v>660</v>
      </c>
      <c r="U54" s="106">
        <f>IF(V54&gt;0,(V54-T54)/2,"")</f>
        <v/>
      </c>
      <c r="V54" s="106" t="n">
        <v>852</v>
      </c>
      <c r="W54" s="106">
        <f>IF(X54&gt;0,(X54-V54)/2,"")</f>
        <v/>
      </c>
      <c r="X54" s="106" t="n">
        <v>884</v>
      </c>
      <c r="Y54" s="106">
        <f>IF(Z54&gt;0,(Z54-X54)/2,"")</f>
        <v/>
      </c>
      <c r="Z54" s="106" t="n">
        <v>884</v>
      </c>
      <c r="AA54" s="106">
        <f>IF(AB54&gt;0,(AB54-Z54)/2,"")</f>
        <v/>
      </c>
      <c r="AB54" s="106" t="n">
        <v>884</v>
      </c>
      <c r="AC54" s="106">
        <f>IF(AD54&gt;0,(AD54-AB54)/2,"")</f>
        <v/>
      </c>
      <c r="AD54" s="106" t="n">
        <v>884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464</v>
      </c>
      <c r="R55" s="108" t="n">
        <v>16</v>
      </c>
      <c r="S55" s="108">
        <f>IF(T55&gt;0,(T55-R55)/2,"")</f>
        <v/>
      </c>
      <c r="T55" s="108" t="n">
        <v>16</v>
      </c>
      <c r="U55" s="108">
        <f>IF(V55&gt;0,(V55-T55)/2,"")</f>
        <v/>
      </c>
      <c r="V55" s="108" t="n">
        <v>17</v>
      </c>
      <c r="W55" s="108">
        <f>IF(X55&gt;0,(X55-V55)/2,"")</f>
        <v/>
      </c>
      <c r="X55" s="108" t="n">
        <v>17</v>
      </c>
      <c r="Y55" s="108">
        <f>IF(Z55&gt;0,(Z55-X55)/2,"")</f>
        <v/>
      </c>
      <c r="Z55" s="108" t="n">
        <v>17</v>
      </c>
      <c r="AA55" s="108">
        <f>IF(AB55&gt;0,(AB55-Z55)/2,"")</f>
        <v/>
      </c>
      <c r="AB55" s="108" t="n">
        <v>17</v>
      </c>
      <c r="AC55" s="108">
        <f>IF(AD55&gt;0,(AD55-AB55)/2,"")</f>
        <v/>
      </c>
      <c r="AD55" s="108" t="n">
        <v>17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539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245</v>
      </c>
      <c r="W56" s="114">
        <f>IF(X56&gt;0,(X56-V56)/2,"")</f>
        <v/>
      </c>
      <c r="X56" s="114" t="n">
        <v>531</v>
      </c>
      <c r="Y56" s="114">
        <f>IF(Z56&gt;0,(Z56-X56)/2,"")</f>
        <v/>
      </c>
      <c r="Z56" s="114" t="n">
        <v>531</v>
      </c>
      <c r="AA56" s="114">
        <f>IF(AB56&gt;0,(AB56-Z56)/2,"")</f>
        <v/>
      </c>
      <c r="AB56" s="114" t="n">
        <v>531</v>
      </c>
      <c r="AC56" s="114">
        <f>IF(AD56&gt;0,(AD56-AB56)/2,"")</f>
        <v/>
      </c>
      <c r="AD56" s="114" t="n">
        <v>531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4558</v>
      </c>
      <c r="R57" s="104" t="n">
        <v>404</v>
      </c>
      <c r="S57" s="104">
        <f>IF(T57&gt;0,(T57-R57)/2,"")</f>
        <v/>
      </c>
      <c r="T57" s="104" t="n">
        <v>788</v>
      </c>
      <c r="U57" s="104">
        <f>IF(V57&gt;0,(V57-T57)/2,"")</f>
        <v/>
      </c>
      <c r="V57" s="104" t="n">
        <v>2104</v>
      </c>
      <c r="W57" s="104">
        <f>IF(X57&gt;0,(X57-V57)/2,"")</f>
        <v/>
      </c>
      <c r="X57" s="104" t="n">
        <v>2427</v>
      </c>
      <c r="Y57" s="104">
        <f>IF(Z57&gt;0,(Z57-X57)/2,"")</f>
        <v/>
      </c>
      <c r="Z57" s="104" t="n">
        <v>2427</v>
      </c>
      <c r="AA57" s="104">
        <f>IF(AB57&gt;0,(AB57-Z57)/2,"")</f>
        <v/>
      </c>
      <c r="AB57" s="104" t="n">
        <v>2427</v>
      </c>
      <c r="AC57" s="104">
        <f>IF(AD57&gt;0,(AD57-AB57)/2,"")</f>
        <v/>
      </c>
      <c r="AD57" s="104" t="n">
        <v>2427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4827</v>
      </c>
      <c r="R58" s="106" t="n">
        <v>465</v>
      </c>
      <c r="S58" s="106">
        <f>IF(T58&gt;0,(T58-R58)/2,"")</f>
        <v/>
      </c>
      <c r="T58" s="106" t="n">
        <v>1248</v>
      </c>
      <c r="U58" s="106">
        <f>IF(V58&gt;0,(V58-T58)/2,"")</f>
        <v/>
      </c>
      <c r="V58" s="106" t="n">
        <v>1185</v>
      </c>
      <c r="W58" s="106">
        <f>IF(X58&gt;0,(X58-V58)/2,"")</f>
        <v/>
      </c>
      <c r="X58" s="106" t="n">
        <v>1780</v>
      </c>
      <c r="Y58" s="106">
        <f>IF(Z58&gt;0,(Z58-X58)/2,"")</f>
        <v/>
      </c>
      <c r="Z58" s="106" t="n">
        <v>1780</v>
      </c>
      <c r="AA58" s="106">
        <f>IF(AB58&gt;0,(AB58-Z58)/2,"")</f>
        <v/>
      </c>
      <c r="AB58" s="106" t="n">
        <v>1780</v>
      </c>
      <c r="AC58" s="106">
        <f>IF(AD58&gt;0,(AD58-AB58)/2,"")</f>
        <v/>
      </c>
      <c r="AD58" s="106" t="n">
        <v>1780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3116</v>
      </c>
      <c r="R59" s="108" t="n">
        <v>300</v>
      </c>
      <c r="S59" s="108">
        <f>IF(T59&gt;0,(T59-R59)/2,"")</f>
        <v/>
      </c>
      <c r="T59" s="108" t="n">
        <v>300</v>
      </c>
      <c r="U59" s="108">
        <f>IF(V59&gt;0,(V59-T59)/2,"")</f>
        <v/>
      </c>
      <c r="V59" s="108" t="n">
        <v>1240</v>
      </c>
      <c r="W59" s="108">
        <f>IF(X59&gt;0,(X59-V59)/2,"")</f>
        <v/>
      </c>
      <c r="X59" s="108" t="n">
        <v>2800</v>
      </c>
      <c r="Y59" s="108">
        <f>IF(Z59&gt;0,(Z59-X59)/2,"")</f>
        <v/>
      </c>
      <c r="Z59" s="108" t="n">
        <v>2800</v>
      </c>
      <c r="AA59" s="108">
        <f>IF(AB59&gt;0,(AB59-Z59)/2,"")</f>
        <v/>
      </c>
      <c r="AB59" s="108" t="n">
        <v>2800</v>
      </c>
      <c r="AC59" s="108">
        <f>IF(AD59&gt;0,(AD59-AB59)/2,"")</f>
        <v/>
      </c>
      <c r="AD59" s="108" t="n">
        <v>2800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7626</v>
      </c>
      <c r="R61" s="104" t="n">
        <v>1230</v>
      </c>
      <c r="S61" s="104">
        <f>IF(T61&gt;0,(T61-R61)/2,"")</f>
        <v/>
      </c>
      <c r="T61" s="104" t="n">
        <v>1794</v>
      </c>
      <c r="U61" s="104">
        <f>IF(V61&gt;0,(V61-T61)/2,"")</f>
        <v/>
      </c>
      <c r="V61" s="104" t="n">
        <v>2790</v>
      </c>
      <c r="W61" s="104">
        <f>IF(X61&gt;0,(X61-V61)/2,"")</f>
        <v/>
      </c>
      <c r="X61" s="104" t="n">
        <v>3318</v>
      </c>
      <c r="Y61" s="104">
        <f>IF(Z61&gt;0,(Z61-X61)/2,"")</f>
        <v/>
      </c>
      <c r="Z61" s="104" t="n">
        <v>3728</v>
      </c>
      <c r="AA61" s="104">
        <f>IF(AB61&gt;0,(AB61-Z61)/2,"")</f>
        <v/>
      </c>
      <c r="AB61" s="104" t="n">
        <v>3728</v>
      </c>
      <c r="AC61" s="104">
        <f>IF(AD61&gt;0,(AD61-AB61)/2,"")</f>
        <v/>
      </c>
      <c r="AD61" s="104" t="n">
        <v>3728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11029</v>
      </c>
      <c r="R62" s="106" t="n">
        <v>1285</v>
      </c>
      <c r="S62" s="106">
        <f>IF(T62&gt;0,(T62-R62)/2,"")</f>
        <v/>
      </c>
      <c r="T62" s="106" t="n">
        <v>3580</v>
      </c>
      <c r="U62" s="106">
        <f>IF(V62&gt;0,(V62-T62)/2,"")</f>
        <v/>
      </c>
      <c r="V62" s="106" t="n">
        <v>4052</v>
      </c>
      <c r="W62" s="106">
        <f>IF(X62&gt;0,(X62-V62)/2,"")</f>
        <v/>
      </c>
      <c r="X62" s="106" t="n">
        <v>4414</v>
      </c>
      <c r="Y62" s="106">
        <f>IF(Z62&gt;0,(Z62-X62)/2,"")</f>
        <v/>
      </c>
      <c r="Z62" s="106" t="n">
        <v>5441</v>
      </c>
      <c r="AA62" s="106">
        <f>IF(AB62&gt;0,(AB62-Z62)/2,"")</f>
        <v/>
      </c>
      <c r="AB62" s="106" t="n">
        <v>5511</v>
      </c>
      <c r="AC62" s="106">
        <f>IF(AD62&gt;0,(AD62-AB62)/2,"")</f>
        <v/>
      </c>
      <c r="AD62" s="106" t="n">
        <v>5511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5141</v>
      </c>
      <c r="R63" s="108" t="n">
        <v>666</v>
      </c>
      <c r="S63" s="108">
        <f>IF(T63&gt;0,(T63-R63)/2,"")</f>
        <v/>
      </c>
      <c r="T63" s="108" t="n">
        <v>1166</v>
      </c>
      <c r="U63" s="108">
        <f>IF(V63&gt;0,(V63-T63)/2,"")</f>
        <v/>
      </c>
      <c r="V63" s="108" t="n">
        <v>1501</v>
      </c>
      <c r="W63" s="108">
        <f>IF(X63&gt;0,(X63-V63)/2,"")</f>
        <v/>
      </c>
      <c r="X63" s="108" t="n">
        <v>2921</v>
      </c>
      <c r="Y63" s="108">
        <f>IF(Z63&gt;0,(Z63-X63)/2,"")</f>
        <v/>
      </c>
      <c r="Z63" s="108" t="n">
        <v>3106</v>
      </c>
      <c r="AA63" s="108">
        <f>IF(AB63&gt;0,(AB63-Z63)/2,"")</f>
        <v/>
      </c>
      <c r="AB63" s="108" t="n">
        <v>3106</v>
      </c>
      <c r="AC63" s="108">
        <f>IF(AD63&gt;0,(AD63-AB63)/2,"")</f>
        <v/>
      </c>
      <c r="AD63" s="108" t="n">
        <v>3106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3363</v>
      </c>
      <c r="R64" s="114" t="n">
        <v>811</v>
      </c>
      <c r="S64" s="114">
        <f>IF(T64&gt;0,(T64-R64)/2,"")</f>
        <v/>
      </c>
      <c r="T64" s="114" t="n">
        <v>1204</v>
      </c>
      <c r="U64" s="114">
        <f>IF(V64&gt;0,(V64-T64)/2,"")</f>
        <v/>
      </c>
      <c r="V64" s="114" t="n">
        <v>1421</v>
      </c>
      <c r="W64" s="114">
        <f>IF(X64&gt;0,(X64-V64)/2,"")</f>
        <v/>
      </c>
      <c r="X64" s="114" t="n">
        <v>1421</v>
      </c>
      <c r="Y64" s="114">
        <f>IF(Z64&gt;0,(Z64-X64)/2,"")</f>
        <v/>
      </c>
      <c r="Z64" s="114" t="n">
        <v>1435</v>
      </c>
      <c r="AA64" s="114">
        <f>IF(AB64&gt;0,(AB64-Z64)/2,"")</f>
        <v/>
      </c>
      <c r="AB64" s="114" t="n">
        <v>1435</v>
      </c>
      <c r="AC64" s="114">
        <f>IF(AD64&gt;0,(AD64-AB64)/2,"")</f>
        <v/>
      </c>
      <c r="AD64" s="114" t="n">
        <v>1435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8"/>
  <rowBreaks count="1" manualBreakCount="1">
    <brk id="1" min="1" max="30" man="1"/>
  </rowBreaks>
  <legacyDrawing r:id="anysvml"/>
</worksheet>
</file>

<file path=xl/worksheets/sheet42.xml><?xml version="1.0" encoding="utf-8"?>
<worksheet xmlns:r="http://schemas.openxmlformats.org/officeDocument/2006/relationships" xmlns="http://schemas.openxmlformats.org/spreadsheetml/2006/main">
  <sheetPr codeName="Sheet42">
    <tabColor theme="1"/>
    <outlinePr summaryBelow="1" summaryRight="1"/>
    <pageSetUpPr fitToPage="1"/>
  </sheetPr>
  <dimension ref="B2:AQ64"/>
  <sheetViews>
    <sheetView topLeftCell="H1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5246</v>
      </c>
      <c r="E6" s="18" t="inlineStr">
        <is>
          <t xml:space="preserve">Room 1 </t>
        </is>
      </c>
      <c r="F6" s="119" t="n">
        <v>21202</v>
      </c>
      <c r="G6" s="117" t="n">
        <v>17460.56187500001</v>
      </c>
      <c r="H6" s="117" t="n">
        <v>15148.09016331999</v>
      </c>
      <c r="I6" s="19">
        <f>G6+H6</f>
        <v/>
      </c>
      <c r="J6" s="119" t="n">
        <v>22822</v>
      </c>
      <c r="K6" s="117" t="n">
        <v>18232.2925</v>
      </c>
      <c r="L6" s="117" t="n">
        <v>16512.5450637</v>
      </c>
      <c r="M6" s="19">
        <f>K6+L6</f>
        <v/>
      </c>
      <c r="N6" s="85" t="n">
        <v>62</v>
      </c>
      <c r="O6" s="85" t="n">
        <v>53</v>
      </c>
      <c r="P6" s="92" t="n"/>
      <c r="Q6" s="20">
        <f>J6-P6</f>
        <v/>
      </c>
      <c r="R6" s="21" t="n">
        <v>132</v>
      </c>
      <c r="S6" s="20">
        <f>IF(R6&gt;0,(R6-R7-$Q6),"")</f>
        <v/>
      </c>
      <c r="T6" s="21" t="n">
        <v>7045</v>
      </c>
      <c r="U6" s="20">
        <f>IF(T6&gt;0,(T6-T7-$Q6),"")</f>
        <v/>
      </c>
      <c r="V6" s="21" t="n">
        <v>9422</v>
      </c>
      <c r="W6" s="20">
        <f>IF(V6&gt;0,(V6-V7-$Q6),"")</f>
        <v/>
      </c>
      <c r="X6" s="21" t="n">
        <v>12365</v>
      </c>
      <c r="Y6" s="20">
        <f>IF(X6&gt;0,(X6-X7-$Q6),"")</f>
        <v/>
      </c>
      <c r="Z6" s="21" t="n">
        <v>14895</v>
      </c>
      <c r="AA6" s="20">
        <f>IF(Z6&gt;0,(Z6-Z7-$Q6),"")</f>
        <v/>
      </c>
      <c r="AB6" s="21" t="n">
        <v>14895</v>
      </c>
      <c r="AC6" s="22">
        <f>IF(AB6&gt;0,(AB6-AB7-$Q6),"")</f>
        <v/>
      </c>
      <c r="AD6" s="21" t="n">
        <v>14895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2519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1</v>
      </c>
      <c r="U7" s="24" t="n"/>
      <c r="V7" s="25" t="n">
        <v>1</v>
      </c>
      <c r="W7" s="24" t="n"/>
      <c r="X7" s="25" t="n">
        <v>2</v>
      </c>
      <c r="Y7" s="24" t="n"/>
      <c r="Z7" s="25" t="n">
        <v>5</v>
      </c>
      <c r="AA7" s="24" t="n"/>
      <c r="AB7" s="25" t="n">
        <v>5</v>
      </c>
      <c r="AC7" s="26" t="n"/>
      <c r="AD7" s="25" t="n">
        <v>5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2903</v>
      </c>
      <c r="E8" s="29" t="inlineStr">
        <is>
          <t>Room 2</t>
        </is>
      </c>
      <c r="F8" s="119" t="n">
        <v>15567</v>
      </c>
      <c r="G8" s="117" t="n">
        <v>6598.560500000001</v>
      </c>
      <c r="H8" s="117" t="n">
        <v>1441.8272702</v>
      </c>
      <c r="I8" s="19">
        <f>G8+H8</f>
        <v/>
      </c>
      <c r="J8" s="119" t="n">
        <v>15184</v>
      </c>
      <c r="K8" s="117" t="n">
        <v>6423.1955</v>
      </c>
      <c r="L8" s="117" t="n">
        <v>1401.6805799</v>
      </c>
      <c r="M8" s="19">
        <f>K8+L8</f>
        <v/>
      </c>
      <c r="N8" s="87" t="n">
        <v>28</v>
      </c>
      <c r="O8" s="87" t="n">
        <v>20</v>
      </c>
      <c r="P8" s="92" t="n"/>
      <c r="Q8" s="20">
        <f>J8-P8</f>
        <v/>
      </c>
      <c r="R8" s="21" t="n">
        <v>1925</v>
      </c>
      <c r="S8" s="20">
        <f>IF(R8&gt;0,(R8-R9-$Q8),"")</f>
        <v/>
      </c>
      <c r="T8" s="21" t="n">
        <v>2710</v>
      </c>
      <c r="U8" s="20">
        <f>IF(T8&gt;0,(T8-T9-$Q8),"")</f>
        <v/>
      </c>
      <c r="V8" s="21" t="n">
        <v>2710</v>
      </c>
      <c r="W8" s="20">
        <f>IF(V8&gt;0,(V8-V9-$Q8),"")</f>
        <v/>
      </c>
      <c r="X8" s="21" t="n">
        <v>9516</v>
      </c>
      <c r="Y8" s="20">
        <f>IF(X8&gt;0,(X8-X9-$Q8),"")</f>
        <v/>
      </c>
      <c r="Z8" s="21" t="n">
        <v>14778</v>
      </c>
      <c r="AA8" s="20">
        <f>IF(Z8&gt;0,(Z8-Z9-$Q8),"")</f>
        <v/>
      </c>
      <c r="AB8" s="21" t="n">
        <v>14778</v>
      </c>
      <c r="AC8" s="22">
        <f>IF(AB8&gt;0,(AB8-AB9-$Q8),"")</f>
        <v/>
      </c>
      <c r="AD8" s="21" t="n">
        <v>14778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1902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91</v>
      </c>
      <c r="S9" s="24" t="n"/>
      <c r="T9" s="30" t="n">
        <v>91</v>
      </c>
      <c r="U9" s="24" t="n"/>
      <c r="V9" s="30" t="n">
        <v>91</v>
      </c>
      <c r="W9" s="24" t="n"/>
      <c r="X9" s="30" t="n">
        <v>91</v>
      </c>
      <c r="Y9" s="24" t="n"/>
      <c r="Z9" s="30" t="n">
        <v>91</v>
      </c>
      <c r="AA9" s="24" t="n"/>
      <c r="AB9" s="30" t="n">
        <v>91</v>
      </c>
      <c r="AC9" s="26" t="n"/>
      <c r="AD9" s="30" t="n">
        <v>91</v>
      </c>
      <c r="AE9" s="26" t="n"/>
    </row>
    <row r="10">
      <c r="B10" s="16" t="inlineStr">
        <is>
          <t>WM DC</t>
        </is>
      </c>
      <c r="C10" s="17" t="n">
        <v>4651</v>
      </c>
      <c r="E10" s="18" t="inlineStr">
        <is>
          <t>Room 3</t>
        </is>
      </c>
      <c r="F10" s="119" t="n">
        <v>19585</v>
      </c>
      <c r="G10" s="117" t="n">
        <v>15259.337625</v>
      </c>
      <c r="H10" s="117" t="n">
        <v>1926.94459</v>
      </c>
      <c r="I10" s="19">
        <f>G10+H10</f>
        <v/>
      </c>
      <c r="J10" s="119" t="n">
        <v>19610</v>
      </c>
      <c r="K10" s="117" t="n">
        <v>15184.275125</v>
      </c>
      <c r="L10" s="117" t="n">
        <v>1904.392485</v>
      </c>
      <c r="M10" s="19">
        <f>K10+L10</f>
        <v/>
      </c>
      <c r="N10" s="88" t="n">
        <v>44</v>
      </c>
      <c r="O10" s="88" t="n">
        <v>37</v>
      </c>
      <c r="P10" s="92" t="n"/>
      <c r="Q10" s="20">
        <f>J10-P10</f>
        <v/>
      </c>
      <c r="R10" s="21" t="n">
        <v>4056</v>
      </c>
      <c r="S10" s="20">
        <f>IF(R10&gt;0,(R10-R11-$Q10),"")</f>
        <v/>
      </c>
      <c r="T10" s="21" t="n">
        <v>4648</v>
      </c>
      <c r="U10" s="20">
        <f>IF(T10&gt;0,(T10-T11-$Q10),"")</f>
        <v/>
      </c>
      <c r="V10" s="21" t="n">
        <v>7565</v>
      </c>
      <c r="W10" s="20">
        <f>IF(V10&gt;0,(V10-V11-$Q10),"")</f>
        <v/>
      </c>
      <c r="X10" s="21" t="n">
        <v>11704</v>
      </c>
      <c r="Y10" s="20">
        <f>IF(X10&gt;0,(X10-X11-$Q10),"")</f>
        <v/>
      </c>
      <c r="Z10" s="21" t="n">
        <v>14254</v>
      </c>
      <c r="AA10" s="20">
        <f>IF(Z10&gt;0,(Z10-Z11-$Q10),"")</f>
        <v/>
      </c>
      <c r="AB10" s="21" t="n">
        <v>15721</v>
      </c>
      <c r="AC10" s="22">
        <f>IF(AB10&gt;0,(AB10-AB11-$Q10),"")</f>
        <v/>
      </c>
      <c r="AD10" s="21" t="n">
        <v>15721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2279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493</v>
      </c>
      <c r="S11" s="24" t="n"/>
      <c r="T11" s="30" t="n">
        <v>1068</v>
      </c>
      <c r="U11" s="24" t="n"/>
      <c r="V11" s="30" t="n">
        <v>1239</v>
      </c>
      <c r="W11" s="24" t="n"/>
      <c r="X11" s="30" t="n">
        <v>1528</v>
      </c>
      <c r="Y11" s="24" t="n"/>
      <c r="Z11" s="30" t="n">
        <v>1641</v>
      </c>
      <c r="AA11" s="24" t="n"/>
      <c r="AB11" s="30" t="n">
        <v>1755</v>
      </c>
      <c r="AC11" s="26" t="n"/>
      <c r="AD11" s="30" t="n">
        <v>1755</v>
      </c>
      <c r="AE11" s="26" t="n"/>
    </row>
    <row r="12">
      <c r="B12" s="16" t="inlineStr">
        <is>
          <t>WM TUC</t>
        </is>
      </c>
      <c r="C12" s="17" t="n">
        <v>1841</v>
      </c>
      <c r="E12" s="29" t="inlineStr">
        <is>
          <t>Room 4</t>
        </is>
      </c>
      <c r="F12" s="119" t="n">
        <v>15754</v>
      </c>
      <c r="G12" s="117" t="n">
        <v>12866.662625</v>
      </c>
      <c r="H12" s="117" t="n">
        <v>17614.05995852</v>
      </c>
      <c r="I12" s="19">
        <f>G12+H12</f>
        <v/>
      </c>
      <c r="J12" s="119" t="n">
        <v>16150</v>
      </c>
      <c r="K12" s="117" t="n">
        <v>12782.301125</v>
      </c>
      <c r="L12" s="117" t="n">
        <v>16713.41698224</v>
      </c>
      <c r="M12" s="19">
        <f>K12+L12</f>
        <v/>
      </c>
      <c r="N12" s="88" t="n">
        <v>47</v>
      </c>
      <c r="O12" s="88" t="n">
        <v>36</v>
      </c>
      <c r="P12" s="92" t="n"/>
      <c r="Q12" s="20">
        <f>J12-P12</f>
        <v/>
      </c>
      <c r="R12" s="21" t="n">
        <v>2424</v>
      </c>
      <c r="S12" s="20">
        <f>IF(R12&gt;0,(R12-R13-$Q12),"")</f>
        <v/>
      </c>
      <c r="T12" s="21" t="n">
        <v>5506</v>
      </c>
      <c r="U12" s="20">
        <f>IF(T12&gt;0,(T12-T13-$Q12),"")</f>
        <v/>
      </c>
      <c r="V12" s="21" t="n">
        <v>6802</v>
      </c>
      <c r="W12" s="20">
        <f>IF(V12&gt;0,(V12-V13-$Q12),"")</f>
        <v/>
      </c>
      <c r="X12" s="21" t="n">
        <v>8078</v>
      </c>
      <c r="Y12" s="20">
        <f>IF(X12&gt;0,(X12-X13-$Q12),"")</f>
        <v/>
      </c>
      <c r="Z12" s="21" t="n">
        <v>8212</v>
      </c>
      <c r="AA12" s="20">
        <f>IF(Z12&gt;0,(Z12-Z13-$Q12),"")</f>
        <v/>
      </c>
      <c r="AB12" s="21" t="n">
        <v>8212</v>
      </c>
      <c r="AC12" s="22">
        <f>IF(AB12&gt;0,(AB12-AB13-$Q12),"")</f>
        <v/>
      </c>
      <c r="AD12" s="21" t="n">
        <v>8212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5070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1145</v>
      </c>
      <c r="S13" s="24" t="n"/>
      <c r="T13" s="30" t="n">
        <v>1329</v>
      </c>
      <c r="U13" s="24" t="n"/>
      <c r="V13" s="30" t="n">
        <v>1451</v>
      </c>
      <c r="W13" s="24" t="n"/>
      <c r="X13" s="30" t="n">
        <v>1451</v>
      </c>
      <c r="Y13" s="24" t="n"/>
      <c r="Z13" s="30" t="n">
        <v>1508</v>
      </c>
      <c r="AA13" s="24" t="n"/>
      <c r="AB13" s="30" t="n">
        <v>1508</v>
      </c>
      <c r="AC13" s="26" t="n"/>
      <c r="AD13" s="30" t="n">
        <v>1508</v>
      </c>
      <c r="AE13" s="26" t="n"/>
    </row>
    <row r="14">
      <c r="B14" s="16" t="inlineStr">
        <is>
          <t>ALBSFWY PHX</t>
        </is>
      </c>
      <c r="C14" s="17" t="n">
        <v>11940</v>
      </c>
      <c r="E14" s="18" t="inlineStr">
        <is>
          <t>Room 5</t>
        </is>
      </c>
      <c r="F14" s="119" t="n">
        <v>21151</v>
      </c>
      <c r="G14" s="117" t="n">
        <v>20542.53125</v>
      </c>
      <c r="H14" s="117" t="n">
        <v>23378.07880242502</v>
      </c>
      <c r="I14" s="19">
        <f>G14+H14</f>
        <v/>
      </c>
      <c r="J14" s="119" t="n">
        <v>21266</v>
      </c>
      <c r="K14" s="117" t="n">
        <v>20709.6875</v>
      </c>
      <c r="L14" s="117" t="n">
        <v>23527.67269182501</v>
      </c>
      <c r="M14" s="19">
        <f>K14+L14</f>
        <v/>
      </c>
      <c r="N14" s="88" t="n">
        <v>62</v>
      </c>
      <c r="O14" s="88" t="n">
        <v>52</v>
      </c>
      <c r="P14" s="92" t="n"/>
      <c r="Q14" s="20">
        <f>J14-P14</f>
        <v/>
      </c>
      <c r="R14" s="21" t="n">
        <v>5473</v>
      </c>
      <c r="S14" s="20">
        <f>IF(R14&gt;0,(R14-R15-$Q14),"")</f>
        <v/>
      </c>
      <c r="T14" s="21" t="n">
        <v>9197</v>
      </c>
      <c r="U14" s="20">
        <f>IF(T14&gt;0,(T14-T15-$Q14),"")</f>
        <v/>
      </c>
      <c r="V14" s="21" t="n">
        <v>10482</v>
      </c>
      <c r="W14" s="20">
        <f>IF(V14&gt;0,(V14-V15-$Q14),"")</f>
        <v/>
      </c>
      <c r="X14" s="21" t="n">
        <v>12570</v>
      </c>
      <c r="Y14" s="20">
        <f>IF(X14&gt;0,(X14-X15-$Q14),"")</f>
        <v/>
      </c>
      <c r="Z14" s="21" t="n">
        <v>12570</v>
      </c>
      <c r="AA14" s="20">
        <f>IF(Z14&gt;0,(Z14-Z15-$Q14),"")</f>
        <v/>
      </c>
      <c r="AB14" s="21" t="n">
        <v>12570</v>
      </c>
      <c r="AC14" s="22">
        <f>IF(AB14&gt;0,(AB14-AB15-$Q14),"")</f>
        <v/>
      </c>
      <c r="AD14" s="21" t="n">
        <v>12570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2749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4524</v>
      </c>
      <c r="S15" s="24" t="n"/>
      <c r="T15" s="25" t="n">
        <v>7218</v>
      </c>
      <c r="U15" s="24" t="n"/>
      <c r="V15" s="25" t="n">
        <v>7773</v>
      </c>
      <c r="W15" s="24" t="n"/>
      <c r="X15" s="25" t="n">
        <v>8856</v>
      </c>
      <c r="Y15" s="24" t="n"/>
      <c r="Z15" s="25" t="n">
        <v>8856</v>
      </c>
      <c r="AA15" s="24" t="n"/>
      <c r="AB15" s="25" t="n">
        <v>8856</v>
      </c>
      <c r="AC15" s="26" t="n"/>
      <c r="AD15" s="25" t="n">
        <v>8856</v>
      </c>
      <c r="AE15" s="26" t="n"/>
    </row>
    <row r="16" ht="15" customHeight="1" thickBot="1">
      <c r="B16" s="28" t="inlineStr">
        <is>
          <t>FRY'S</t>
        </is>
      </c>
      <c r="C16" s="17" t="n">
        <v>13405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1167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7768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2759</v>
      </c>
      <c r="L20" s="4" t="n"/>
      <c r="M20" s="4" t="n"/>
      <c r="Q20" s="51" t="inlineStr">
        <is>
          <t>Day Prior</t>
        </is>
      </c>
      <c r="R20" s="35" t="n">
        <v>5718</v>
      </c>
      <c r="S20" s="36" t="n"/>
      <c r="T20" s="35" t="n">
        <v>13032</v>
      </c>
      <c r="U20" s="36" t="n"/>
      <c r="V20" s="35" t="n">
        <v>21434</v>
      </c>
      <c r="W20" s="36" t="n"/>
      <c r="X20" s="35" t="n">
        <v>35204</v>
      </c>
      <c r="Y20" s="36" t="n"/>
      <c r="Z20" s="35" t="n">
        <v>46171</v>
      </c>
      <c r="AA20" s="36" t="n"/>
      <c r="AB20" s="35" t="n">
        <v>46241</v>
      </c>
      <c r="AC20" s="37" t="n"/>
      <c r="AD20" s="35" t="n">
        <v>46241</v>
      </c>
      <c r="AE20" s="37" t="n">
        <v>-41309</v>
      </c>
    </row>
    <row r="21" ht="15" customHeight="1" thickBot="1">
      <c r="B21" s="57" t="inlineStr">
        <is>
          <t>SBUX LV</t>
        </is>
      </c>
      <c r="C21" s="58" t="n">
        <v>4160</v>
      </c>
      <c r="L21" s="4" t="n"/>
      <c r="M21" s="4" t="n"/>
      <c r="Q21" s="52" t="n"/>
      <c r="R21" s="40" t="n">
        <v>3962</v>
      </c>
      <c r="S21" s="41" t="n"/>
      <c r="T21" s="40" t="n">
        <v>7219</v>
      </c>
      <c r="U21" s="41" t="n"/>
      <c r="V21" s="40" t="n">
        <v>9928</v>
      </c>
      <c r="W21" s="41" t="n"/>
      <c r="X21" s="40" t="n">
        <v>11752</v>
      </c>
      <c r="Y21" s="41" t="n"/>
      <c r="Z21" s="40" t="n">
        <v>11860</v>
      </c>
      <c r="AA21" s="41" t="n"/>
      <c r="AB21" s="40" t="n">
        <v>11860</v>
      </c>
      <c r="AC21" s="42" t="n"/>
      <c r="AD21" s="40" t="n">
        <v>11860</v>
      </c>
      <c r="AE21" s="42" t="n"/>
    </row>
    <row r="22" ht="15" customHeight="1" thickBot="1">
      <c r="L22" s="4" t="n"/>
      <c r="M22" s="4" t="n"/>
      <c r="Q22" s="54" t="n"/>
      <c r="R22" s="55" t="n">
        <v>2859</v>
      </c>
      <c r="S22" s="55" t="n"/>
      <c r="T22" s="55" t="n">
        <v>3657</v>
      </c>
      <c r="U22" s="55" t="n"/>
      <c r="V22" s="55" t="n">
        <v>4201</v>
      </c>
      <c r="W22" s="55" t="n"/>
      <c r="X22" s="55" t="n">
        <v>6885</v>
      </c>
      <c r="Y22" s="55" t="n"/>
      <c r="Z22" s="55" t="n">
        <v>5483.5</v>
      </c>
      <c r="AA22" s="55" t="n"/>
      <c r="AB22" s="55" t="n">
        <v>35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122" t="n">
        <v>10635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122" t="n">
        <v>36232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122" t="n">
        <v>5246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13841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15032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4805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3216</v>
      </c>
      <c r="R35" s="104" t="n">
        <v>0</v>
      </c>
      <c r="S35" s="104">
        <f>IF(T35&gt;0,(T35-R35)/2,"")</f>
        <v/>
      </c>
      <c r="T35" s="104" t="n">
        <v>820</v>
      </c>
      <c r="U35" s="104">
        <f>IF(V35&gt;0,(V35-T35)/2,"")</f>
        <v/>
      </c>
      <c r="V35" s="104" t="n">
        <v>820</v>
      </c>
      <c r="W35" s="104">
        <f>IF(X35&gt;0,(X35-V35)/2,"")</f>
        <v/>
      </c>
      <c r="X35" s="104" t="n">
        <v>1213</v>
      </c>
      <c r="Y35" s="104">
        <f>IF(Z35&gt;0,(Z35-X35)/2,"")</f>
        <v/>
      </c>
      <c r="Z35" s="104" t="n">
        <v>1666</v>
      </c>
      <c r="AA35" s="104">
        <f>IF(AB35&gt;0,(AB35-Z35)/2,"")</f>
        <v/>
      </c>
      <c r="AB35" s="104" t="n">
        <v>1666</v>
      </c>
      <c r="AC35" s="104">
        <f>IF(AD35&gt;0,(AD35-AB35)/2,"")</f>
        <v/>
      </c>
      <c r="AD35" s="104" t="n">
        <v>1666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1444</v>
      </c>
      <c r="R36" s="106" t="n">
        <v>0</v>
      </c>
      <c r="S36" s="106">
        <f>IF(T36&gt;0,(T36-R36)/2,"")</f>
        <v/>
      </c>
      <c r="T36" s="106" t="n">
        <v>629</v>
      </c>
      <c r="U36" s="106">
        <f>IF(V36&gt;0,(V36-T36)/2,"")</f>
        <v/>
      </c>
      <c r="V36" s="106" t="n">
        <v>749</v>
      </c>
      <c r="W36" s="106">
        <f>IF(X36&gt;0,(X36-V36)/2,"")</f>
        <v/>
      </c>
      <c r="X36" s="106" t="n">
        <v>930</v>
      </c>
      <c r="Y36" s="106">
        <f>IF(Z36&gt;0,(Z36-X36)/2,"")</f>
        <v/>
      </c>
      <c r="Z36" s="106" t="n">
        <v>930</v>
      </c>
      <c r="AA36" s="106">
        <f>IF(AB36&gt;0,(AB36-Z36)/2,"")</f>
        <v/>
      </c>
      <c r="AB36" s="106" t="n">
        <v>930</v>
      </c>
      <c r="AC36" s="106">
        <f>IF(AD36&gt;0,(AD36-AB36)/2,"")</f>
        <v/>
      </c>
      <c r="AD36" s="106" t="n">
        <v>930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2610</v>
      </c>
      <c r="R37" s="108" t="n">
        <v>0</v>
      </c>
      <c r="S37" s="108">
        <f>IF(T37&gt;0,(T37-R37)/2,"")</f>
        <v/>
      </c>
      <c r="T37" s="108" t="n">
        <v>840</v>
      </c>
      <c r="U37" s="108">
        <f>IF(V37&gt;0,(V37-T37)/2,"")</f>
        <v/>
      </c>
      <c r="V37" s="108" t="n">
        <v>1497</v>
      </c>
      <c r="W37" s="108">
        <f>IF(X37&gt;0,(X37-V37)/2,"")</f>
        <v/>
      </c>
      <c r="X37" s="108" t="n">
        <v>1870</v>
      </c>
      <c r="Y37" s="108">
        <f>IF(Z37&gt;0,(Z37-X37)/2,"")</f>
        <v/>
      </c>
      <c r="Z37" s="108" t="n">
        <v>2103</v>
      </c>
      <c r="AA37" s="108">
        <f>IF(AB37&gt;0,(AB37-Z37)/2,"")</f>
        <v/>
      </c>
      <c r="AB37" s="108" t="n">
        <v>2103</v>
      </c>
      <c r="AC37" s="108">
        <f>IF(AD37&gt;0,(AD37-AB37)/2,"")</f>
        <v/>
      </c>
      <c r="AD37" s="108" t="n">
        <v>2103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3788</v>
      </c>
      <c r="R38" s="106" t="n">
        <v>0</v>
      </c>
      <c r="S38" s="106">
        <f>IF(T38&gt;0,(T38-R38)/2,"")</f>
        <v/>
      </c>
      <c r="T38" s="106" t="n">
        <v>1259</v>
      </c>
      <c r="U38" s="106">
        <f>IF(V38&gt;0,(V38-T38)/2,"")</f>
        <v/>
      </c>
      <c r="V38" s="106" t="n">
        <v>1753</v>
      </c>
      <c r="W38" s="106">
        <f>IF(X38&gt;0,(X38-V38)/2,"")</f>
        <v/>
      </c>
      <c r="X38" s="106" t="n">
        <v>1972</v>
      </c>
      <c r="Y38" s="106">
        <f>IF(Z38&gt;0,(Z38-X38)/2,"")</f>
        <v/>
      </c>
      <c r="Z38" s="106" t="n">
        <v>1972</v>
      </c>
      <c r="AA38" s="106">
        <f>IF(AB38&gt;0,(AB38-Z38)/2,"")</f>
        <v/>
      </c>
      <c r="AB38" s="106" t="n">
        <v>1972</v>
      </c>
      <c r="AC38" s="106">
        <f>IF(AD38&gt;0,(AD38-AB38)/2,"")</f>
        <v/>
      </c>
      <c r="AD38" s="106" t="n">
        <v>1972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2733</v>
      </c>
      <c r="R39" s="108" t="n">
        <v>6</v>
      </c>
      <c r="S39" s="108">
        <f>IF(T39&gt;0,(T39-R39)/2,"")</f>
        <v/>
      </c>
      <c r="T39" s="108" t="n">
        <v>903</v>
      </c>
      <c r="U39" s="108">
        <f>IF(V39&gt;0,(V39-T39)/2,"")</f>
        <v/>
      </c>
      <c r="V39" s="108" t="n">
        <v>903</v>
      </c>
      <c r="W39" s="108">
        <f>IF(X39&gt;0,(X39-V39)/2,"")</f>
        <v/>
      </c>
      <c r="X39" s="108" t="n">
        <v>1850</v>
      </c>
      <c r="Y39" s="108">
        <f>IF(Z39&gt;0,(Z39-X39)/2,"")</f>
        <v/>
      </c>
      <c r="Z39" s="108" t="n">
        <v>2265</v>
      </c>
      <c r="AA39" s="108">
        <f>IF(AB39&gt;0,(AB39-Z39)/2,"")</f>
        <v/>
      </c>
      <c r="AB39" s="108" t="n">
        <v>2265</v>
      </c>
      <c r="AC39" s="108">
        <f>IF(AD39&gt;0,(AD39-AB39)/2,"")</f>
        <v/>
      </c>
      <c r="AD39" s="108" t="n">
        <v>2265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4179</v>
      </c>
      <c r="R40" s="106" t="n">
        <v>126</v>
      </c>
      <c r="S40" s="106">
        <f>IF(T40&gt;0,(T40-R40)/2,"")</f>
        <v/>
      </c>
      <c r="T40" s="106" t="n">
        <v>846</v>
      </c>
      <c r="U40" s="106">
        <f>IF(V40&gt;0,(V40-T40)/2,"")</f>
        <v/>
      </c>
      <c r="V40" s="106" t="n">
        <v>846</v>
      </c>
      <c r="W40" s="106">
        <f>IF(X40&gt;0,(X40-V40)/2,"")</f>
        <v/>
      </c>
      <c r="X40" s="106" t="n">
        <v>1458</v>
      </c>
      <c r="Y40" s="106">
        <f>IF(Z40&gt;0,(Z40-X40)/2,"")</f>
        <v/>
      </c>
      <c r="Z40" s="106" t="n">
        <v>1951</v>
      </c>
      <c r="AA40" s="106">
        <f>IF(AB40&gt;0,(AB40-Z40)/2,"")</f>
        <v/>
      </c>
      <c r="AB40" s="106" t="n">
        <v>1951</v>
      </c>
      <c r="AC40" s="106">
        <f>IF(AD40&gt;0,(AD40-AB40)/2,"")</f>
        <v/>
      </c>
      <c r="AD40" s="106" t="n">
        <v>1951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1249</v>
      </c>
      <c r="R41" s="108" t="n">
        <v>0</v>
      </c>
      <c r="S41" s="108">
        <f>IF(T41&gt;0,(T41-R41)/2,"")</f>
        <v/>
      </c>
      <c r="T41" s="108" t="n">
        <v>735</v>
      </c>
      <c r="U41" s="108">
        <f>IF(V41&gt;0,(V41-T41)/2,"")</f>
        <v/>
      </c>
      <c r="V41" s="108" t="n">
        <v>735</v>
      </c>
      <c r="W41" s="108">
        <f>IF(X41&gt;0,(X41-V41)/2,"")</f>
        <v/>
      </c>
      <c r="X41" s="108" t="n">
        <v>954</v>
      </c>
      <c r="Y41" s="108">
        <f>IF(Z41&gt;0,(Z41-X41)/2,"")</f>
        <v/>
      </c>
      <c r="Z41" s="108" t="n">
        <v>954</v>
      </c>
      <c r="AA41" s="108">
        <f>IF(AB41&gt;0,(AB41-Z41)/2,"")</f>
        <v/>
      </c>
      <c r="AB41" s="108" t="n">
        <v>954</v>
      </c>
      <c r="AC41" s="108">
        <f>IF(AD41&gt;0,(AD41-AB41)/2,"")</f>
        <v/>
      </c>
      <c r="AD41" s="108" t="n">
        <v>954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1757</v>
      </c>
      <c r="R42" s="106" t="n">
        <v>0</v>
      </c>
      <c r="S42" s="106">
        <f>IF(T42&gt;0,(T42-R42)/2,"")</f>
        <v/>
      </c>
      <c r="T42" s="106" t="n">
        <v>551</v>
      </c>
      <c r="U42" s="106">
        <f>IF(V42&gt;0,(V42-T42)/2,"")</f>
        <v/>
      </c>
      <c r="V42" s="106" t="n">
        <v>932</v>
      </c>
      <c r="W42" s="106">
        <f>IF(X42&gt;0,(X42-V42)/2,"")</f>
        <v/>
      </c>
      <c r="X42" s="106" t="n">
        <v>387</v>
      </c>
      <c r="Y42" s="106">
        <f>IF(Z42&gt;0,(Z42-X42)/2,"")</f>
        <v/>
      </c>
      <c r="Z42" s="106" t="n">
        <v>1206</v>
      </c>
      <c r="AA42" s="106">
        <f>IF(AB42&gt;0,(AB42-Z42)/2,"")</f>
        <v/>
      </c>
      <c r="AB42" s="106" t="n">
        <v>1206</v>
      </c>
      <c r="AC42" s="106">
        <f>IF(AD42&gt;0,(AD42-AB42)/2,"")</f>
        <v/>
      </c>
      <c r="AD42" s="106" t="n">
        <v>1206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1846</v>
      </c>
      <c r="R43" s="110" t="n">
        <v>0</v>
      </c>
      <c r="S43" s="110">
        <f>IF(T43&gt;0,(T43-R43)/2,"")</f>
        <v/>
      </c>
      <c r="T43" s="110" t="n">
        <v>462</v>
      </c>
      <c r="U43" s="110">
        <f>IF(V43&gt;0,(V43-T43)/2,"")</f>
        <v/>
      </c>
      <c r="V43" s="110" t="n">
        <v>1187</v>
      </c>
      <c r="W43" s="110">
        <f>IF(X43&gt;0,(X43-V43)/2,"")</f>
        <v/>
      </c>
      <c r="X43" s="110" t="n">
        <v>1731</v>
      </c>
      <c r="Y43" s="110">
        <f>IF(Z43&gt;0,(Z43-X43)/2,"")</f>
        <v/>
      </c>
      <c r="Z43" s="110" t="n">
        <v>1848</v>
      </c>
      <c r="AA43" s="110">
        <f>IF(AB43&gt;0,(AB43-Z43)/2,"")</f>
        <v/>
      </c>
      <c r="AB43" s="110" t="n">
        <v>1848</v>
      </c>
      <c r="AC43" s="110">
        <f>IF(AD43&gt;0,(AD43-AB43)/2,"")</f>
        <v/>
      </c>
      <c r="AD43" s="110" t="n">
        <v>1848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4765</v>
      </c>
      <c r="R44" s="112" t="n">
        <v>1000</v>
      </c>
      <c r="S44" s="112">
        <f>IF(T44&gt;0,(T44-R44)/2,"")</f>
        <v/>
      </c>
      <c r="T44" s="112" t="n">
        <v>1785</v>
      </c>
      <c r="U44" s="112">
        <f>IF(V44&gt;0,(V44-T44)/2,"")</f>
        <v/>
      </c>
      <c r="V44" s="112" t="n">
        <v>1785</v>
      </c>
      <c r="W44" s="112">
        <f>IF(X44&gt;0,(X44-V44)/2,"")</f>
        <v/>
      </c>
      <c r="X44" s="112" t="n">
        <v>3690</v>
      </c>
      <c r="Y44" s="112">
        <f>IF(Z44&gt;0,(Z44-X44)/2,"")</f>
        <v/>
      </c>
      <c r="Z44" s="112" t="n">
        <v>4765</v>
      </c>
      <c r="AA44" s="112">
        <f>IF(AB44&gt;0,(AB44-Z44)/2,"")</f>
        <v/>
      </c>
      <c r="AB44" s="112" t="n">
        <v>4765</v>
      </c>
      <c r="AC44" s="112">
        <f>IF(AD44&gt;0,(AD44-AB44)/2,"")</f>
        <v/>
      </c>
      <c r="AD44" s="112" t="n">
        <v>4765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3905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2548</v>
      </c>
      <c r="Y45" s="108">
        <f>IF(Z45&gt;0,(Z45-X45)/2,"")</f>
        <v/>
      </c>
      <c r="Z45" s="108" t="n">
        <v>3905</v>
      </c>
      <c r="AA45" s="108">
        <f>IF(AB45&gt;0,(AB45-Z45)/2,"")</f>
        <v/>
      </c>
      <c r="AB45" s="108" t="n">
        <v>3905</v>
      </c>
      <c r="AC45" s="108">
        <f>IF(AD45&gt;0,(AD45-AB45)/2,"")</f>
        <v/>
      </c>
      <c r="AD45" s="108" t="n">
        <v>3905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2624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310</v>
      </c>
      <c r="Y46" s="106">
        <f>IF(Z46&gt;0,(Z46-X46)/2,"")</f>
        <v/>
      </c>
      <c r="Z46" s="106" t="n">
        <v>2127</v>
      </c>
      <c r="AA46" s="106">
        <f>IF(AB46&gt;0,(AB46-Z46)/2,"")</f>
        <v/>
      </c>
      <c r="AB46" s="106" t="n">
        <v>2127</v>
      </c>
      <c r="AC46" s="106">
        <f>IF(AD46&gt;0,(AD46-AB46)/2,"")</f>
        <v/>
      </c>
      <c r="AD46" s="106" t="n">
        <v>2127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3890</v>
      </c>
      <c r="R47" s="110" t="n">
        <v>925</v>
      </c>
      <c r="S47" s="110">
        <f>IF(T47&gt;0,(T47-R47)/2,"")</f>
        <v/>
      </c>
      <c r="T47" s="110" t="n">
        <v>925</v>
      </c>
      <c r="U47" s="110">
        <f>IF(V47&gt;0,(V47-T47)/2,"")</f>
        <v/>
      </c>
      <c r="V47" s="110" t="n">
        <v>925</v>
      </c>
      <c r="W47" s="110">
        <f>IF(X47&gt;0,(X47-V47)/2,"")</f>
        <v/>
      </c>
      <c r="X47" s="110" t="n">
        <v>2968</v>
      </c>
      <c r="Y47" s="110">
        <f>IF(Z47&gt;0,(Z47-X47)/2,"")</f>
        <v/>
      </c>
      <c r="Z47" s="110" t="n">
        <v>3981</v>
      </c>
      <c r="AA47" s="110">
        <f>IF(AB47&gt;0,(AB47-Z47)/2,"")</f>
        <v/>
      </c>
      <c r="AB47" s="110" t="n">
        <v>3981</v>
      </c>
      <c r="AC47" s="110">
        <f>IF(AD47&gt;0,(AD47-AB47)/2,"")</f>
        <v/>
      </c>
      <c r="AD47" s="110" t="n">
        <v>3981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2120</v>
      </c>
      <c r="R48" s="112" t="n">
        <v>960</v>
      </c>
      <c r="S48" s="112">
        <f>IF(T48&gt;0,(T48-R48)/2,"")</f>
        <v/>
      </c>
      <c r="T48" s="112" t="n">
        <v>960</v>
      </c>
      <c r="U48" s="112">
        <f>IF(V48&gt;0,(V48-T48)/2,"")</f>
        <v/>
      </c>
      <c r="V48" s="112" t="n">
        <v>1707</v>
      </c>
      <c r="W48" s="112">
        <f>IF(X48&gt;0,(X48-V48)/2,"")</f>
        <v/>
      </c>
      <c r="X48" s="112" t="n">
        <v>1806</v>
      </c>
      <c r="Y48" s="112">
        <f>IF(Z48&gt;0,(Z48-X48)/2,"")</f>
        <v/>
      </c>
      <c r="Z48" s="112" t="n">
        <v>1932</v>
      </c>
      <c r="AA48" s="112">
        <f>IF(AB48&gt;0,(AB48-Z48)/2,"")</f>
        <v/>
      </c>
      <c r="AB48" s="112" t="n">
        <v>2086</v>
      </c>
      <c r="AC48" s="112">
        <f>IF(AD48&gt;0,(AD48-AB48)/2,"")</f>
        <v/>
      </c>
      <c r="AD48" s="112" t="n">
        <v>2086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3725</v>
      </c>
      <c r="R49" s="108" t="n">
        <v>902</v>
      </c>
      <c r="S49" s="108">
        <f>IF(T49&gt;0,(T49-R49)/2,"")</f>
        <v/>
      </c>
      <c r="T49" s="108" t="n">
        <v>902</v>
      </c>
      <c r="U49" s="108">
        <f>IF(V49&gt;0,(V49-T49)/2,"")</f>
        <v/>
      </c>
      <c r="V49" s="108" t="n">
        <v>1362</v>
      </c>
      <c r="W49" s="108">
        <f>IF(X49&gt;0,(X49-V49)/2,"")</f>
        <v/>
      </c>
      <c r="X49" s="108" t="n">
        <v>2902</v>
      </c>
      <c r="Y49" s="108">
        <f>IF(Z49&gt;0,(Z49-X49)/2,"")</f>
        <v/>
      </c>
      <c r="Z49" s="108" t="n">
        <v>3573</v>
      </c>
      <c r="AA49" s="108">
        <f>IF(AB49&gt;0,(AB49-Z49)/2,"")</f>
        <v/>
      </c>
      <c r="AB49" s="108" t="n">
        <v>3573</v>
      </c>
      <c r="AC49" s="108">
        <f>IF(AD49&gt;0,(AD49-AB49)/2,"")</f>
        <v/>
      </c>
      <c r="AD49" s="108" t="n">
        <v>3573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1801</v>
      </c>
      <c r="R50" s="106" t="n">
        <v>495</v>
      </c>
      <c r="S50" s="106">
        <f>IF(T50&gt;0,(T50-R50)/2,"")</f>
        <v/>
      </c>
      <c r="T50" s="106" t="n">
        <v>274</v>
      </c>
      <c r="U50" s="106">
        <f>IF(V50&gt;0,(V50-T50)/2,"")</f>
        <v/>
      </c>
      <c r="V50" s="106" t="n">
        <v>449</v>
      </c>
      <c r="W50" s="106">
        <f>IF(X50&gt;0,(X50-V50)/2,"")</f>
        <v/>
      </c>
      <c r="X50" s="106" t="n">
        <v>734</v>
      </c>
      <c r="Y50" s="106">
        <f>IF(Z50&gt;0,(Z50-X50)/2,"")</f>
        <v/>
      </c>
      <c r="Z50" s="106" t="n">
        <v>888</v>
      </c>
      <c r="AA50" s="106">
        <f>IF(AB50&gt;0,(AB50-Z50)/2,"")</f>
        <v/>
      </c>
      <c r="AB50" s="106" t="n">
        <v>1002</v>
      </c>
      <c r="AC50" s="106">
        <f>IF(AD50&gt;0,(AD50-AB50)/2,"")</f>
        <v/>
      </c>
      <c r="AD50" s="106" t="n">
        <v>1002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1954</v>
      </c>
      <c r="R51" s="108" t="n">
        <v>3</v>
      </c>
      <c r="S51" s="108">
        <f>IF(T51&gt;0,(T51-R51)/2,"")</f>
        <v/>
      </c>
      <c r="T51" s="108" t="n">
        <v>3</v>
      </c>
      <c r="U51" s="108">
        <f>IF(V51&gt;0,(V51-T51)/2,"")</f>
        <v/>
      </c>
      <c r="V51" s="108" t="n">
        <v>279</v>
      </c>
      <c r="W51" s="108">
        <f>IF(X51&gt;0,(X51-V51)/2,"")</f>
        <v/>
      </c>
      <c r="X51" s="108" t="n">
        <v>425</v>
      </c>
      <c r="Y51" s="108">
        <f>IF(Z51&gt;0,(Z51-X51)/2,"")</f>
        <v/>
      </c>
      <c r="Z51" s="108" t="n">
        <v>559</v>
      </c>
      <c r="AA51" s="108">
        <f>IF(AB51&gt;0,(AB51-Z51)/2,"")</f>
        <v/>
      </c>
      <c r="AB51" s="108" t="n">
        <v>559</v>
      </c>
      <c r="AC51" s="108">
        <f>IF(AD51&gt;0,(AD51-AB51)/2,"")</f>
        <v/>
      </c>
      <c r="AD51" s="108" t="n">
        <v>559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2900</v>
      </c>
      <c r="R52" s="106" t="n">
        <v>0</v>
      </c>
      <c r="S52" s="106">
        <f>IF(T52&gt;0,(T52-R52)/2,"")</f>
        <v/>
      </c>
      <c r="T52" s="106" t="n">
        <v>810</v>
      </c>
      <c r="U52" s="106">
        <f>IF(V52&gt;0,(V52-T52)/2,"")</f>
        <v/>
      </c>
      <c r="V52" s="106" t="n">
        <v>1514</v>
      </c>
      <c r="W52" s="106">
        <f>IF(X52&gt;0,(X52-V52)/2,"")</f>
        <v/>
      </c>
      <c r="X52" s="106" t="n">
        <v>1557</v>
      </c>
      <c r="Y52" s="106">
        <f>IF(Z52&gt;0,(Z52-X52)/2,"")</f>
        <v/>
      </c>
      <c r="Z52" s="106" t="n">
        <v>1876</v>
      </c>
      <c r="AA52" s="106">
        <f>IF(AB52&gt;0,(AB52-Z52)/2,"")</f>
        <v/>
      </c>
      <c r="AB52" s="106" t="n">
        <v>1876</v>
      </c>
      <c r="AC52" s="106">
        <f>IF(AD52&gt;0,(AD52-AB52)/2,"")</f>
        <v/>
      </c>
      <c r="AD52" s="106" t="n">
        <v>1876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1952</v>
      </c>
      <c r="R53" s="108" t="n">
        <v>0</v>
      </c>
      <c r="S53" s="108">
        <f>IF(T53&gt;0,(T53-R53)/2,"")</f>
        <v/>
      </c>
      <c r="T53" s="108" t="n">
        <v>2</v>
      </c>
      <c r="U53" s="108">
        <f>IF(V53&gt;0,(V53-T53)/2,"")</f>
        <v/>
      </c>
      <c r="V53" s="108" t="n">
        <v>202</v>
      </c>
      <c r="W53" s="108">
        <f>IF(X53&gt;0,(X53-V53)/2,"")</f>
        <v/>
      </c>
      <c r="X53" s="108" t="n">
        <v>483</v>
      </c>
      <c r="Y53" s="108">
        <f>IF(Z53&gt;0,(Z53-X53)/2,"")</f>
        <v/>
      </c>
      <c r="Z53" s="108" t="n">
        <v>834</v>
      </c>
      <c r="AA53" s="108">
        <f>IF(AB53&gt;0,(AB53-Z53)/2,"")</f>
        <v/>
      </c>
      <c r="AB53" s="108" t="n">
        <v>1644</v>
      </c>
      <c r="AC53" s="108">
        <f>IF(AD53&gt;0,(AD53-AB53)/2,"")</f>
        <v/>
      </c>
      <c r="AD53" s="108" t="n">
        <v>1644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1967</v>
      </c>
      <c r="R54" s="106" t="n">
        <v>322</v>
      </c>
      <c r="S54" s="106">
        <f>IF(T54&gt;0,(T54-R54)/2,"")</f>
        <v/>
      </c>
      <c r="T54" s="106" t="n">
        <v>322</v>
      </c>
      <c r="U54" s="106">
        <f>IF(V54&gt;0,(V54-T54)/2,"")</f>
        <v/>
      </c>
      <c r="V54" s="106" t="n">
        <v>677</v>
      </c>
      <c r="W54" s="106">
        <f>IF(X54&gt;0,(X54-V54)/2,"")</f>
        <v/>
      </c>
      <c r="X54" s="106" t="n">
        <v>1222</v>
      </c>
      <c r="Y54" s="106">
        <f>IF(Z54&gt;0,(Z54-X54)/2,"")</f>
        <v/>
      </c>
      <c r="Z54" s="106" t="n">
        <v>1831</v>
      </c>
      <c r="AA54" s="106">
        <f>IF(AB54&gt;0,(AB54-Z54)/2,"")</f>
        <v/>
      </c>
      <c r="AB54" s="106" t="n">
        <v>1831</v>
      </c>
      <c r="AC54" s="106">
        <f>IF(AD54&gt;0,(AD54-AB54)/2,"")</f>
        <v/>
      </c>
      <c r="AD54" s="106" t="n">
        <v>1831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2906</v>
      </c>
      <c r="R55" s="108" t="n">
        <v>1206</v>
      </c>
      <c r="S55" s="108">
        <f>IF(T55&gt;0,(T55-R55)/2,"")</f>
        <v/>
      </c>
      <c r="T55" s="108" t="n">
        <v>1206</v>
      </c>
      <c r="U55" s="108">
        <f>IF(V55&gt;0,(V55-T55)/2,"")</f>
        <v/>
      </c>
      <c r="V55" s="108" t="n">
        <v>1206</v>
      </c>
      <c r="W55" s="108">
        <f>IF(X55&gt;0,(X55-V55)/2,"")</f>
        <v/>
      </c>
      <c r="X55" s="108" t="n">
        <v>2406</v>
      </c>
      <c r="Y55" s="108">
        <f>IF(Z55&gt;0,(Z55-X55)/2,"")</f>
        <v/>
      </c>
      <c r="Z55" s="108" t="n">
        <v>2497</v>
      </c>
      <c r="AA55" s="108">
        <f>IF(AB55&gt;0,(AB55-Z55)/2,"")</f>
        <v/>
      </c>
      <c r="AB55" s="108" t="n">
        <v>2886</v>
      </c>
      <c r="AC55" s="108">
        <f>IF(AD55&gt;0,(AD55-AB55)/2,"")</f>
        <v/>
      </c>
      <c r="AD55" s="108" t="n">
        <v>2886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285</v>
      </c>
      <c r="R56" s="114" t="n">
        <v>168</v>
      </c>
      <c r="S56" s="114">
        <f>IF(T56&gt;0,(T56-R56)/2,"")</f>
        <v/>
      </c>
      <c r="T56" s="114" t="n">
        <v>169</v>
      </c>
      <c r="U56" s="114">
        <f>IF(V56&gt;0,(V56-T56)/2,"")</f>
        <v/>
      </c>
      <c r="V56" s="114" t="n">
        <v>169</v>
      </c>
      <c r="W56" s="114">
        <f>IF(X56&gt;0,(X56-V56)/2,"")</f>
        <v/>
      </c>
      <c r="X56" s="114" t="n">
        <v>169</v>
      </c>
      <c r="Y56" s="114">
        <f>IF(Z56&gt;0,(Z56-X56)/2,"")</f>
        <v/>
      </c>
      <c r="Z56" s="114" t="n">
        <v>264</v>
      </c>
      <c r="AA56" s="114">
        <f>IF(AB56&gt;0,(AB56-Z56)/2,"")</f>
        <v/>
      </c>
      <c r="AB56" s="114" t="n">
        <v>264</v>
      </c>
      <c r="AC56" s="114">
        <f>IF(AD56&gt;0,(AD56-AB56)/2,"")</f>
        <v/>
      </c>
      <c r="AD56" s="114" t="n">
        <v>264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5965</v>
      </c>
      <c r="R57" s="104" t="n">
        <v>535</v>
      </c>
      <c r="S57" s="104">
        <f>IF(T57&gt;0,(T57-R57)/2,"")</f>
        <v/>
      </c>
      <c r="T57" s="104" t="n">
        <v>2283</v>
      </c>
      <c r="U57" s="104">
        <f>IF(V57&gt;0,(V57-T57)/2,"")</f>
        <v/>
      </c>
      <c r="V57" s="104" t="n">
        <v>2165</v>
      </c>
      <c r="W57" s="104">
        <f>IF(X57&gt;0,(X57-V57)/2,"")</f>
        <v/>
      </c>
      <c r="X57" s="104" t="n">
        <v>2621</v>
      </c>
      <c r="Y57" s="104">
        <f>IF(Z57&gt;0,(Z57-X57)/2,"")</f>
        <v/>
      </c>
      <c r="Z57" s="104" t="n">
        <v>2648</v>
      </c>
      <c r="AA57" s="104">
        <f>IF(AB57&gt;0,(AB57-Z57)/2,"")</f>
        <v/>
      </c>
      <c r="AB57" s="104" t="n">
        <v>2648</v>
      </c>
      <c r="AC57" s="104">
        <f>IF(AD57&gt;0,(AD57-AB57)/2,"")</f>
        <v/>
      </c>
      <c r="AD57" s="104" t="n">
        <v>2648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4762</v>
      </c>
      <c r="R58" s="106" t="n">
        <v>834</v>
      </c>
      <c r="S58" s="106">
        <f>IF(T58&gt;0,(T58-R58)/2,"")</f>
        <v/>
      </c>
      <c r="T58" s="106" t="n">
        <v>1984</v>
      </c>
      <c r="U58" s="106">
        <f>IF(V58&gt;0,(V58-T58)/2,"")</f>
        <v/>
      </c>
      <c r="V58" s="106" t="n">
        <v>3004</v>
      </c>
      <c r="W58" s="106">
        <f>IF(X58&gt;0,(X58-V58)/2,"")</f>
        <v/>
      </c>
      <c r="X58" s="106" t="n">
        <v>3167</v>
      </c>
      <c r="Y58" s="106">
        <f>IF(Z58&gt;0,(Z58-X58)/2,"")</f>
        <v/>
      </c>
      <c r="Z58" s="106" t="n">
        <v>3167</v>
      </c>
      <c r="AA58" s="106">
        <f>IF(AB58&gt;0,(AB58-Z58)/2,"")</f>
        <v/>
      </c>
      <c r="AB58" s="106" t="n">
        <v>3167</v>
      </c>
      <c r="AC58" s="106">
        <f>IF(AD58&gt;0,(AD58-AB58)/2,"")</f>
        <v/>
      </c>
      <c r="AD58" s="106" t="n">
        <v>3167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5423</v>
      </c>
      <c r="R59" s="108" t="n">
        <v>1055</v>
      </c>
      <c r="S59" s="108">
        <f>IF(T59&gt;0,(T59-R59)/2,"")</f>
        <v/>
      </c>
      <c r="T59" s="108" t="n">
        <v>1239</v>
      </c>
      <c r="U59" s="108">
        <f>IF(V59&gt;0,(V59-T59)/2,"")</f>
        <v/>
      </c>
      <c r="V59" s="108" t="n">
        <v>1633</v>
      </c>
      <c r="W59" s="108">
        <f>IF(X59&gt;0,(X59-V59)/2,"")</f>
        <v/>
      </c>
      <c r="X59" s="108" t="n">
        <v>2290</v>
      </c>
      <c r="Y59" s="108">
        <f>IF(Z59&gt;0,(Z59-X59)/2,"")</f>
        <v/>
      </c>
      <c r="Z59" s="108" t="n">
        <v>2397</v>
      </c>
      <c r="AA59" s="108">
        <f>IF(AB59&gt;0,(AB59-Z59)/2,"")</f>
        <v/>
      </c>
      <c r="AB59" s="108" t="n">
        <v>2397</v>
      </c>
      <c r="AC59" s="108">
        <f>IF(AD59&gt;0,(AD59-AB59)/2,"")</f>
        <v/>
      </c>
      <c r="AD59" s="108" t="n">
        <v>2397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6118</v>
      </c>
      <c r="R61" s="104" t="n">
        <v>1332</v>
      </c>
      <c r="S61" s="104">
        <f>IF(T61&gt;0,(T61-R61)/2,"")</f>
        <v/>
      </c>
      <c r="T61" s="104" t="n">
        <v>2562</v>
      </c>
      <c r="U61" s="104">
        <f>IF(V61&gt;0,(V61-T61)/2,"")</f>
        <v/>
      </c>
      <c r="V61" s="104" t="n">
        <v>3053</v>
      </c>
      <c r="W61" s="104">
        <f>IF(X61&gt;0,(X61-V61)/2,"")</f>
        <v/>
      </c>
      <c r="X61" s="104" t="n">
        <v>3859</v>
      </c>
      <c r="Y61" s="104">
        <f>IF(Z61&gt;0,(Z61-X61)/2,"")</f>
        <v/>
      </c>
      <c r="Z61" s="104" t="n">
        <v>3859</v>
      </c>
      <c r="AA61" s="104">
        <f>IF(AB61&gt;0,(AB61-Z61)/2,"")</f>
        <v/>
      </c>
      <c r="AB61" s="104" t="n">
        <v>3859</v>
      </c>
      <c r="AC61" s="104">
        <f>IF(AD61&gt;0,(AD61-AB61)/2,"")</f>
        <v/>
      </c>
      <c r="AD61" s="104" t="n">
        <v>3859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7268</v>
      </c>
      <c r="R62" s="106" t="n">
        <v>2865</v>
      </c>
      <c r="S62" s="106">
        <f>IF(T62&gt;0,(T62-R62)/2,"")</f>
        <v/>
      </c>
      <c r="T62" s="106" t="n">
        <v>3667</v>
      </c>
      <c r="U62" s="106">
        <f>IF(V62&gt;0,(V62-T62)/2,"")</f>
        <v/>
      </c>
      <c r="V62" s="106" t="n">
        <v>3847</v>
      </c>
      <c r="W62" s="106">
        <f>IF(X62&gt;0,(X62-V62)/2,"")</f>
        <v/>
      </c>
      <c r="X62" s="106" t="n">
        <v>4428</v>
      </c>
      <c r="Y62" s="106">
        <f>IF(Z62&gt;0,(Z62-X62)/2,"")</f>
        <v/>
      </c>
      <c r="Z62" s="106" t="n">
        <v>4428</v>
      </c>
      <c r="AA62" s="106">
        <f>IF(AB62&gt;0,(AB62-Z62)/2,"")</f>
        <v/>
      </c>
      <c r="AB62" s="106" t="n">
        <v>4428</v>
      </c>
      <c r="AC62" s="106">
        <f>IF(AD62&gt;0,(AD62-AB62)/2,"")</f>
        <v/>
      </c>
      <c r="AD62" s="106" t="n">
        <v>4428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5277</v>
      </c>
      <c r="R63" s="108" t="n">
        <v>970</v>
      </c>
      <c r="S63" s="108">
        <f>IF(T63&gt;0,(T63-R63)/2,"")</f>
        <v/>
      </c>
      <c r="T63" s="108" t="n">
        <v>2068</v>
      </c>
      <c r="U63" s="108">
        <f>IF(V63&gt;0,(V63-T63)/2,"")</f>
        <v/>
      </c>
      <c r="V63" s="108" t="n">
        <v>2515</v>
      </c>
      <c r="W63" s="108">
        <f>IF(X63&gt;0,(X63-V63)/2,"")</f>
        <v/>
      </c>
      <c r="X63" s="108" t="n">
        <v>2971</v>
      </c>
      <c r="Y63" s="108">
        <f>IF(Z63&gt;0,(Z63-X63)/2,"")</f>
        <v/>
      </c>
      <c r="Z63" s="108" t="n">
        <v>2971</v>
      </c>
      <c r="AA63" s="108">
        <f>IF(AB63&gt;0,(AB63-Z63)/2,"")</f>
        <v/>
      </c>
      <c r="AB63" s="108" t="n">
        <v>2971</v>
      </c>
      <c r="AC63" s="108">
        <f>IF(AD63&gt;0,(AD63-AB63)/2,"")</f>
        <v/>
      </c>
      <c r="AD63" s="108" t="n">
        <v>2971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2201</v>
      </c>
      <c r="R64" s="114" t="n">
        <v>306</v>
      </c>
      <c r="S64" s="114">
        <f>IF(T64&gt;0,(T64-R64)/2,"")</f>
        <v/>
      </c>
      <c r="T64" s="114" t="n">
        <v>823</v>
      </c>
      <c r="U64" s="114">
        <f>IF(V64&gt;0,(V64-T64)/2,"")</f>
        <v/>
      </c>
      <c r="V64" s="114" t="n">
        <v>898</v>
      </c>
      <c r="W64" s="114">
        <f>IF(X64&gt;0,(X64-V64)/2,"")</f>
        <v/>
      </c>
      <c r="X64" s="114" t="n">
        <v>898</v>
      </c>
      <c r="Y64" s="114">
        <f>IF(Z64&gt;0,(Z64-X64)/2,"")</f>
        <v/>
      </c>
      <c r="Z64" s="114" t="n">
        <v>898</v>
      </c>
      <c r="AA64" s="114">
        <f>IF(AB64&gt;0,(AB64-Z64)/2,"")</f>
        <v/>
      </c>
      <c r="AB64" s="114" t="n">
        <v>898</v>
      </c>
      <c r="AC64" s="114">
        <f>IF(AD64&gt;0,(AD64-AB64)/2,"")</f>
        <v/>
      </c>
      <c r="AD64" s="114" t="n">
        <v>898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3.xml><?xml version="1.0" encoding="utf-8"?>
<worksheet xmlns:r="http://schemas.openxmlformats.org/officeDocument/2006/relationships" xmlns="http://schemas.openxmlformats.org/spreadsheetml/2006/main">
  <sheetPr codeName="Sheet43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19469</v>
      </c>
      <c r="G6" s="117" t="n">
        <v>15910.4665</v>
      </c>
      <c r="H6" s="117" t="n">
        <v>12517.07427140001</v>
      </c>
      <c r="I6" s="19">
        <f>G6+H6</f>
        <v/>
      </c>
      <c r="J6" s="119" t="n">
        <v>21643</v>
      </c>
      <c r="K6" s="117" t="n">
        <v>17177.99025</v>
      </c>
      <c r="L6" s="117" t="n">
        <v>14128.82984410001</v>
      </c>
      <c r="M6" s="19">
        <f>K6+L6</f>
        <v/>
      </c>
      <c r="N6" s="85" t="n">
        <v>63</v>
      </c>
      <c r="O6" s="85" t="n">
        <v>52</v>
      </c>
      <c r="P6" s="92" t="n"/>
      <c r="Q6" s="20">
        <f>J6-P6</f>
        <v/>
      </c>
      <c r="R6" s="21" t="n">
        <v>1603</v>
      </c>
      <c r="S6" s="20">
        <f>IF(R6&gt;0,(R6-R7-$Q6),"")</f>
        <v/>
      </c>
      <c r="T6" s="21" t="n">
        <v>5609</v>
      </c>
      <c r="U6" s="20">
        <f>IF(T6&gt;0,(T6-T7-$Q6),"")</f>
        <v/>
      </c>
      <c r="V6" s="21" t="n">
        <v>7378</v>
      </c>
      <c r="W6" s="20">
        <f>IF(V6&gt;0,(V6-V7-$Q6),"")</f>
        <v/>
      </c>
      <c r="X6" s="21" t="n">
        <v>11856</v>
      </c>
      <c r="Y6" s="20">
        <f>IF(X6&gt;0,(X6-X7-$Q6),"")</f>
        <v/>
      </c>
      <c r="Z6" s="21" t="n">
        <v>11856</v>
      </c>
      <c r="AA6" s="20">
        <f>IF(Z6&gt;0,(Z6-Z7-$Q6),"")</f>
        <v/>
      </c>
      <c r="AB6" s="21" t="n">
        <v>11856</v>
      </c>
      <c r="AC6" s="22">
        <f>IF(AB6&gt;0,(AB6-AB7-$Q6),"")</f>
        <v/>
      </c>
      <c r="AD6" s="21" t="n">
        <v>11856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264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3</v>
      </c>
      <c r="W7" s="24" t="n"/>
      <c r="X7" s="25" t="n">
        <v>3</v>
      </c>
      <c r="Y7" s="24" t="n"/>
      <c r="Z7" s="25" t="n">
        <v>3</v>
      </c>
      <c r="AA7" s="24" t="n"/>
      <c r="AB7" s="25" t="n">
        <v>3</v>
      </c>
      <c r="AC7" s="26" t="n"/>
      <c r="AD7" s="25" t="n">
        <v>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2805</v>
      </c>
      <c r="E8" s="29" t="inlineStr">
        <is>
          <t>Room 2</t>
        </is>
      </c>
      <c r="F8" s="119" t="n">
        <v>12124</v>
      </c>
      <c r="G8" s="117" t="n">
        <v>5143.7935</v>
      </c>
      <c r="H8" s="117" t="n">
        <v>1106.661536</v>
      </c>
      <c r="I8" s="19">
        <f>G8+H8</f>
        <v/>
      </c>
      <c r="J8" s="119" t="n">
        <v>11419</v>
      </c>
      <c r="K8" s="117" t="n">
        <v>4838.950000000001</v>
      </c>
      <c r="L8" s="117" t="n">
        <v>1045.2512731</v>
      </c>
      <c r="M8" s="19">
        <f>K8+L8</f>
        <v/>
      </c>
      <c r="N8" s="87" t="n">
        <v>27</v>
      </c>
      <c r="O8" s="87" t="n">
        <v>20</v>
      </c>
      <c r="P8" s="92" t="n"/>
      <c r="Q8" s="20">
        <f>J8-P8</f>
        <v/>
      </c>
      <c r="R8" s="21" t="n">
        <v>1964</v>
      </c>
      <c r="S8" s="20">
        <f>IF(R8&gt;0,(R8-R9-$Q8),"")</f>
        <v/>
      </c>
      <c r="T8" s="21" t="n">
        <v>2239</v>
      </c>
      <c r="U8" s="20">
        <f>IF(T8&gt;0,(T8-T9-$Q8),"")</f>
        <v/>
      </c>
      <c r="V8" s="21" t="n">
        <v>4496</v>
      </c>
      <c r="W8" s="20">
        <f>IF(V8&gt;0,(V8-V9-$Q8),"")</f>
        <v/>
      </c>
      <c r="X8" s="21" t="n">
        <v>8321</v>
      </c>
      <c r="Y8" s="20">
        <f>IF(X8&gt;0,(X8-X9-$Q8),"")</f>
        <v/>
      </c>
      <c r="Z8" s="21" t="n">
        <v>10759</v>
      </c>
      <c r="AA8" s="20">
        <f>IF(Z8&gt;0,(Z8-Z9-$Q8),"")</f>
        <v/>
      </c>
      <c r="AB8" s="21" t="n">
        <v>10759</v>
      </c>
      <c r="AC8" s="22">
        <f>IF(AB8&gt;0,(AB8-AB9-$Q8),"")</f>
        <v/>
      </c>
      <c r="AD8" s="21" t="n">
        <v>10759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1808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91</v>
      </c>
      <c r="S9" s="24" t="n"/>
      <c r="T9" s="30" t="n">
        <v>174</v>
      </c>
      <c r="U9" s="24" t="n"/>
      <c r="V9" s="30" t="n">
        <v>174</v>
      </c>
      <c r="W9" s="24" t="n"/>
      <c r="X9" s="30" t="n">
        <v>174</v>
      </c>
      <c r="Y9" s="24" t="n"/>
      <c r="Z9" s="30" t="n">
        <v>174</v>
      </c>
      <c r="AA9" s="24" t="n"/>
      <c r="AB9" s="30" t="n">
        <v>174</v>
      </c>
      <c r="AC9" s="26" t="n"/>
      <c r="AD9" s="30" t="n">
        <v>174</v>
      </c>
      <c r="AE9" s="26" t="n"/>
    </row>
    <row r="10">
      <c r="B10" s="16" t="inlineStr">
        <is>
          <t>WM DC</t>
        </is>
      </c>
      <c r="C10" s="17" t="n">
        <v>4639</v>
      </c>
      <c r="E10" s="18" t="inlineStr">
        <is>
          <t>Room 3</t>
        </is>
      </c>
      <c r="F10" s="119" t="n">
        <v>9271</v>
      </c>
      <c r="G10" s="117" t="n">
        <v>7315.174750000001</v>
      </c>
      <c r="H10" s="117" t="n">
        <v>1859.709675</v>
      </c>
      <c r="I10" s="19">
        <f>G10+H10</f>
        <v/>
      </c>
      <c r="J10" s="119" t="n">
        <v>10267</v>
      </c>
      <c r="K10" s="117" t="n">
        <v>8371.874250000001</v>
      </c>
      <c r="L10" s="117" t="n">
        <v>1926.2471525</v>
      </c>
      <c r="M10" s="19">
        <f>K10+L10</f>
        <v/>
      </c>
      <c r="N10" s="88" t="n">
        <v>40</v>
      </c>
      <c r="O10" s="88" t="n">
        <v>34</v>
      </c>
      <c r="P10" s="92" t="n"/>
      <c r="Q10" s="20">
        <f>J10-P10</f>
        <v/>
      </c>
      <c r="R10" s="21" t="n">
        <v>1220</v>
      </c>
      <c r="S10" s="20">
        <f>IF(R10&gt;0,(R10-R11-$Q10),"")</f>
        <v/>
      </c>
      <c r="T10" s="21" t="n">
        <v>1243</v>
      </c>
      <c r="U10" s="20">
        <f>IF(T10&gt;0,(T10-T11-$Q10),"")</f>
        <v/>
      </c>
      <c r="V10" s="21" t="n">
        <v>1650</v>
      </c>
      <c r="W10" s="20">
        <f>IF(V10&gt;0,(V10-V11-$Q10),"")</f>
        <v/>
      </c>
      <c r="X10" s="21" t="n">
        <v>4134</v>
      </c>
      <c r="Y10" s="20">
        <f>IF(X10&gt;0,(X10-X11-$Q10),"")</f>
        <v/>
      </c>
      <c r="Z10" s="21" t="n">
        <v>5484</v>
      </c>
      <c r="AA10" s="20">
        <f>IF(Z10&gt;0,(Z10-Z11-$Q10),"")</f>
        <v/>
      </c>
      <c r="AB10" s="21" t="n">
        <v>5484</v>
      </c>
      <c r="AC10" s="22">
        <f>IF(AB10&gt;0,(AB10-AB11-$Q10),"")</f>
        <v/>
      </c>
      <c r="AD10" s="21" t="n">
        <v>5484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891</v>
      </c>
      <c r="S11" s="24" t="n"/>
      <c r="T11" s="30" t="n">
        <v>858</v>
      </c>
      <c r="U11" s="24" t="n"/>
      <c r="V11" s="30" t="n">
        <v>545</v>
      </c>
      <c r="W11" s="24" t="n"/>
      <c r="X11" s="30" t="n">
        <v>1267</v>
      </c>
      <c r="Y11" s="24" t="n"/>
      <c r="Z11" s="30" t="n">
        <v>1709</v>
      </c>
      <c r="AA11" s="24" t="n"/>
      <c r="AB11" s="30" t="n">
        <v>1709</v>
      </c>
      <c r="AC11" s="26" t="n"/>
      <c r="AD11" s="30" t="n">
        <v>1709</v>
      </c>
      <c r="AE11" s="26" t="n"/>
    </row>
    <row r="12">
      <c r="B12" s="16" t="inlineStr">
        <is>
          <t>WM TUC</t>
        </is>
      </c>
      <c r="C12" s="17" t="n">
        <v>1838</v>
      </c>
      <c r="E12" s="29" t="inlineStr">
        <is>
          <t>Room 4</t>
        </is>
      </c>
      <c r="F12" s="119" t="n">
        <v>13093</v>
      </c>
      <c r="G12" s="117" t="n">
        <v>11736.611625</v>
      </c>
      <c r="H12" s="117" t="n">
        <v>15595.24810866</v>
      </c>
      <c r="I12" s="19">
        <f>G12+H12</f>
        <v/>
      </c>
      <c r="J12" s="119" t="n">
        <v>12978</v>
      </c>
      <c r="K12" s="117" t="n">
        <v>11526.599125</v>
      </c>
      <c r="L12" s="117" t="n">
        <v>15340.28386202</v>
      </c>
      <c r="M12" s="19">
        <f>K12+L12</f>
        <v/>
      </c>
      <c r="N12" s="88" t="n">
        <v>51</v>
      </c>
      <c r="O12" s="88" t="n">
        <v>38</v>
      </c>
      <c r="P12" s="92" t="n"/>
      <c r="Q12" s="20">
        <f>J12-P12</f>
        <v/>
      </c>
      <c r="R12" s="21" t="n">
        <v>1865</v>
      </c>
      <c r="S12" s="20">
        <f>IF(R12&gt;0,(R12-R13-$Q12),"")</f>
        <v/>
      </c>
      <c r="T12" s="21" t="n">
        <v>3154</v>
      </c>
      <c r="U12" s="20">
        <f>IF(T12&gt;0,(T12-T13-$Q12),"")</f>
        <v/>
      </c>
      <c r="V12" s="21" t="n">
        <v>4947</v>
      </c>
      <c r="W12" s="20">
        <f>IF(V12&gt;0,(V12-V13-$Q12),"")</f>
        <v/>
      </c>
      <c r="X12" s="21" t="n">
        <v>6826</v>
      </c>
      <c r="Y12" s="20">
        <f>IF(X12&gt;0,(X12-X13-$Q12),"")</f>
        <v/>
      </c>
      <c r="Z12" s="21" t="n">
        <v>7814</v>
      </c>
      <c r="AA12" s="20">
        <f>IF(Z12&gt;0,(Z12-Z13-$Q12),"")</f>
        <v/>
      </c>
      <c r="AB12" s="21" t="n">
        <v>7814</v>
      </c>
      <c r="AC12" s="22">
        <f>IF(AB12&gt;0,(AB12-AB13-$Q12),"")</f>
        <v/>
      </c>
      <c r="AD12" s="21" t="n">
        <v>7814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5315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1109</v>
      </c>
      <c r="S13" s="24" t="n"/>
      <c r="T13" s="30" t="n">
        <v>1109</v>
      </c>
      <c r="U13" s="24" t="n"/>
      <c r="V13" s="30" t="n">
        <v>1367</v>
      </c>
      <c r="W13" s="24" t="n"/>
      <c r="X13" s="30" t="n">
        <v>1636</v>
      </c>
      <c r="Y13" s="24" t="n"/>
      <c r="Z13" s="30" t="n">
        <v>1637</v>
      </c>
      <c r="AA13" s="24" t="n"/>
      <c r="AB13" s="30" t="n">
        <v>1637</v>
      </c>
      <c r="AC13" s="26" t="n"/>
      <c r="AD13" s="30" t="n">
        <v>1637</v>
      </c>
      <c r="AE13" s="26" t="n"/>
    </row>
    <row r="14">
      <c r="B14" s="16" t="inlineStr">
        <is>
          <t>ALBSFWY PHX</t>
        </is>
      </c>
      <c r="C14" s="17" t="n">
        <v>12318</v>
      </c>
      <c r="E14" s="18" t="inlineStr">
        <is>
          <t>Room 5</t>
        </is>
      </c>
      <c r="F14" s="119" t="n">
        <v>19877</v>
      </c>
      <c r="G14" s="117" t="n">
        <v>18976.96875</v>
      </c>
      <c r="H14" s="117" t="n">
        <v>21477.27730555001</v>
      </c>
      <c r="I14" s="19">
        <f>G14+H14</f>
        <v/>
      </c>
      <c r="J14" s="119" t="n">
        <v>19985</v>
      </c>
      <c r="K14" s="117" t="n">
        <v>19121.46875</v>
      </c>
      <c r="L14" s="117" t="n">
        <v>21581.69453555</v>
      </c>
      <c r="M14" s="19">
        <f>K14+L14</f>
        <v/>
      </c>
      <c r="N14" s="88" t="n">
        <v>66</v>
      </c>
      <c r="O14" s="88" t="n">
        <v>49</v>
      </c>
      <c r="P14" s="92" t="n"/>
      <c r="Q14" s="20">
        <f>J14-P14</f>
        <v/>
      </c>
      <c r="R14" s="21" t="n">
        <v>3952</v>
      </c>
      <c r="S14" s="20">
        <f>IF(R14&gt;0,(R14-R15-$Q14),"")</f>
        <v/>
      </c>
      <c r="T14" s="21" t="n">
        <v>7235</v>
      </c>
      <c r="U14" s="20">
        <f>IF(T14&gt;0,(T14-T15-$Q14),"")</f>
        <v/>
      </c>
      <c r="V14" s="21" t="n">
        <v>9468</v>
      </c>
      <c r="W14" s="20">
        <f>IF(V14&gt;0,(V14-V15-$Q14),"")</f>
        <v/>
      </c>
      <c r="X14" s="21" t="n">
        <v>12097</v>
      </c>
      <c r="Y14" s="20">
        <f>IF(X14&gt;0,(X14-X15-$Q14),"")</f>
        <v/>
      </c>
      <c r="Z14" s="21" t="n">
        <v>13086</v>
      </c>
      <c r="AA14" s="20">
        <f>IF(Z14&gt;0,(Z14-Z15-$Q14),"")</f>
        <v/>
      </c>
      <c r="AB14" s="21" t="n">
        <v>13086</v>
      </c>
      <c r="AC14" s="22">
        <f>IF(AB14&gt;0,(AB14-AB15-$Q14),"")</f>
        <v/>
      </c>
      <c r="AD14" s="21" t="n">
        <v>13086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3212</v>
      </c>
      <c r="S15" s="24" t="n"/>
      <c r="T15" s="25" t="n">
        <v>5978</v>
      </c>
      <c r="U15" s="24" t="n"/>
      <c r="V15" s="25" t="n">
        <v>7299</v>
      </c>
      <c r="W15" s="24" t="n"/>
      <c r="X15" s="25" t="n">
        <v>9547</v>
      </c>
      <c r="Y15" s="24" t="n"/>
      <c r="Z15" s="25" t="n">
        <v>9925</v>
      </c>
      <c r="AA15" s="24" t="n"/>
      <c r="AB15" s="25" t="n">
        <v>9925</v>
      </c>
      <c r="AC15" s="26" t="n"/>
      <c r="AD15" s="25" t="n">
        <v>9925</v>
      </c>
      <c r="AE15" s="26" t="n"/>
    </row>
    <row r="16" ht="15" customHeight="1" thickBot="1">
      <c r="B16" s="28" t="inlineStr">
        <is>
          <t>FRY'S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6517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612</v>
      </c>
      <c r="L20" s="4" t="n"/>
      <c r="M20" s="4" t="n"/>
      <c r="Q20" s="51" t="inlineStr">
        <is>
          <t>Day Prior</t>
        </is>
      </c>
      <c r="R20" s="35" t="n">
        <v>7757</v>
      </c>
      <c r="S20" s="36" t="n">
        <v>-87275</v>
      </c>
      <c r="T20" s="35" t="n">
        <v>19399</v>
      </c>
      <c r="U20" s="36" t="n">
        <v>-75633</v>
      </c>
      <c r="V20" s="35" t="n">
        <v>26426</v>
      </c>
      <c r="W20" s="36" t="n">
        <v>-68606</v>
      </c>
      <c r="X20" s="35" t="n">
        <v>42305</v>
      </c>
      <c r="Y20" s="36" t="n">
        <v>-52727</v>
      </c>
      <c r="Z20" s="35" t="n">
        <v>52608</v>
      </c>
      <c r="AA20" s="36" t="n">
        <v>-42424</v>
      </c>
      <c r="AB20" s="35" t="n">
        <v>53961</v>
      </c>
      <c r="AC20" s="37" t="n">
        <v>-41071</v>
      </c>
      <c r="AD20" s="35" t="n">
        <v>53961</v>
      </c>
      <c r="AE20" s="37" t="n">
        <v>-41071</v>
      </c>
    </row>
    <row r="21" ht="15" customHeight="1" thickBot="1">
      <c r="B21" s="57" t="inlineStr">
        <is>
          <t>SBUX LV</t>
        </is>
      </c>
      <c r="C21" s="58" t="n">
        <v>3928</v>
      </c>
      <c r="L21" s="4" t="n"/>
      <c r="M21" s="4" t="n"/>
      <c r="Q21" s="52" t="n"/>
      <c r="R21" s="40" t="n">
        <v>6253</v>
      </c>
      <c r="S21" s="41" t="n"/>
      <c r="T21" s="40" t="n">
        <v>9707</v>
      </c>
      <c r="U21" s="41" t="n"/>
      <c r="V21" s="40" t="n">
        <v>10555</v>
      </c>
      <c r="W21" s="41" t="n"/>
      <c r="X21" s="40" t="n">
        <v>11928</v>
      </c>
      <c r="Y21" s="41" t="n"/>
      <c r="Z21" s="40" t="n">
        <v>12101</v>
      </c>
      <c r="AA21" s="41" t="n"/>
      <c r="AB21" s="40" t="n">
        <v>12215</v>
      </c>
      <c r="AC21" s="42" t="n"/>
      <c r="AD21" s="40" t="n">
        <v>12215</v>
      </c>
      <c r="AE21" s="42" t="n"/>
    </row>
    <row r="22" ht="15" customHeight="1" thickBot="1">
      <c r="L22" s="4" t="n"/>
      <c r="M22" s="4" t="n"/>
      <c r="Q22" s="54" t="n"/>
      <c r="R22" s="55" t="n">
        <v>3878.5</v>
      </c>
      <c r="S22" s="55" t="n"/>
      <c r="T22" s="55" t="n">
        <v>5821</v>
      </c>
      <c r="U22" s="55" t="n"/>
      <c r="V22" s="55" t="n">
        <v>3513.5</v>
      </c>
      <c r="W22" s="55" t="n"/>
      <c r="X22" s="55" t="n">
        <v>7939.5</v>
      </c>
      <c r="Y22" s="55" t="n"/>
      <c r="Z22" s="55" t="n">
        <v>5151.5</v>
      </c>
      <c r="AA22" s="55" t="n"/>
      <c r="AB22" s="55" t="n">
        <v>676.5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122" t="n">
        <v>9320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122" t="n">
        <v>27181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13890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11739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4613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2220</v>
      </c>
      <c r="R35" s="104" t="n">
        <v>0</v>
      </c>
      <c r="S35" s="104">
        <f>IF(T35&gt;0,(T35-R35)/2,"")</f>
        <v/>
      </c>
      <c r="T35" s="104" t="n">
        <v>586</v>
      </c>
      <c r="U35" s="104">
        <f>IF(V35&gt;0,(V35-T35)/2,"")</f>
        <v/>
      </c>
      <c r="V35" s="104" t="n">
        <v>787</v>
      </c>
      <c r="W35" s="104">
        <f>IF(X35&gt;0,(X35-V35)/2,"")</f>
        <v/>
      </c>
      <c r="X35" s="104" t="n">
        <v>815</v>
      </c>
      <c r="Y35" s="104">
        <f>IF(Z35&gt;0,(Z35-X35)/2,"")</f>
        <v/>
      </c>
      <c r="Z35" s="104" t="n">
        <v>815</v>
      </c>
      <c r="AA35" s="104">
        <f>IF(AB35&gt;0,(AB35-Z35)/2,"")</f>
        <v/>
      </c>
      <c r="AB35" s="104" t="n">
        <v>815</v>
      </c>
      <c r="AC35" s="104">
        <f>IF(AD35&gt;0,(AD35-AB35)/2,"")</f>
        <v/>
      </c>
      <c r="AD35" s="104" t="n">
        <v>815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1371</v>
      </c>
      <c r="R36" s="106" t="n">
        <v>531</v>
      </c>
      <c r="S36" s="106">
        <f>IF(T36&gt;0,(T36-R36)/2,"")</f>
        <v/>
      </c>
      <c r="T36" s="106" t="n">
        <v>531</v>
      </c>
      <c r="U36" s="106">
        <f>IF(V36&gt;0,(V36-T36)/2,"")</f>
        <v/>
      </c>
      <c r="V36" s="106" t="n">
        <v>5</v>
      </c>
      <c r="W36" s="106">
        <f>IF(X36&gt;0,(X36-V36)/2,"")</f>
        <v/>
      </c>
      <c r="X36" s="106" t="n">
        <v>840</v>
      </c>
      <c r="Y36" s="106">
        <f>IF(Z36&gt;0,(Z36-X36)/2,"")</f>
        <v/>
      </c>
      <c r="Z36" s="106" t="n">
        <v>840</v>
      </c>
      <c r="AA36" s="106">
        <f>IF(AB36&gt;0,(AB36-Z36)/2,"")</f>
        <v/>
      </c>
      <c r="AB36" s="106" t="n">
        <v>840</v>
      </c>
      <c r="AC36" s="106">
        <f>IF(AD36&gt;0,(AD36-AB36)/2,"")</f>
        <v/>
      </c>
      <c r="AD36" s="106" t="n">
        <v>840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2642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495</v>
      </c>
      <c r="W37" s="108">
        <f>IF(X37&gt;0,(X37-V37)/2,"")</f>
        <v/>
      </c>
      <c r="X37" s="108" t="n">
        <v>495</v>
      </c>
      <c r="Y37" s="108">
        <f>IF(Z37&gt;0,(Z37-X37)/2,"")</f>
        <v/>
      </c>
      <c r="Z37" s="108" t="n">
        <v>495</v>
      </c>
      <c r="AA37" s="108">
        <f>IF(AB37&gt;0,(AB37-Z37)/2,"")</f>
        <v/>
      </c>
      <c r="AB37" s="108" t="n">
        <v>495</v>
      </c>
      <c r="AC37" s="108">
        <f>IF(AD37&gt;0,(AD37-AB37)/2,"")</f>
        <v/>
      </c>
      <c r="AD37" s="108" t="n">
        <v>495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3797</v>
      </c>
      <c r="R38" s="106" t="n">
        <v>735</v>
      </c>
      <c r="S38" s="106">
        <f>IF(T38&gt;0,(T38-R38)/2,"")</f>
        <v/>
      </c>
      <c r="T38" s="106" t="n">
        <v>735</v>
      </c>
      <c r="U38" s="106">
        <f>IF(V38&gt;0,(V38-T38)/2,"")</f>
        <v/>
      </c>
      <c r="V38" s="106" t="n">
        <v>657</v>
      </c>
      <c r="W38" s="106">
        <f>IF(X38&gt;0,(X38-V38)/2,"")</f>
        <v/>
      </c>
      <c r="X38" s="106" t="n">
        <v>1726</v>
      </c>
      <c r="Y38" s="106">
        <f>IF(Z38&gt;0,(Z38-X38)/2,"")</f>
        <v/>
      </c>
      <c r="Z38" s="106" t="n">
        <v>1726</v>
      </c>
      <c r="AA38" s="106">
        <f>IF(AB38&gt;0,(AB38-Z38)/2,"")</f>
        <v/>
      </c>
      <c r="AB38" s="106" t="n">
        <v>1726</v>
      </c>
      <c r="AC38" s="106">
        <f>IF(AD38&gt;0,(AD38-AB38)/2,"")</f>
        <v/>
      </c>
      <c r="AD38" s="106" t="n">
        <v>1726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2708</v>
      </c>
      <c r="R39" s="108" t="n">
        <v>320</v>
      </c>
      <c r="S39" s="108">
        <f>IF(T39&gt;0,(T39-R39)/2,"")</f>
        <v/>
      </c>
      <c r="T39" s="108" t="n">
        <v>830</v>
      </c>
      <c r="U39" s="108">
        <f>IF(V39&gt;0,(V39-T39)/2,"")</f>
        <v/>
      </c>
      <c r="V39" s="108" t="n">
        <v>1406</v>
      </c>
      <c r="W39" s="108">
        <f>IF(X39&gt;0,(X39-V39)/2,"")</f>
        <v/>
      </c>
      <c r="X39" s="108" t="n">
        <v>1718</v>
      </c>
      <c r="Y39" s="108">
        <f>IF(Z39&gt;0,(Z39-X39)/2,"")</f>
        <v/>
      </c>
      <c r="Z39" s="108" t="n">
        <v>1718</v>
      </c>
      <c r="AA39" s="108">
        <f>IF(AB39&gt;0,(AB39-Z39)/2,"")</f>
        <v/>
      </c>
      <c r="AB39" s="108" t="n">
        <v>1718</v>
      </c>
      <c r="AC39" s="108">
        <f>IF(AD39&gt;0,(AD39-AB39)/2,"")</f>
        <v/>
      </c>
      <c r="AD39" s="108" t="n">
        <v>1718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4114</v>
      </c>
      <c r="R40" s="106" t="n">
        <v>17</v>
      </c>
      <c r="S40" s="106">
        <f>IF(T40&gt;0,(T40-R40)/2,"")</f>
        <v/>
      </c>
      <c r="T40" s="106" t="n">
        <v>1102</v>
      </c>
      <c r="U40" s="106">
        <f>IF(V40&gt;0,(V40-T40)/2,"")</f>
        <v/>
      </c>
      <c r="V40" s="106" t="n">
        <v>1102</v>
      </c>
      <c r="W40" s="106">
        <f>IF(X40&gt;0,(X40-V40)/2,"")</f>
        <v/>
      </c>
      <c r="X40" s="106" t="n">
        <v>2385</v>
      </c>
      <c r="Y40" s="106">
        <f>IF(Z40&gt;0,(Z40-X40)/2,"")</f>
        <v/>
      </c>
      <c r="Z40" s="106" t="n">
        <v>2385</v>
      </c>
      <c r="AA40" s="106">
        <f>IF(AB40&gt;0,(AB40-Z40)/2,"")</f>
        <v/>
      </c>
      <c r="AB40" s="106" t="n">
        <v>2385</v>
      </c>
      <c r="AC40" s="106">
        <f>IF(AD40&gt;0,(AD40-AB40)/2,"")</f>
        <v/>
      </c>
      <c r="AD40" s="106" t="n">
        <v>2385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1260</v>
      </c>
      <c r="R41" s="108" t="n">
        <v>0</v>
      </c>
      <c r="S41" s="108">
        <f>IF(T41&gt;0,(T41-R41)/2,"")</f>
        <v/>
      </c>
      <c r="T41" s="108" t="n">
        <v>787</v>
      </c>
      <c r="U41" s="108">
        <f>IF(V41&gt;0,(V41-T41)/2,"")</f>
        <v/>
      </c>
      <c r="V41" s="108" t="n">
        <v>787</v>
      </c>
      <c r="W41" s="108">
        <f>IF(X41&gt;0,(X41-V41)/2,"")</f>
        <v/>
      </c>
      <c r="X41" s="108" t="n">
        <v>1260</v>
      </c>
      <c r="Y41" s="108">
        <f>IF(Z41&gt;0,(Z41-X41)/2,"")</f>
        <v/>
      </c>
      <c r="Z41" s="108" t="n">
        <v>1260</v>
      </c>
      <c r="AA41" s="108">
        <f>IF(AB41&gt;0,(AB41-Z41)/2,"")</f>
        <v/>
      </c>
      <c r="AB41" s="108" t="n">
        <v>1260</v>
      </c>
      <c r="AC41" s="108">
        <f>IF(AD41&gt;0,(AD41-AB41)/2,"")</f>
        <v/>
      </c>
      <c r="AD41" s="108" t="n">
        <v>1260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1693</v>
      </c>
      <c r="R42" s="106" t="n">
        <v>0</v>
      </c>
      <c r="S42" s="106">
        <f>IF(T42&gt;0,(T42-R42)/2,"")</f>
        <v/>
      </c>
      <c r="T42" s="106" t="n">
        <v>545</v>
      </c>
      <c r="U42" s="106">
        <f>IF(V42&gt;0,(V42-T42)/2,"")</f>
        <v/>
      </c>
      <c r="V42" s="106" t="n">
        <v>381</v>
      </c>
      <c r="W42" s="106">
        <f>IF(X42&gt;0,(X42-V42)/2,"")</f>
        <v/>
      </c>
      <c r="X42" s="106" t="n">
        <v>779</v>
      </c>
      <c r="Y42" s="106">
        <f>IF(Z42&gt;0,(Z42-X42)/2,"")</f>
        <v/>
      </c>
      <c r="Z42" s="106" t="n">
        <v>779</v>
      </c>
      <c r="AA42" s="106">
        <f>IF(AB42&gt;0,(AB42-Z42)/2,"")</f>
        <v/>
      </c>
      <c r="AB42" s="106" t="n">
        <v>779</v>
      </c>
      <c r="AC42" s="106">
        <f>IF(AD42&gt;0,(AD42-AB42)/2,"")</f>
        <v/>
      </c>
      <c r="AD42" s="106" t="n">
        <v>779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1838</v>
      </c>
      <c r="R43" s="110" t="n">
        <v>0</v>
      </c>
      <c r="S43" s="110">
        <f>IF(T43&gt;0,(T43-R43)/2,"")</f>
        <v/>
      </c>
      <c r="T43" s="110" t="n">
        <v>493</v>
      </c>
      <c r="U43" s="110">
        <f>IF(V43&gt;0,(V43-T43)/2,"")</f>
        <v/>
      </c>
      <c r="V43" s="110" t="n">
        <v>1758</v>
      </c>
      <c r="W43" s="110">
        <f>IF(X43&gt;0,(X43-V43)/2,"")</f>
        <v/>
      </c>
      <c r="X43" s="110" t="n">
        <v>1838</v>
      </c>
      <c r="Y43" s="110">
        <f>IF(Z43&gt;0,(Z43-X43)/2,"")</f>
        <v/>
      </c>
      <c r="Z43" s="110" t="n">
        <v>1838</v>
      </c>
      <c r="AA43" s="110">
        <f>IF(AB43&gt;0,(AB43-Z43)/2,"")</f>
        <v/>
      </c>
      <c r="AB43" s="110" t="n">
        <v>1838</v>
      </c>
      <c r="AC43" s="110">
        <f>IF(AD43&gt;0,(AD43-AB43)/2,"")</f>
        <v/>
      </c>
      <c r="AD43" s="110" t="n">
        <v>1838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3623</v>
      </c>
      <c r="R44" s="112" t="n">
        <v>1200</v>
      </c>
      <c r="S44" s="112">
        <f>IF(T44&gt;0,(T44-R44)/2,"")</f>
        <v/>
      </c>
      <c r="T44" s="112" t="n">
        <v>1475</v>
      </c>
      <c r="U44" s="112">
        <f>IF(V44&gt;0,(V44-T44)/2,"")</f>
        <v/>
      </c>
      <c r="V44" s="112" t="n">
        <v>1475</v>
      </c>
      <c r="W44" s="112">
        <f>IF(X44&gt;0,(X44-V44)/2,"")</f>
        <v/>
      </c>
      <c r="X44" s="112" t="n">
        <v>3706</v>
      </c>
      <c r="Y44" s="112">
        <f>IF(Z44&gt;0,(Z44-X44)/2,"")</f>
        <v/>
      </c>
      <c r="Z44" s="112" t="n">
        <v>3706</v>
      </c>
      <c r="AA44" s="112">
        <f>IF(AB44&gt;0,(AB44-Z44)/2,"")</f>
        <v/>
      </c>
      <c r="AB44" s="112" t="n">
        <v>3706</v>
      </c>
      <c r="AC44" s="112">
        <f>IF(AD44&gt;0,(AD44-AB44)/2,"")</f>
        <v/>
      </c>
      <c r="AD44" s="112" t="n">
        <v>3706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2922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1142</v>
      </c>
      <c r="W45" s="108">
        <f>IF(X45&gt;0,(X45-V45)/2,"")</f>
        <v/>
      </c>
      <c r="X45" s="108" t="n">
        <v>1925</v>
      </c>
      <c r="Y45" s="108">
        <f>IF(Z45&gt;0,(Z45-X45)/2,"")</f>
        <v/>
      </c>
      <c r="Z45" s="108" t="n">
        <v>2922</v>
      </c>
      <c r="AA45" s="108">
        <f>IF(AB45&gt;0,(AB45-Z45)/2,"")</f>
        <v/>
      </c>
      <c r="AB45" s="108" t="n">
        <v>2922</v>
      </c>
      <c r="AC45" s="108">
        <f>IF(AD45&gt;0,(AD45-AB45)/2,"")</f>
        <v/>
      </c>
      <c r="AD45" s="108" t="n">
        <v>2922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1866</v>
      </c>
      <c r="R46" s="106" t="n">
        <v>4</v>
      </c>
      <c r="S46" s="106">
        <f>IF(T46&gt;0,(T46-R46)/2,"")</f>
        <v/>
      </c>
      <c r="T46" s="106" t="n">
        <v>4</v>
      </c>
      <c r="U46" s="106">
        <f>IF(V46&gt;0,(V46-T46)/2,"")</f>
        <v/>
      </c>
      <c r="V46" s="106" t="n">
        <v>4</v>
      </c>
      <c r="W46" s="106">
        <f>IF(X46&gt;0,(X46-V46)/2,"")</f>
        <v/>
      </c>
      <c r="X46" s="106" t="n">
        <v>366</v>
      </c>
      <c r="Y46" s="106">
        <f>IF(Z46&gt;0,(Z46-X46)/2,"")</f>
        <v/>
      </c>
      <c r="Z46" s="106" t="n">
        <v>1032</v>
      </c>
      <c r="AA46" s="106">
        <f>IF(AB46&gt;0,(AB46-Z46)/2,"")</f>
        <v/>
      </c>
      <c r="AB46" s="106" t="n">
        <v>1032</v>
      </c>
      <c r="AC46" s="106">
        <f>IF(AD46&gt;0,(AD46-AB46)/2,"")</f>
        <v/>
      </c>
      <c r="AD46" s="106" t="n">
        <v>1032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3008</v>
      </c>
      <c r="R47" s="110" t="n">
        <v>760</v>
      </c>
      <c r="S47" s="110">
        <f>IF(T47&gt;0,(T47-R47)/2,"")</f>
        <v/>
      </c>
      <c r="T47" s="110" t="n">
        <v>760</v>
      </c>
      <c r="U47" s="110">
        <f>IF(V47&gt;0,(V47-T47)/2,"")</f>
        <v/>
      </c>
      <c r="V47" s="110" t="n">
        <v>1875</v>
      </c>
      <c r="W47" s="110">
        <f>IF(X47&gt;0,(X47-V47)/2,"")</f>
        <v/>
      </c>
      <c r="X47" s="110" t="n">
        <v>2324</v>
      </c>
      <c r="Y47" s="110">
        <f>IF(Z47&gt;0,(Z47-X47)/2,"")</f>
        <v/>
      </c>
      <c r="Z47" s="110" t="n">
        <v>3099</v>
      </c>
      <c r="AA47" s="110">
        <f>IF(AB47&gt;0,(AB47-Z47)/2,"")</f>
        <v/>
      </c>
      <c r="AB47" s="110" t="n">
        <v>3099</v>
      </c>
      <c r="AC47" s="110">
        <f>IF(AD47&gt;0,(AD47-AB47)/2,"")</f>
        <v/>
      </c>
      <c r="AD47" s="110" t="n">
        <v>3099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412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154</v>
      </c>
      <c r="W48" s="112">
        <f>IF(X48&gt;0,(X48-V48)/2,"")</f>
        <v/>
      </c>
      <c r="X48" s="112" t="n">
        <v>240</v>
      </c>
      <c r="Y48" s="112">
        <f>IF(Z48&gt;0,(Z48-X48)/2,"")</f>
        <v/>
      </c>
      <c r="Z48" s="112" t="n">
        <v>274</v>
      </c>
      <c r="AA48" s="112">
        <f>IF(AB48&gt;0,(AB48-Z48)/2,"")</f>
        <v/>
      </c>
      <c r="AB48" s="112" t="n">
        <v>274</v>
      </c>
      <c r="AC48" s="112">
        <f>IF(AD48&gt;0,(AD48-AB48)/2,"")</f>
        <v/>
      </c>
      <c r="AD48" s="112" t="n">
        <v>274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377</v>
      </c>
      <c r="R49" s="108" t="n">
        <v>9</v>
      </c>
      <c r="S49" s="108">
        <f>IF(T49&gt;0,(T49-R49)/2,"")</f>
        <v/>
      </c>
      <c r="T49" s="108" t="n">
        <v>9</v>
      </c>
      <c r="U49" s="108">
        <f>IF(V49&gt;0,(V49-T49)/2,"")</f>
        <v/>
      </c>
      <c r="V49" s="108" t="n">
        <v>9</v>
      </c>
      <c r="W49" s="108">
        <f>IF(X49&gt;0,(X49-V49)/2,"")</f>
        <v/>
      </c>
      <c r="X49" s="108" t="n">
        <v>174</v>
      </c>
      <c r="Y49" s="108">
        <f>IF(Z49&gt;0,(Z49-X49)/2,"")</f>
        <v/>
      </c>
      <c r="Z49" s="108" t="n">
        <v>174</v>
      </c>
      <c r="AA49" s="108">
        <f>IF(AB49&gt;0,(AB49-Z49)/2,"")</f>
        <v/>
      </c>
      <c r="AB49" s="108" t="n">
        <v>174</v>
      </c>
      <c r="AC49" s="108">
        <f>IF(AD49&gt;0,(AD49-AB49)/2,"")</f>
        <v/>
      </c>
      <c r="AD49" s="108" t="n">
        <v>174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1810</v>
      </c>
      <c r="R50" s="106" t="n">
        <v>866</v>
      </c>
      <c r="S50" s="106">
        <f>IF(T50&gt;0,(T50-R50)/2,"")</f>
        <v/>
      </c>
      <c r="T50" s="106" t="n">
        <v>956</v>
      </c>
      <c r="U50" s="106">
        <f>IF(V50&gt;0,(V50-T50)/2,"")</f>
        <v/>
      </c>
      <c r="V50" s="106" t="n">
        <v>699</v>
      </c>
      <c r="W50" s="106">
        <f>IF(X50&gt;0,(X50-V50)/2,"")</f>
        <v/>
      </c>
      <c r="X50" s="106" t="n">
        <v>699</v>
      </c>
      <c r="Y50" s="106">
        <f>IF(Z50&gt;0,(Z50-X50)/2,"")</f>
        <v/>
      </c>
      <c r="Z50" s="106" t="n">
        <v>912</v>
      </c>
      <c r="AA50" s="106">
        <f>IF(AB50&gt;0,(AB50-Z50)/2,"")</f>
        <v/>
      </c>
      <c r="AB50" s="106" t="n">
        <v>912</v>
      </c>
      <c r="AC50" s="106">
        <f>IF(AD50&gt;0,(AD50-AB50)/2,"")</f>
        <v/>
      </c>
      <c r="AD50" s="106" t="n">
        <v>912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994</v>
      </c>
      <c r="R51" s="108" t="n">
        <v>2</v>
      </c>
      <c r="S51" s="108">
        <f>IF(T51&gt;0,(T51-R51)/2,"")</f>
        <v/>
      </c>
      <c r="T51" s="108" t="n">
        <v>2</v>
      </c>
      <c r="U51" s="108">
        <f>IF(V51&gt;0,(V51-T51)/2,"")</f>
        <v/>
      </c>
      <c r="V51" s="108" t="n">
        <v>136</v>
      </c>
      <c r="W51" s="108">
        <f>IF(X51&gt;0,(X51-V51)/2,"")</f>
        <v/>
      </c>
      <c r="X51" s="108" t="n">
        <v>580</v>
      </c>
      <c r="Y51" s="108">
        <f>IF(Z51&gt;0,(Z51-X51)/2,"")</f>
        <v/>
      </c>
      <c r="Z51" s="108" t="n">
        <v>774</v>
      </c>
      <c r="AA51" s="108">
        <f>IF(AB51&gt;0,(AB51-Z51)/2,"")</f>
        <v/>
      </c>
      <c r="AB51" s="108" t="n">
        <v>774</v>
      </c>
      <c r="AC51" s="108">
        <f>IF(AD51&gt;0,(AD51-AB51)/2,"")</f>
        <v/>
      </c>
      <c r="AD51" s="108" t="n">
        <v>774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2761</v>
      </c>
      <c r="R52" s="106" t="n">
        <v>0</v>
      </c>
      <c r="S52" s="106">
        <f>IF(T52&gt;0,(T52-R52)/2,"")</f>
        <v/>
      </c>
      <c r="T52" s="106" t="n">
        <v>157</v>
      </c>
      <c r="U52" s="106">
        <f>IF(V52&gt;0,(V52-T52)/2,"")</f>
        <v/>
      </c>
      <c r="V52" s="106" t="n">
        <v>473</v>
      </c>
      <c r="W52" s="106">
        <f>IF(X52&gt;0,(X52-V52)/2,"")</f>
        <v/>
      </c>
      <c r="X52" s="106" t="n">
        <v>1193</v>
      </c>
      <c r="Y52" s="106">
        <f>IF(Z52&gt;0,(Z52-X52)/2,"")</f>
        <v/>
      </c>
      <c r="Z52" s="106" t="n">
        <v>1757</v>
      </c>
      <c r="AA52" s="106">
        <f>IF(AB52&gt;0,(AB52-Z52)/2,"")</f>
        <v/>
      </c>
      <c r="AB52" s="106" t="n">
        <v>1757</v>
      </c>
      <c r="AC52" s="106">
        <f>IF(AD52&gt;0,(AD52-AB52)/2,"")</f>
        <v/>
      </c>
      <c r="AD52" s="106" t="n">
        <v>1757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1968</v>
      </c>
      <c r="R53" s="108" t="n">
        <v>6</v>
      </c>
      <c r="S53" s="108">
        <f>IF(T53&gt;0,(T53-R53)/2,"")</f>
        <v/>
      </c>
      <c r="T53" s="108" t="n">
        <v>8</v>
      </c>
      <c r="U53" s="108">
        <f>IF(V53&gt;0,(V53-T53)/2,"")</f>
        <v/>
      </c>
      <c r="V53" s="108" t="n">
        <v>9</v>
      </c>
      <c r="W53" s="108">
        <f>IF(X53&gt;0,(X53-V53)/2,"")</f>
        <v/>
      </c>
      <c r="X53" s="108" t="n">
        <v>746</v>
      </c>
      <c r="Y53" s="108">
        <f>IF(Z53&gt;0,(Z53-X53)/2,"")</f>
        <v/>
      </c>
      <c r="Z53" s="108" t="n">
        <v>1033</v>
      </c>
      <c r="AA53" s="108">
        <f>IF(AB53&gt;0,(AB53-Z53)/2,"")</f>
        <v/>
      </c>
      <c r="AB53" s="108" t="n">
        <v>1033</v>
      </c>
      <c r="AC53" s="108">
        <f>IF(AD53&gt;0,(AD53-AB53)/2,"")</f>
        <v/>
      </c>
      <c r="AD53" s="108" t="n">
        <v>1033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1094</v>
      </c>
      <c r="R54" s="106" t="n">
        <v>333</v>
      </c>
      <c r="S54" s="106">
        <f>IF(T54&gt;0,(T54-R54)/2,"")</f>
        <v/>
      </c>
      <c r="T54" s="106" t="n">
        <v>107</v>
      </c>
      <c r="U54" s="106">
        <f>IF(V54&gt;0,(V54-T54)/2,"")</f>
        <v/>
      </c>
      <c r="V54" s="106" t="n">
        <v>140</v>
      </c>
      <c r="W54" s="106">
        <f>IF(X54&gt;0,(X54-V54)/2,"")</f>
        <v/>
      </c>
      <c r="X54" s="106" t="n">
        <v>140</v>
      </c>
      <c r="Y54" s="106">
        <f>IF(Z54&gt;0,(Z54-X54)/2,"")</f>
        <v/>
      </c>
      <c r="Z54" s="106" t="n">
        <v>140</v>
      </c>
      <c r="AA54" s="106">
        <f>IF(AB54&gt;0,(AB54-Z54)/2,"")</f>
        <v/>
      </c>
      <c r="AB54" s="106" t="n">
        <v>140</v>
      </c>
      <c r="AC54" s="106">
        <f>IF(AD54&gt;0,(AD54-AB54)/2,"")</f>
        <v/>
      </c>
      <c r="AD54" s="106" t="n">
        <v>140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461</v>
      </c>
      <c r="R55" s="108" t="n">
        <v>4</v>
      </c>
      <c r="S55" s="108">
        <f>IF(T55&gt;0,(T55-R55)/2,"")</f>
        <v/>
      </c>
      <c r="T55" s="108" t="n">
        <v>4</v>
      </c>
      <c r="U55" s="108">
        <f>IF(V55&gt;0,(V55-T55)/2,"")</f>
        <v/>
      </c>
      <c r="V55" s="108" t="n">
        <v>30</v>
      </c>
      <c r="W55" s="108">
        <f>IF(X55&gt;0,(X55-V55)/2,"")</f>
        <v/>
      </c>
      <c r="X55" s="108" t="n">
        <v>30</v>
      </c>
      <c r="Y55" s="108">
        <f>IF(Z55&gt;0,(Z55-X55)/2,"")</f>
        <v/>
      </c>
      <c r="Z55" s="108" t="n">
        <v>30</v>
      </c>
      <c r="AA55" s="108">
        <f>IF(AB55&gt;0,(AB55-Z55)/2,"")</f>
        <v/>
      </c>
      <c r="AB55" s="108" t="n">
        <v>30</v>
      </c>
      <c r="AC55" s="108">
        <f>IF(AD55&gt;0,(AD55-AB55)/2,"")</f>
        <v/>
      </c>
      <c r="AD55" s="108" t="n">
        <v>30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390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332</v>
      </c>
      <c r="Y56" s="114">
        <f>IF(Z56&gt;0,(Z56-X56)/2,"")</f>
        <v/>
      </c>
      <c r="Z56" s="114" t="n">
        <v>390</v>
      </c>
      <c r="AA56" s="114">
        <f>IF(AB56&gt;0,(AB56-Z56)/2,"")</f>
        <v/>
      </c>
      <c r="AB56" s="114" t="n">
        <v>390</v>
      </c>
      <c r="AC56" s="114">
        <f>IF(AD56&gt;0,(AD56-AB56)/2,"")</f>
        <v/>
      </c>
      <c r="AD56" s="114" t="n">
        <v>390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4807</v>
      </c>
      <c r="R57" s="104" t="n">
        <v>449</v>
      </c>
      <c r="S57" s="104">
        <f>IF(T57&gt;0,(T57-R57)/2,"")</f>
        <v/>
      </c>
      <c r="T57" s="104" t="n">
        <v>957</v>
      </c>
      <c r="U57" s="104">
        <f>IF(V57&gt;0,(V57-T57)/2,"")</f>
        <v/>
      </c>
      <c r="V57" s="104" t="n">
        <v>1763</v>
      </c>
      <c r="W57" s="104">
        <f>IF(X57&gt;0,(X57-V57)/2,"")</f>
        <v/>
      </c>
      <c r="X57" s="104" t="n">
        <v>2722</v>
      </c>
      <c r="Y57" s="104">
        <f>IF(Z57&gt;0,(Z57-X57)/2,"")</f>
        <v/>
      </c>
      <c r="Z57" s="104" t="n">
        <v>2732</v>
      </c>
      <c r="AA57" s="104">
        <f>IF(AB57&gt;0,(AB57-Z57)/2,"")</f>
        <v/>
      </c>
      <c r="AB57" s="104" t="n">
        <v>2732</v>
      </c>
      <c r="AC57" s="104">
        <f>IF(AD57&gt;0,(AD57-AB57)/2,"")</f>
        <v/>
      </c>
      <c r="AD57" s="104" t="n">
        <v>2732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4815</v>
      </c>
      <c r="R58" s="106" t="n">
        <v>519</v>
      </c>
      <c r="S58" s="106">
        <f>IF(T58&gt;0,(T58-R58)/2,"")</f>
        <v/>
      </c>
      <c r="T58" s="106" t="n">
        <v>1257</v>
      </c>
      <c r="U58" s="106">
        <f>IF(V58&gt;0,(V58-T58)/2,"")</f>
        <v/>
      </c>
      <c r="V58" s="106" t="n">
        <v>1671</v>
      </c>
      <c r="W58" s="106">
        <f>IF(X58&gt;0,(X58-V58)/2,"")</f>
        <v/>
      </c>
      <c r="X58" s="106" t="n">
        <v>2087</v>
      </c>
      <c r="Y58" s="106">
        <f>IF(Z58&gt;0,(Z58-X58)/2,"")</f>
        <v/>
      </c>
      <c r="Z58" s="106" t="n">
        <v>3021</v>
      </c>
      <c r="AA58" s="106">
        <f>IF(AB58&gt;0,(AB58-Z58)/2,"")</f>
        <v/>
      </c>
      <c r="AB58" s="106" t="n">
        <v>3021</v>
      </c>
      <c r="AC58" s="106">
        <f>IF(AD58&gt;0,(AD58-AB58)/2,"")</f>
        <v/>
      </c>
      <c r="AD58" s="106" t="n">
        <v>3021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3356</v>
      </c>
      <c r="R59" s="108" t="n">
        <v>897</v>
      </c>
      <c r="S59" s="108">
        <f>IF(T59&gt;0,(T59-R59)/2,"")</f>
        <v/>
      </c>
      <c r="T59" s="108" t="n">
        <v>940</v>
      </c>
      <c r="U59" s="108">
        <f>IF(V59&gt;0,(V59-T59)/2,"")</f>
        <v/>
      </c>
      <c r="V59" s="108" t="n">
        <v>1513</v>
      </c>
      <c r="W59" s="108">
        <f>IF(X59&gt;0,(X59-V59)/2,"")</f>
        <v/>
      </c>
      <c r="X59" s="108" t="n">
        <v>2017</v>
      </c>
      <c r="Y59" s="108">
        <f>IF(Z59&gt;0,(Z59-X59)/2,"")</f>
        <v/>
      </c>
      <c r="Z59" s="108" t="n">
        <v>2061</v>
      </c>
      <c r="AA59" s="108">
        <f>IF(AB59&gt;0,(AB59-Z59)/2,"")</f>
        <v/>
      </c>
      <c r="AB59" s="108" t="n">
        <v>2061</v>
      </c>
      <c r="AC59" s="108">
        <f>IF(AD59&gt;0,(AD59-AB59)/2,"")</f>
        <v/>
      </c>
      <c r="AD59" s="108" t="n">
        <v>2061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5859</v>
      </c>
      <c r="R61" s="104" t="n">
        <v>864</v>
      </c>
      <c r="S61" s="104">
        <f>IF(T61&gt;0,(T61-R61)/2,"")</f>
        <v/>
      </c>
      <c r="T61" s="104" t="n">
        <v>1632</v>
      </c>
      <c r="U61" s="104">
        <f>IF(V61&gt;0,(V61-T61)/2,"")</f>
        <v/>
      </c>
      <c r="V61" s="104" t="n">
        <v>2032</v>
      </c>
      <c r="W61" s="104">
        <f>IF(X61&gt;0,(X61-V61)/2,"")</f>
        <v/>
      </c>
      <c r="X61" s="104" t="n">
        <v>2530</v>
      </c>
      <c r="Y61" s="104">
        <f>IF(Z61&gt;0,(Z61-X61)/2,"")</f>
        <v/>
      </c>
      <c r="Z61" s="104" t="n">
        <v>3071</v>
      </c>
      <c r="AA61" s="104">
        <f>IF(AB61&gt;0,(AB61-Z61)/2,"")</f>
        <v/>
      </c>
      <c r="AB61" s="104" t="n">
        <v>3071</v>
      </c>
      <c r="AC61" s="104">
        <f>IF(AD61&gt;0,(AD61-AB61)/2,"")</f>
        <v/>
      </c>
      <c r="AD61" s="104" t="n">
        <v>3071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6167</v>
      </c>
      <c r="R62" s="106" t="n">
        <v>2190</v>
      </c>
      <c r="S62" s="106">
        <f>IF(T62&gt;0,(T62-R62)/2,"")</f>
        <v/>
      </c>
      <c r="T62" s="106" t="n">
        <v>3888</v>
      </c>
      <c r="U62" s="106">
        <f>IF(V62&gt;0,(V62-T62)/2,"")</f>
        <v/>
      </c>
      <c r="V62" s="106" t="n">
        <v>4757</v>
      </c>
      <c r="W62" s="106">
        <f>IF(X62&gt;0,(X62-V62)/2,"")</f>
        <v/>
      </c>
      <c r="X62" s="106" t="n">
        <v>5087</v>
      </c>
      <c r="Y62" s="106">
        <f>IF(Z62&gt;0,(Z62-X62)/2,"")</f>
        <v/>
      </c>
      <c r="Z62" s="106" t="n">
        <v>5087</v>
      </c>
      <c r="AA62" s="106">
        <f>IF(AB62&gt;0,(AB62-Z62)/2,"")</f>
        <v/>
      </c>
      <c r="AB62" s="106" t="n">
        <v>5087</v>
      </c>
      <c r="AC62" s="106">
        <f>IF(AD62&gt;0,(AD62-AB62)/2,"")</f>
        <v/>
      </c>
      <c r="AD62" s="106" t="n">
        <v>5087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5184</v>
      </c>
      <c r="R63" s="108" t="n">
        <v>604</v>
      </c>
      <c r="S63" s="108">
        <f>IF(T63&gt;0,(T63-R63)/2,"")</f>
        <v/>
      </c>
      <c r="T63" s="108" t="n">
        <v>1373</v>
      </c>
      <c r="U63" s="108">
        <f>IF(V63&gt;0,(V63-T63)/2,"")</f>
        <v/>
      </c>
      <c r="V63" s="108" t="n">
        <v>2002</v>
      </c>
      <c r="W63" s="108">
        <f>IF(X63&gt;0,(X63-V63)/2,"")</f>
        <v/>
      </c>
      <c r="X63" s="108" t="n">
        <v>3160</v>
      </c>
      <c r="Y63" s="108">
        <f>IF(Z63&gt;0,(Z63-X63)/2,"")</f>
        <v/>
      </c>
      <c r="Z63" s="108" t="n">
        <v>3581</v>
      </c>
      <c r="AA63" s="108">
        <f>IF(AB63&gt;0,(AB63-Z63)/2,"")</f>
        <v/>
      </c>
      <c r="AB63" s="108" t="n">
        <v>3581</v>
      </c>
      <c r="AC63" s="108">
        <f>IF(AD63&gt;0,(AD63-AB63)/2,"")</f>
        <v/>
      </c>
      <c r="AD63" s="108" t="n">
        <v>3581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2320</v>
      </c>
      <c r="R64" s="114" t="n">
        <v>294</v>
      </c>
      <c r="S64" s="114">
        <f>IF(T64&gt;0,(T64-R64)/2,"")</f>
        <v/>
      </c>
      <c r="T64" s="114" t="n">
        <v>342</v>
      </c>
      <c r="U64" s="114">
        <f>IF(V64&gt;0,(V64-T64)/2,"")</f>
        <v/>
      </c>
      <c r="V64" s="114" t="n">
        <v>572</v>
      </c>
      <c r="W64" s="114">
        <f>IF(X64&gt;0,(X64-V64)/2,"")</f>
        <v/>
      </c>
      <c r="X64" s="114" t="n">
        <v>941</v>
      </c>
      <c r="Y64" s="114">
        <f>IF(Z64&gt;0,(Z64-X64)/2,"")</f>
        <v/>
      </c>
      <c r="Z64" s="114" t="n">
        <v>968</v>
      </c>
      <c r="AA64" s="114">
        <f>IF(AB64&gt;0,(AB64-Z64)/2,"")</f>
        <v/>
      </c>
      <c r="AB64" s="114" t="n">
        <v>968</v>
      </c>
      <c r="AC64" s="114">
        <f>IF(AD64&gt;0,(AD64-AB64)/2,"")</f>
        <v/>
      </c>
      <c r="AD64" s="114" t="n">
        <v>968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4.xml><?xml version="1.0" encoding="utf-8"?>
<worksheet xmlns:r="http://schemas.openxmlformats.org/officeDocument/2006/relationships" xmlns="http://schemas.openxmlformats.org/spreadsheetml/2006/main">
  <sheetPr codeName="Sheet44">
    <tabColor theme="1"/>
    <outlinePr summaryBelow="1" summaryRight="1"/>
    <pageSetUpPr fitToPage="1"/>
  </sheetPr>
  <dimension ref="B2:AQ64"/>
  <sheetViews>
    <sheetView topLeftCell="G1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17890</v>
      </c>
      <c r="G6" s="117" t="n">
        <v>14712.121125</v>
      </c>
      <c r="H6" s="117" t="n">
        <v>11348.73522672</v>
      </c>
      <c r="I6" s="19">
        <f>G6+H6</f>
        <v/>
      </c>
      <c r="J6" s="119" t="n">
        <v>18826</v>
      </c>
      <c r="K6" s="117" t="n">
        <v>15322.319</v>
      </c>
      <c r="L6" s="117" t="n">
        <v>11541.90191208</v>
      </c>
      <c r="M6" s="19">
        <f>K6+L6</f>
        <v/>
      </c>
      <c r="N6" s="85" t="n">
        <v>85</v>
      </c>
      <c r="O6" s="85" t="n">
        <v>69</v>
      </c>
      <c r="P6" s="92" t="n"/>
      <c r="Q6" s="20">
        <f>J6-P6</f>
        <v/>
      </c>
      <c r="R6" s="21" t="n">
        <v>3940</v>
      </c>
      <c r="S6" s="20">
        <f>IF(R6&gt;0,(R6-R7-$Q6),"")</f>
        <v/>
      </c>
      <c r="T6" s="21" t="n">
        <v>7920</v>
      </c>
      <c r="U6" s="20">
        <f>IF(T6&gt;0,(T6-T7-$Q6),"")</f>
        <v/>
      </c>
      <c r="V6" s="21" t="n">
        <v>9727</v>
      </c>
      <c r="W6" s="20">
        <f>IF(V6&gt;0,(V6-V7-$Q6),"")</f>
        <v/>
      </c>
      <c r="X6" s="21" t="n">
        <v>13792</v>
      </c>
      <c r="Y6" s="20">
        <f>IF(X6&gt;0,(X6-X7-$Q6),"")</f>
        <v/>
      </c>
      <c r="Z6" s="21" t="n">
        <v>13792</v>
      </c>
      <c r="AA6" s="20">
        <f>IF(Z6&gt;0,(Z6-Z7-$Q6),"")</f>
        <v/>
      </c>
      <c r="AB6" s="21" t="n">
        <v>13792</v>
      </c>
      <c r="AC6" s="22">
        <f>IF(AB6&gt;0,(AB6-AB7-$Q6),"")</f>
        <v/>
      </c>
      <c r="AD6" s="21" t="n">
        <v>13792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2264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673</v>
      </c>
      <c r="U7" s="24" t="n"/>
      <c r="V7" s="25" t="n">
        <v>673</v>
      </c>
      <c r="W7" s="24" t="n"/>
      <c r="X7" s="25" t="n">
        <v>1142</v>
      </c>
      <c r="Y7" s="24" t="n"/>
      <c r="Z7" s="25" t="n">
        <v>1142</v>
      </c>
      <c r="AA7" s="24" t="n"/>
      <c r="AB7" s="25" t="n">
        <v>1142</v>
      </c>
      <c r="AC7" s="26" t="n"/>
      <c r="AD7" s="25" t="n">
        <v>1142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3220</v>
      </c>
      <c r="E8" s="29" t="inlineStr">
        <is>
          <t>Room 2</t>
        </is>
      </c>
      <c r="F8" s="119" t="n">
        <v>14770</v>
      </c>
      <c r="G8" s="117" t="n">
        <v>6291.815</v>
      </c>
      <c r="H8" s="117" t="n">
        <v>1397.1028225</v>
      </c>
      <c r="I8" s="19">
        <f>G8+H8</f>
        <v/>
      </c>
      <c r="J8" s="119" t="n">
        <v>14950</v>
      </c>
      <c r="K8" s="117" t="n">
        <v>6359.728000000001</v>
      </c>
      <c r="L8" s="117" t="n">
        <v>1402.9547522</v>
      </c>
      <c r="M8" s="19">
        <f>K8+L8</f>
        <v/>
      </c>
      <c r="N8" s="87" t="n">
        <v>34</v>
      </c>
      <c r="O8" s="87" t="n">
        <v>26</v>
      </c>
      <c r="P8" s="92" t="n"/>
      <c r="Q8" s="20">
        <f>J8-P8</f>
        <v/>
      </c>
      <c r="R8" s="21" t="n">
        <v>1850</v>
      </c>
      <c r="S8" s="20">
        <f>IF(R8&gt;0,(R8-R9-$Q8),"")</f>
        <v/>
      </c>
      <c r="T8" s="21" t="n">
        <v>2693</v>
      </c>
      <c r="U8" s="20">
        <f>IF(T8&gt;0,(T8-T9-$Q8),"")</f>
        <v/>
      </c>
      <c r="V8" s="21" t="n">
        <v>7466</v>
      </c>
      <c r="W8" s="20">
        <f>IF(V8&gt;0,(V8-V9-$Q8),"")</f>
        <v/>
      </c>
      <c r="X8" s="21" t="n">
        <v>12244</v>
      </c>
      <c r="Y8" s="20">
        <f>IF(X8&gt;0,(X8-X9-$Q8),"")</f>
        <v/>
      </c>
      <c r="Z8" s="21" t="n">
        <v>14480</v>
      </c>
      <c r="AA8" s="20">
        <f>IF(Z8&gt;0,(Z8-Z9-$Q8),"")</f>
        <v/>
      </c>
      <c r="AB8" s="21" t="n">
        <v>14480</v>
      </c>
      <c r="AC8" s="22">
        <f>IF(AB8&gt;0,(AB8-AB9-$Q8),"")</f>
        <v/>
      </c>
      <c r="AD8" s="21" t="n">
        <v>14480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1518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4618</v>
      </c>
      <c r="E10" s="18" t="inlineStr">
        <is>
          <t>Room 3</t>
        </is>
      </c>
      <c r="F10" s="119" t="n">
        <v>18290</v>
      </c>
      <c r="G10" s="117" t="n">
        <v>14629.41225</v>
      </c>
      <c r="H10" s="117" t="n">
        <v>1703.10875</v>
      </c>
      <c r="I10" s="19">
        <f>G10+H10</f>
        <v/>
      </c>
      <c r="J10" s="119" t="n">
        <v>18459</v>
      </c>
      <c r="K10" s="117" t="n">
        <v>14705.91875</v>
      </c>
      <c r="L10" s="117" t="n">
        <v>1668.2547125</v>
      </c>
      <c r="M10" s="19">
        <f>K10+L10</f>
        <v/>
      </c>
      <c r="N10" s="88" t="n">
        <v>50</v>
      </c>
      <c r="O10" s="88" t="n">
        <v>42</v>
      </c>
      <c r="P10" s="92" t="n"/>
      <c r="Q10" s="20">
        <f>J10-P10</f>
        <v/>
      </c>
      <c r="R10" s="21" t="n">
        <v>3588</v>
      </c>
      <c r="S10" s="20">
        <f>IF(R10&gt;0,(R10-R11-$Q10),"")</f>
        <v/>
      </c>
      <c r="T10" s="21" t="n">
        <v>4121</v>
      </c>
      <c r="U10" s="20">
        <f>IF(T10&gt;0,(T10-T11-$Q10),"")</f>
        <v/>
      </c>
      <c r="V10" s="21" t="n">
        <v>7179</v>
      </c>
      <c r="W10" s="20">
        <f>IF(V10&gt;0,(V10-V11-$Q10),"")</f>
        <v/>
      </c>
      <c r="X10" s="21" t="n">
        <v>10576</v>
      </c>
      <c r="Y10" s="20">
        <f>IF(X10&gt;0,(X10-X11-$Q10),"")</f>
        <v/>
      </c>
      <c r="Z10" s="21" t="n">
        <v>13143</v>
      </c>
      <c r="AA10" s="20">
        <f>IF(Z10&gt;0,(Z10-Z11-$Q10),"")</f>
        <v/>
      </c>
      <c r="AB10" s="21" t="n">
        <v>13143</v>
      </c>
      <c r="AC10" s="22">
        <f>IF(AB10&gt;0,(AB10-AB11-$Q10),"")</f>
        <v/>
      </c>
      <c r="AD10" s="21" t="n">
        <v>13143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368</v>
      </c>
      <c r="S11" s="24" t="n"/>
      <c r="T11" s="30" t="n">
        <v>274</v>
      </c>
      <c r="U11" s="24" t="n"/>
      <c r="V11" s="30" t="n">
        <v>707</v>
      </c>
      <c r="W11" s="24" t="n"/>
      <c r="X11" s="30" t="n">
        <v>1217</v>
      </c>
      <c r="Y11" s="24" t="n"/>
      <c r="Z11" s="30" t="n">
        <v>1603</v>
      </c>
      <c r="AA11" s="24" t="n"/>
      <c r="AB11" s="30" t="n">
        <v>1603</v>
      </c>
      <c r="AC11" s="26" t="n"/>
      <c r="AD11" s="30" t="n">
        <v>1603</v>
      </c>
      <c r="AE11" s="26" t="n"/>
    </row>
    <row r="12">
      <c r="B12" s="16" t="inlineStr">
        <is>
          <t>WM TUC</t>
        </is>
      </c>
      <c r="C12" s="17" t="n">
        <v>1715</v>
      </c>
      <c r="E12" s="29" t="inlineStr">
        <is>
          <t>Room 4</t>
        </is>
      </c>
      <c r="F12" s="119" t="n">
        <v>10842</v>
      </c>
      <c r="G12" s="117" t="n">
        <v>9850.642250000001</v>
      </c>
      <c r="H12" s="117" t="n">
        <v>16327.41181931999</v>
      </c>
      <c r="I12" s="19">
        <f>G12+H12</f>
        <v/>
      </c>
      <c r="J12" s="119" t="n">
        <v>10687</v>
      </c>
      <c r="K12" s="117" t="n">
        <v>9515.648500000001</v>
      </c>
      <c r="L12" s="117" t="n">
        <v>15603.67743574</v>
      </c>
      <c r="M12" s="19">
        <f>K12+L12</f>
        <v/>
      </c>
      <c r="N12" s="88" t="n">
        <v>58</v>
      </c>
      <c r="O12" s="88" t="n">
        <v>42</v>
      </c>
      <c r="P12" s="92" t="n"/>
      <c r="Q12" s="20">
        <f>J12-P12</f>
        <v/>
      </c>
      <c r="R12" s="21" t="n">
        <v>3306</v>
      </c>
      <c r="S12" s="20">
        <f>IF(R12&gt;0,(R12-R13-$Q12),"")</f>
        <v/>
      </c>
      <c r="T12" s="21" t="n">
        <v>4273</v>
      </c>
      <c r="U12" s="20">
        <f>IF(T12&gt;0,(T12-T13-$Q12),"")</f>
        <v/>
      </c>
      <c r="V12" s="21" t="n">
        <v>6629</v>
      </c>
      <c r="W12" s="20">
        <f>IF(V12&gt;0,(V12-V13-$Q12),"")</f>
        <v/>
      </c>
      <c r="X12" s="21" t="n">
        <v>7694</v>
      </c>
      <c r="Y12" s="20">
        <f>IF(X12&gt;0,(X12-X13-$Q12),"")</f>
        <v/>
      </c>
      <c r="Z12" s="21" t="n">
        <v>7694</v>
      </c>
      <c r="AA12" s="20">
        <f>IF(Z12&gt;0,(Z12-Z13-$Q12),"")</f>
        <v/>
      </c>
      <c r="AB12" s="21" t="n">
        <v>7694</v>
      </c>
      <c r="AC12" s="22">
        <f>IF(AB12&gt;0,(AB12-AB13-$Q12),"")</f>
        <v/>
      </c>
      <c r="AD12" s="21" t="n">
        <v>7694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5204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565</v>
      </c>
      <c r="S13" s="24" t="n"/>
      <c r="T13" s="30" t="n">
        <v>1031</v>
      </c>
      <c r="U13" s="24" t="n"/>
      <c r="V13" s="30" t="n">
        <v>1716</v>
      </c>
      <c r="W13" s="24" t="n"/>
      <c r="X13" s="30" t="n">
        <v>1723</v>
      </c>
      <c r="Y13" s="24" t="n"/>
      <c r="Z13" s="30" t="n">
        <v>1723</v>
      </c>
      <c r="AA13" s="24" t="n"/>
      <c r="AB13" s="30" t="n">
        <v>1723</v>
      </c>
      <c r="AC13" s="26" t="n"/>
      <c r="AD13" s="30" t="n">
        <v>1723</v>
      </c>
      <c r="AE13" s="26" t="n"/>
    </row>
    <row r="14">
      <c r="B14" s="16" t="inlineStr">
        <is>
          <t>ALBSFWY PHX</t>
        </is>
      </c>
      <c r="C14" s="17" t="n">
        <v>8411</v>
      </c>
      <c r="E14" s="18" t="inlineStr">
        <is>
          <t>Room 5</t>
        </is>
      </c>
      <c r="F14" s="119" t="n">
        <v>20132</v>
      </c>
      <c r="G14" s="117" t="n">
        <v>19353.25</v>
      </c>
      <c r="H14" s="117" t="n">
        <v>21892.78921613001</v>
      </c>
      <c r="I14" s="19">
        <f>G14+H14</f>
        <v/>
      </c>
      <c r="J14" s="119" t="n">
        <v>20132</v>
      </c>
      <c r="K14" s="117" t="n">
        <v>19353.25</v>
      </c>
      <c r="L14" s="117" t="n">
        <v>21871.78921613</v>
      </c>
      <c r="M14" s="19">
        <f>K14+L14</f>
        <v/>
      </c>
      <c r="N14" s="88" t="n">
        <v>87</v>
      </c>
      <c r="O14" s="88" t="n">
        <v>62</v>
      </c>
      <c r="P14" s="92" t="n"/>
      <c r="Q14" s="20">
        <f>J14-P14</f>
        <v/>
      </c>
      <c r="R14" s="21" t="n">
        <v>4392</v>
      </c>
      <c r="S14" s="20">
        <f>IF(R14&gt;0,(R14-R15-$Q14),"")</f>
        <v/>
      </c>
      <c r="T14" s="21" t="n">
        <v>7580</v>
      </c>
      <c r="U14" s="20">
        <f>IF(T14&gt;0,(T14-T15-$Q14),"")</f>
        <v/>
      </c>
      <c r="V14" s="21" t="n">
        <v>9625</v>
      </c>
      <c r="W14" s="20">
        <f>IF(V14&gt;0,(V14-V15-$Q14),"")</f>
        <v/>
      </c>
      <c r="X14" s="21" t="n">
        <v>12630</v>
      </c>
      <c r="Y14" s="20">
        <f>IF(X14&gt;0,(X14-X15-$Q14),"")</f>
        <v/>
      </c>
      <c r="Z14" s="21" t="n">
        <v>14196</v>
      </c>
      <c r="AA14" s="20">
        <f>IF(Z14&gt;0,(Z14-Z15-$Q14),"")</f>
        <v/>
      </c>
      <c r="AB14" s="21" t="n">
        <v>14196</v>
      </c>
      <c r="AC14" s="22">
        <f>IF(AB14&gt;0,(AB14-AB15-$Q14),"")</f>
        <v/>
      </c>
      <c r="AD14" s="21" t="n">
        <v>14196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2749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3756</v>
      </c>
      <c r="S15" s="24" t="n"/>
      <c r="T15" s="25" t="n">
        <v>6558</v>
      </c>
      <c r="U15" s="24" t="n"/>
      <c r="V15" s="25" t="n">
        <v>8376</v>
      </c>
      <c r="W15" s="24" t="n"/>
      <c r="X15" s="25" t="n">
        <v>10366</v>
      </c>
      <c r="Y15" s="24" t="n"/>
      <c r="Z15" s="25" t="n">
        <v>10747</v>
      </c>
      <c r="AA15" s="24" t="n"/>
      <c r="AB15" s="25" t="n">
        <v>10747</v>
      </c>
      <c r="AC15" s="26" t="n"/>
      <c r="AD15" s="25" t="n">
        <v>10747</v>
      </c>
      <c r="AE15" s="26" t="n"/>
    </row>
    <row r="16" ht="15" customHeight="1" thickBot="1">
      <c r="B16" s="28" t="inlineStr">
        <is>
          <t>FRY'S</t>
        </is>
      </c>
      <c r="C16" s="17" t="n">
        <v>12062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1687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8373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1930</v>
      </c>
      <c r="L20" s="4" t="n"/>
      <c r="M20" s="4" t="n"/>
      <c r="Q20" s="51" t="inlineStr">
        <is>
          <t>Day Prior</t>
        </is>
      </c>
      <c r="R20" s="35" t="n">
        <v>5301</v>
      </c>
      <c r="S20" s="36" t="n"/>
      <c r="T20" s="35" t="n">
        <v>11361</v>
      </c>
      <c r="U20" s="36" t="n"/>
      <c r="V20" s="35" t="n">
        <v>18551</v>
      </c>
      <c r="W20" s="36" t="n"/>
      <c r="X20" s="35" t="n">
        <v>30607</v>
      </c>
      <c r="Y20" s="36" t="n"/>
      <c r="Z20" s="35" t="n">
        <v>35551</v>
      </c>
      <c r="AA20" s="36" t="n"/>
      <c r="AB20" s="35" t="n">
        <v>35551</v>
      </c>
      <c r="AC20" s="37" t="n"/>
      <c r="AD20" s="35" t="n">
        <v>35551</v>
      </c>
      <c r="AE20" s="37" t="n">
        <v>-40741</v>
      </c>
    </row>
    <row r="21" ht="15" customHeight="1" thickBot="1">
      <c r="B21" s="57" t="inlineStr">
        <is>
          <t>SBUX LV</t>
        </is>
      </c>
      <c r="C21" s="58" t="n">
        <v>4177</v>
      </c>
      <c r="L21" s="4" t="n"/>
      <c r="M21" s="4" t="n"/>
      <c r="Q21" s="52" t="n"/>
      <c r="R21" s="40" t="n">
        <v>5303</v>
      </c>
      <c r="S21" s="41" t="n"/>
      <c r="T21" s="40" t="n">
        <v>8119</v>
      </c>
      <c r="U21" s="41" t="n"/>
      <c r="V21" s="40" t="n">
        <v>9388</v>
      </c>
      <c r="W21" s="41" t="n"/>
      <c r="X21" s="40" t="n">
        <v>12627</v>
      </c>
      <c r="Y21" s="41" t="n"/>
      <c r="Z21" s="40" t="n">
        <v>13448</v>
      </c>
      <c r="AA21" s="41" t="n"/>
      <c r="AB21" s="40" t="n">
        <v>13448</v>
      </c>
      <c r="AC21" s="42" t="n"/>
      <c r="AD21" s="40" t="n">
        <v>13448</v>
      </c>
      <c r="AE21" s="42" t="n"/>
    </row>
    <row r="22" ht="15" customHeight="1" thickBot="1">
      <c r="L22" s="4" t="n"/>
      <c r="M22" s="4" t="n"/>
      <c r="Q22" s="54" t="n"/>
      <c r="R22" s="55" t="n">
        <v>2650.5</v>
      </c>
      <c r="S22" s="55" t="n"/>
      <c r="T22" s="55" t="n">
        <v>3030</v>
      </c>
      <c r="U22" s="55" t="n"/>
      <c r="V22" s="55" t="n">
        <v>3595</v>
      </c>
      <c r="W22" s="55" t="n"/>
      <c r="X22" s="55" t="n">
        <v>6028</v>
      </c>
      <c r="Y22" s="55" t="n"/>
      <c r="Z22" s="55" t="n">
        <v>2472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122" t="n">
        <v>7415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122" t="n">
        <v>34674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13626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14320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4738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2164</v>
      </c>
      <c r="R35" s="104" t="n">
        <v>669</v>
      </c>
      <c r="S35" s="104">
        <f>IF(T35&gt;0,(T35-R35)/2,"")</f>
        <v/>
      </c>
      <c r="T35" s="104" t="n">
        <v>737</v>
      </c>
      <c r="U35" s="104">
        <f>IF(V35&gt;0,(V35-T35)/2,"")</f>
        <v/>
      </c>
      <c r="V35" s="104" t="n">
        <v>1136</v>
      </c>
      <c r="W35" s="104">
        <f>IF(X35&gt;0,(X35-V35)/2,"")</f>
        <v/>
      </c>
      <c r="X35" s="104" t="n">
        <v>1598</v>
      </c>
      <c r="Y35" s="104">
        <f>IF(Z35&gt;0,(Z35-X35)/2,"")</f>
        <v/>
      </c>
      <c r="Z35" s="104" t="n">
        <v>1598</v>
      </c>
      <c r="AA35" s="104">
        <f>IF(AB35&gt;0,(AB35-Z35)/2,"")</f>
        <v/>
      </c>
      <c r="AB35" s="104" t="n">
        <v>1598</v>
      </c>
      <c r="AC35" s="104">
        <f>IF(AD35&gt;0,(AD35-AB35)/2,"")</f>
        <v/>
      </c>
      <c r="AD35" s="104" t="n">
        <v>1598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1312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1</v>
      </c>
      <c r="W36" s="106">
        <f>IF(X36&gt;0,(X36-V36)/2,"")</f>
        <v/>
      </c>
      <c r="X36" s="106" t="n">
        <v>299</v>
      </c>
      <c r="Y36" s="106">
        <f>IF(Z36&gt;0,(Z36-X36)/2,"")</f>
        <v/>
      </c>
      <c r="Z36" s="106" t="n">
        <v>299</v>
      </c>
      <c r="AA36" s="106">
        <f>IF(AB36&gt;0,(AB36-Z36)/2,"")</f>
        <v/>
      </c>
      <c r="AB36" s="106" t="n">
        <v>299</v>
      </c>
      <c r="AC36" s="106">
        <f>IF(AD36&gt;0,(AD36-AB36)/2,"")</f>
        <v/>
      </c>
      <c r="AD36" s="106" t="n">
        <v>299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2517</v>
      </c>
      <c r="R37" s="108" t="n">
        <v>420</v>
      </c>
      <c r="S37" s="108">
        <f>IF(T37&gt;0,(T37-R37)/2,"")</f>
        <v/>
      </c>
      <c r="T37" s="108" t="n">
        <v>1032</v>
      </c>
      <c r="U37" s="108">
        <f>IF(V37&gt;0,(V37-T37)/2,"")</f>
        <v/>
      </c>
      <c r="V37" s="108" t="n">
        <v>1222</v>
      </c>
      <c r="W37" s="108">
        <f>IF(X37&gt;0,(X37-V37)/2,"")</f>
        <v/>
      </c>
      <c r="X37" s="108" t="n">
        <v>2328</v>
      </c>
      <c r="Y37" s="108">
        <f>IF(Z37&gt;0,(Z37-X37)/2,"")</f>
        <v/>
      </c>
      <c r="Z37" s="108" t="n">
        <v>2328</v>
      </c>
      <c r="AA37" s="108">
        <f>IF(AB37&gt;0,(AB37-Z37)/2,"")</f>
        <v/>
      </c>
      <c r="AB37" s="108" t="n">
        <v>2328</v>
      </c>
      <c r="AC37" s="108">
        <f>IF(AD37&gt;0,(AD37-AB37)/2,"")</f>
        <v/>
      </c>
      <c r="AD37" s="108" t="n">
        <v>2328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3586</v>
      </c>
      <c r="R38" s="106" t="n">
        <v>718</v>
      </c>
      <c r="S38" s="106">
        <f>IF(T38&gt;0,(T38-R38)/2,"")</f>
        <v/>
      </c>
      <c r="T38" s="106" t="n">
        <v>718</v>
      </c>
      <c r="U38" s="106">
        <f>IF(V38&gt;0,(V38-T38)/2,"")</f>
        <v/>
      </c>
      <c r="V38" s="106" t="n">
        <v>963</v>
      </c>
      <c r="W38" s="106">
        <f>IF(X38&gt;0,(X38-V38)/2,"")</f>
        <v/>
      </c>
      <c r="X38" s="106" t="n">
        <v>1203</v>
      </c>
      <c r="Y38" s="106">
        <f>IF(Z38&gt;0,(Z38-X38)/2,"")</f>
        <v/>
      </c>
      <c r="Z38" s="106" t="n">
        <v>1203</v>
      </c>
      <c r="AA38" s="106">
        <f>IF(AB38&gt;0,(AB38-Z38)/2,"")</f>
        <v/>
      </c>
      <c r="AB38" s="106" t="n">
        <v>1203</v>
      </c>
      <c r="AC38" s="106">
        <f>IF(AD38&gt;0,(AD38-AB38)/2,"")</f>
        <v/>
      </c>
      <c r="AD38" s="106" t="n">
        <v>1203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1953</v>
      </c>
      <c r="R39" s="108" t="n">
        <v>928</v>
      </c>
      <c r="S39" s="108">
        <f>IF(T39&gt;0,(T39-R39)/2,"")</f>
        <v/>
      </c>
      <c r="T39" s="108" t="n">
        <v>1175</v>
      </c>
      <c r="U39" s="108">
        <f>IF(V39&gt;0,(V39-T39)/2,"")</f>
        <v/>
      </c>
      <c r="V39" s="108" t="n">
        <v>1953</v>
      </c>
      <c r="W39" s="108">
        <f>IF(X39&gt;0,(X39-V39)/2,"")</f>
        <v/>
      </c>
      <c r="X39" s="108" t="n">
        <v>1940</v>
      </c>
      <c r="Y39" s="108">
        <f>IF(Z39&gt;0,(Z39-X39)/2,"")</f>
        <v/>
      </c>
      <c r="Z39" s="108" t="n">
        <v>1940</v>
      </c>
      <c r="AA39" s="108">
        <f>IF(AB39&gt;0,(AB39-Z39)/2,"")</f>
        <v/>
      </c>
      <c r="AB39" s="108" t="n">
        <v>1940</v>
      </c>
      <c r="AC39" s="108">
        <f>IF(AD39&gt;0,(AD39-AB39)/2,"")</f>
        <v/>
      </c>
      <c r="AD39" s="108" t="n">
        <v>1940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2986</v>
      </c>
      <c r="R40" s="106" t="n">
        <v>516</v>
      </c>
      <c r="S40" s="106">
        <f>IF(T40&gt;0,(T40-R40)/2,"")</f>
        <v/>
      </c>
      <c r="T40" s="106" t="n">
        <v>1008</v>
      </c>
      <c r="U40" s="106">
        <f>IF(V40&gt;0,(V40-T40)/2,"")</f>
        <v/>
      </c>
      <c r="V40" s="106" t="n">
        <v>1519</v>
      </c>
      <c r="W40" s="106">
        <f>IF(X40&gt;0,(X40-V40)/2,"")</f>
        <v/>
      </c>
      <c r="X40" s="106" t="n">
        <v>2803</v>
      </c>
      <c r="Y40" s="106">
        <f>IF(Z40&gt;0,(Z40-X40)/2,"")</f>
        <v/>
      </c>
      <c r="Z40" s="106" t="n">
        <v>2803</v>
      </c>
      <c r="AA40" s="106">
        <f>IF(AB40&gt;0,(AB40-Z40)/2,"")</f>
        <v/>
      </c>
      <c r="AB40" s="106" t="n">
        <v>2803</v>
      </c>
      <c r="AC40" s="106">
        <f>IF(AD40&gt;0,(AD40-AB40)/2,"")</f>
        <v/>
      </c>
      <c r="AD40" s="106" t="n">
        <v>2803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1211</v>
      </c>
      <c r="R41" s="108" t="n">
        <v>240</v>
      </c>
      <c r="S41" s="108">
        <f>IF(T41&gt;0,(T41-R41)/2,"")</f>
        <v/>
      </c>
      <c r="T41" s="108" t="n">
        <v>1273</v>
      </c>
      <c r="U41" s="108">
        <f>IF(V41&gt;0,(V41-T41)/2,"")</f>
        <v/>
      </c>
      <c r="V41" s="108" t="n">
        <v>1122</v>
      </c>
      <c r="W41" s="108">
        <f>IF(X41&gt;0,(X41-V41)/2,"")</f>
        <v/>
      </c>
      <c r="X41" s="108" t="n">
        <v>1437</v>
      </c>
      <c r="Y41" s="108">
        <f>IF(Z41&gt;0,(Z41-X41)/2,"")</f>
        <v/>
      </c>
      <c r="Z41" s="108" t="n">
        <v>1437</v>
      </c>
      <c r="AA41" s="108">
        <f>IF(AB41&gt;0,(AB41-Z41)/2,"")</f>
        <v/>
      </c>
      <c r="AB41" s="108" t="n">
        <v>1437</v>
      </c>
      <c r="AC41" s="108">
        <f>IF(AD41&gt;0,(AD41-AB41)/2,"")</f>
        <v/>
      </c>
      <c r="AD41" s="108" t="n">
        <v>1437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1669</v>
      </c>
      <c r="R42" s="106" t="n">
        <v>0</v>
      </c>
      <c r="S42" s="106">
        <f>IF(T42&gt;0,(T42-R42)/2,"")</f>
        <v/>
      </c>
      <c r="T42" s="106" t="n">
        <v>900</v>
      </c>
      <c r="U42" s="106">
        <f>IF(V42&gt;0,(V42-T42)/2,"")</f>
        <v/>
      </c>
      <c r="V42" s="106" t="n">
        <v>902</v>
      </c>
      <c r="W42" s="106">
        <f>IF(X42&gt;0,(X42-V42)/2,"")</f>
        <v/>
      </c>
      <c r="X42" s="106" t="n">
        <v>1276</v>
      </c>
      <c r="Y42" s="106">
        <f>IF(Z42&gt;0,(Z42-X42)/2,"")</f>
        <v/>
      </c>
      <c r="Z42" s="106" t="n">
        <v>1276</v>
      </c>
      <c r="AA42" s="106">
        <f>IF(AB42&gt;0,(AB42-Z42)/2,"")</f>
        <v/>
      </c>
      <c r="AB42" s="106" t="n">
        <v>1276</v>
      </c>
      <c r="AC42" s="106">
        <f>IF(AD42&gt;0,(AD42-AB42)/2,"")</f>
        <v/>
      </c>
      <c r="AD42" s="106" t="n">
        <v>1276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1428</v>
      </c>
      <c r="R43" s="110" t="n">
        <v>449</v>
      </c>
      <c r="S43" s="110">
        <f>IF(T43&gt;0,(T43-R43)/2,"")</f>
        <v/>
      </c>
      <c r="T43" s="110" t="n">
        <v>1077</v>
      </c>
      <c r="U43" s="110">
        <f>IF(V43&gt;0,(V43-T43)/2,"")</f>
        <v/>
      </c>
      <c r="V43" s="110" t="n">
        <v>909</v>
      </c>
      <c r="W43" s="110">
        <f>IF(X43&gt;0,(X43-V43)/2,"")</f>
        <v/>
      </c>
      <c r="X43" s="110" t="n">
        <v>908</v>
      </c>
      <c r="Y43" s="110">
        <f>IF(Z43&gt;0,(Z43-X43)/2,"")</f>
        <v/>
      </c>
      <c r="Z43" s="110" t="n">
        <v>908</v>
      </c>
      <c r="AA43" s="110">
        <f>IF(AB43&gt;0,(AB43-Z43)/2,"")</f>
        <v/>
      </c>
      <c r="AB43" s="110" t="n">
        <v>908</v>
      </c>
      <c r="AC43" s="110">
        <f>IF(AD43&gt;0,(AD43-AB43)/2,"")</f>
        <v/>
      </c>
      <c r="AD43" s="110" t="n">
        <v>908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4706</v>
      </c>
      <c r="R44" s="112" t="n">
        <v>1000</v>
      </c>
      <c r="S44" s="112">
        <f>IF(T44&gt;0,(T44-R44)/2,"")</f>
        <v/>
      </c>
      <c r="T44" s="112" t="n">
        <v>1843</v>
      </c>
      <c r="U44" s="112">
        <f>IF(V44&gt;0,(V44-T44)/2,"")</f>
        <v/>
      </c>
      <c r="V44" s="112" t="n">
        <v>1843</v>
      </c>
      <c r="W44" s="112">
        <f>IF(X44&gt;0,(X44-V44)/2,"")</f>
        <v/>
      </c>
      <c r="X44" s="112" t="n">
        <v>4706</v>
      </c>
      <c r="Y44" s="112">
        <f>IF(Z44&gt;0,(Z44-X44)/2,"")</f>
        <v/>
      </c>
      <c r="Z44" s="112" t="n">
        <v>4706</v>
      </c>
      <c r="AA44" s="112">
        <f>IF(AB44&gt;0,(AB44-Z44)/2,"")</f>
        <v/>
      </c>
      <c r="AB44" s="112" t="n">
        <v>4706</v>
      </c>
      <c r="AC44" s="112">
        <f>IF(AD44&gt;0,(AD44-AB44)/2,"")</f>
        <v/>
      </c>
      <c r="AD44" s="112" t="n">
        <v>4706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3813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2492</v>
      </c>
      <c r="W45" s="108">
        <f>IF(X45&gt;0,(X45-V45)/2,"")</f>
        <v/>
      </c>
      <c r="X45" s="108" t="n">
        <v>2492</v>
      </c>
      <c r="Y45" s="108">
        <f>IF(Z45&gt;0,(Z45-X45)/2,"")</f>
        <v/>
      </c>
      <c r="Z45" s="108" t="n">
        <v>3813</v>
      </c>
      <c r="AA45" s="108">
        <f>IF(AB45&gt;0,(AB45-Z45)/2,"")</f>
        <v/>
      </c>
      <c r="AB45" s="108" t="n">
        <v>3813</v>
      </c>
      <c r="AC45" s="108">
        <f>IF(AD45&gt;0,(AD45-AB45)/2,"")</f>
        <v/>
      </c>
      <c r="AD45" s="108" t="n">
        <v>3813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2494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787</v>
      </c>
      <c r="W46" s="106">
        <f>IF(X46&gt;0,(X46-V46)/2,"")</f>
        <v/>
      </c>
      <c r="X46" s="106" t="n">
        <v>1109</v>
      </c>
      <c r="Y46" s="106">
        <f>IF(Z46&gt;0,(Z46-X46)/2,"")</f>
        <v/>
      </c>
      <c r="Z46" s="106" t="n">
        <v>2024</v>
      </c>
      <c r="AA46" s="106">
        <f>IF(AB46&gt;0,(AB46-Z46)/2,"")</f>
        <v/>
      </c>
      <c r="AB46" s="106" t="n">
        <v>2024</v>
      </c>
      <c r="AC46" s="106">
        <f>IF(AD46&gt;0,(AD46-AB46)/2,"")</f>
        <v/>
      </c>
      <c r="AD46" s="106" t="n">
        <v>2024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3937</v>
      </c>
      <c r="R47" s="110" t="n">
        <v>850</v>
      </c>
      <c r="S47" s="110">
        <f>IF(T47&gt;0,(T47-R47)/2,"")</f>
        <v/>
      </c>
      <c r="T47" s="110" t="n">
        <v>850</v>
      </c>
      <c r="U47" s="110">
        <f>IF(V47&gt;0,(V47-T47)/2,"")</f>
        <v/>
      </c>
      <c r="V47" s="110" t="n">
        <v>2344</v>
      </c>
      <c r="W47" s="110">
        <f>IF(X47&gt;0,(X47-V47)/2,"")</f>
        <v/>
      </c>
      <c r="X47" s="110" t="n">
        <v>3937</v>
      </c>
      <c r="Y47" s="110">
        <f>IF(Z47&gt;0,(Z47-X47)/2,"")</f>
        <v/>
      </c>
      <c r="Z47" s="110" t="n">
        <v>3937</v>
      </c>
      <c r="AA47" s="110">
        <f>IF(AB47&gt;0,(AB47-Z47)/2,"")</f>
        <v/>
      </c>
      <c r="AB47" s="110" t="n">
        <v>3937</v>
      </c>
      <c r="AC47" s="110">
        <f>IF(AD47&gt;0,(AD47-AB47)/2,"")</f>
        <v/>
      </c>
      <c r="AD47" s="110" t="n">
        <v>3937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2224</v>
      </c>
      <c r="R48" s="112" t="n">
        <v>966</v>
      </c>
      <c r="S48" s="112">
        <f>IF(T48&gt;0,(T48-R48)/2,"")</f>
        <v/>
      </c>
      <c r="T48" s="112" t="n">
        <v>966</v>
      </c>
      <c r="U48" s="112">
        <f>IF(V48&gt;0,(V48-T48)/2,"")</f>
        <v/>
      </c>
      <c r="V48" s="112" t="n">
        <v>1792</v>
      </c>
      <c r="W48" s="112">
        <f>IF(X48&gt;0,(X48-V48)/2,"")</f>
        <v/>
      </c>
      <c r="X48" s="112" t="n">
        <v>1814</v>
      </c>
      <c r="Y48" s="112">
        <f>IF(Z48&gt;0,(Z48-X48)/2,"")</f>
        <v/>
      </c>
      <c r="Z48" s="112" t="n">
        <v>2061</v>
      </c>
      <c r="AA48" s="112">
        <f>IF(AB48&gt;0,(AB48-Z48)/2,"")</f>
        <v/>
      </c>
      <c r="AB48" s="112" t="n">
        <v>2061</v>
      </c>
      <c r="AC48" s="112">
        <f>IF(AD48&gt;0,(AD48-AB48)/2,"")</f>
        <v/>
      </c>
      <c r="AD48" s="112" t="n">
        <v>2061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3841</v>
      </c>
      <c r="R49" s="108" t="n">
        <v>842</v>
      </c>
      <c r="S49" s="108">
        <f>IF(T49&gt;0,(T49-R49)/2,"")</f>
        <v/>
      </c>
      <c r="T49" s="108" t="n">
        <v>1459</v>
      </c>
      <c r="U49" s="108">
        <f>IF(V49&gt;0,(V49-T49)/2,"")</f>
        <v/>
      </c>
      <c r="V49" s="108" t="n">
        <v>1459</v>
      </c>
      <c r="W49" s="108">
        <f>IF(X49&gt;0,(X49-V49)/2,"")</f>
        <v/>
      </c>
      <c r="X49" s="108" t="n">
        <v>3117</v>
      </c>
      <c r="Y49" s="108">
        <f>IF(Z49&gt;0,(Z49-X49)/2,"")</f>
        <v/>
      </c>
      <c r="Z49" s="108" t="n">
        <v>3731</v>
      </c>
      <c r="AA49" s="108">
        <f>IF(AB49&gt;0,(AB49-Z49)/2,"")</f>
        <v/>
      </c>
      <c r="AB49" s="108" t="n">
        <v>3731</v>
      </c>
      <c r="AC49" s="108">
        <f>IF(AD49&gt;0,(AD49-AB49)/2,"")</f>
        <v/>
      </c>
      <c r="AD49" s="108" t="n">
        <v>3731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2001</v>
      </c>
      <c r="R50" s="106" t="n">
        <v>368</v>
      </c>
      <c r="S50" s="106">
        <f>IF(T50&gt;0,(T50-R50)/2,"")</f>
        <v/>
      </c>
      <c r="T50" s="106" t="n">
        <v>231</v>
      </c>
      <c r="U50" s="106">
        <f>IF(V50&gt;0,(V50-T50)/2,"")</f>
        <v/>
      </c>
      <c r="V50" s="106" t="n">
        <v>676</v>
      </c>
      <c r="W50" s="106">
        <f>IF(X50&gt;0,(X50-V50)/2,"")</f>
        <v/>
      </c>
      <c r="X50" s="106" t="n">
        <v>676</v>
      </c>
      <c r="Y50" s="106">
        <f>IF(Z50&gt;0,(Z50-X50)/2,"")</f>
        <v/>
      </c>
      <c r="Z50" s="106" t="n">
        <v>845</v>
      </c>
      <c r="AA50" s="106">
        <f>IF(AB50&gt;0,(AB50-Z50)/2,"")</f>
        <v/>
      </c>
      <c r="AB50" s="106" t="n">
        <v>845</v>
      </c>
      <c r="AC50" s="106">
        <f>IF(AD50&gt;0,(AD50-AB50)/2,"")</f>
        <v/>
      </c>
      <c r="AD50" s="106" t="n">
        <v>845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910</v>
      </c>
      <c r="R51" s="108" t="n">
        <v>1</v>
      </c>
      <c r="S51" s="108">
        <f>IF(T51&gt;0,(T51-R51)/2,"")</f>
        <v/>
      </c>
      <c r="T51" s="108" t="n">
        <v>1</v>
      </c>
      <c r="U51" s="108">
        <f>IF(V51&gt;0,(V51-T51)/2,"")</f>
        <v/>
      </c>
      <c r="V51" s="108" t="n">
        <v>178</v>
      </c>
      <c r="W51" s="108">
        <f>IF(X51&gt;0,(X51-V51)/2,"")</f>
        <v/>
      </c>
      <c r="X51" s="108" t="n">
        <v>554</v>
      </c>
      <c r="Y51" s="108">
        <f>IF(Z51&gt;0,(Z51-X51)/2,"")</f>
        <v/>
      </c>
      <c r="Z51" s="108" t="n">
        <v>864</v>
      </c>
      <c r="AA51" s="108">
        <f>IF(AB51&gt;0,(AB51-Z51)/2,"")</f>
        <v/>
      </c>
      <c r="AB51" s="108" t="n">
        <v>864</v>
      </c>
      <c r="AC51" s="108">
        <f>IF(AD51&gt;0,(AD51-AB51)/2,"")</f>
        <v/>
      </c>
      <c r="AD51" s="108" t="n">
        <v>864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2798</v>
      </c>
      <c r="R52" s="106" t="n">
        <v>0</v>
      </c>
      <c r="S52" s="106">
        <f>IF(T52&gt;0,(T52-R52)/2,"")</f>
        <v/>
      </c>
      <c r="T52" s="106" t="n">
        <v>50</v>
      </c>
      <c r="U52" s="106">
        <f>IF(V52&gt;0,(V52-T52)/2,"")</f>
        <v/>
      </c>
      <c r="V52" s="106" t="n">
        <v>446</v>
      </c>
      <c r="W52" s="106">
        <f>IF(X52&gt;0,(X52-V52)/2,"")</f>
        <v/>
      </c>
      <c r="X52" s="106" t="n">
        <v>849</v>
      </c>
      <c r="Y52" s="106">
        <f>IF(Z52&gt;0,(Z52-X52)/2,"")</f>
        <v/>
      </c>
      <c r="Z52" s="106" t="n">
        <v>1013</v>
      </c>
      <c r="AA52" s="106">
        <f>IF(AB52&gt;0,(AB52-Z52)/2,"")</f>
        <v/>
      </c>
      <c r="AB52" s="106" t="n">
        <v>1013</v>
      </c>
      <c r="AC52" s="106">
        <f>IF(AD52&gt;0,(AD52-AB52)/2,"")</f>
        <v/>
      </c>
      <c r="AD52" s="106" t="n">
        <v>1013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1353</v>
      </c>
      <c r="R53" s="108" t="n">
        <v>5</v>
      </c>
      <c r="S53" s="108">
        <f>IF(T53&gt;0,(T53-R53)/2,"")</f>
        <v/>
      </c>
      <c r="T53" s="108" t="n">
        <v>5</v>
      </c>
      <c r="U53" s="108">
        <f>IF(V53&gt;0,(V53-T53)/2,"")</f>
        <v/>
      </c>
      <c r="V53" s="108" t="n">
        <v>17</v>
      </c>
      <c r="W53" s="108">
        <f>IF(X53&gt;0,(X53-V53)/2,"")</f>
        <v/>
      </c>
      <c r="X53" s="108" t="n">
        <v>18</v>
      </c>
      <c r="Y53" s="108">
        <f>IF(Z53&gt;0,(Z53-X53)/2,"")</f>
        <v/>
      </c>
      <c r="Z53" s="108" t="n">
        <v>448</v>
      </c>
      <c r="AA53" s="108">
        <f>IF(AB53&gt;0,(AB53-Z53)/2,"")</f>
        <v/>
      </c>
      <c r="AB53" s="108" t="n">
        <v>448</v>
      </c>
      <c r="AC53" s="108">
        <f>IF(AD53&gt;0,(AD53-AB53)/2,"")</f>
        <v/>
      </c>
      <c r="AD53" s="108" t="n">
        <v>448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1979</v>
      </c>
      <c r="R54" s="106" t="n">
        <v>205</v>
      </c>
      <c r="S54" s="106">
        <f>IF(T54&gt;0,(T54-R54)/2,"")</f>
        <v/>
      </c>
      <c r="T54" s="106" t="n">
        <v>205</v>
      </c>
      <c r="U54" s="106">
        <f>IF(V54&gt;0,(V54-T54)/2,"")</f>
        <v/>
      </c>
      <c r="V54" s="106" t="n">
        <v>207</v>
      </c>
      <c r="W54" s="106">
        <f>IF(X54&gt;0,(X54-V54)/2,"")</f>
        <v/>
      </c>
      <c r="X54" s="106" t="n">
        <v>867</v>
      </c>
      <c r="Y54" s="106">
        <f>IF(Z54&gt;0,(Z54-X54)/2,"")</f>
        <v/>
      </c>
      <c r="Z54" s="106" t="n">
        <v>1231</v>
      </c>
      <c r="AA54" s="106">
        <f>IF(AB54&gt;0,(AB54-Z54)/2,"")</f>
        <v/>
      </c>
      <c r="AB54" s="106" t="n">
        <v>1231</v>
      </c>
      <c r="AC54" s="106">
        <f>IF(AD54&gt;0,(AD54-AB54)/2,"")</f>
        <v/>
      </c>
      <c r="AD54" s="106" t="n">
        <v>1231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3001</v>
      </c>
      <c r="R55" s="108" t="n">
        <v>1201</v>
      </c>
      <c r="S55" s="108">
        <f>IF(T55&gt;0,(T55-R55)/2,"")</f>
        <v/>
      </c>
      <c r="T55" s="108" t="n">
        <v>1201</v>
      </c>
      <c r="U55" s="108">
        <f>IF(V55&gt;0,(V55-T55)/2,"")</f>
        <v/>
      </c>
      <c r="V55" s="108" t="n">
        <v>2401</v>
      </c>
      <c r="W55" s="108">
        <f>IF(X55&gt;0,(X55-V55)/2,"")</f>
        <v/>
      </c>
      <c r="X55" s="108" t="n">
        <v>2677</v>
      </c>
      <c r="Y55" s="108">
        <f>IF(Z55&gt;0,(Z55-X55)/2,"")</f>
        <v/>
      </c>
      <c r="Z55" s="108" t="n">
        <v>2837</v>
      </c>
      <c r="AA55" s="108">
        <f>IF(AB55&gt;0,(AB55-Z55)/2,"")</f>
        <v/>
      </c>
      <c r="AB55" s="108" t="n">
        <v>2837</v>
      </c>
      <c r="AC55" s="108">
        <f>IF(AD55&gt;0,(AD55-AB55)/2,"")</f>
        <v/>
      </c>
      <c r="AD55" s="108" t="n">
        <v>2837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352</v>
      </c>
      <c r="R56" s="114" t="n">
        <v>0</v>
      </c>
      <c r="S56" s="114">
        <f>IF(T56&gt;0,(T56-R56)/2,"")</f>
        <v/>
      </c>
      <c r="T56" s="114" t="n">
        <v>3</v>
      </c>
      <c r="U56" s="114">
        <f>IF(V56&gt;0,(V56-T56)/2,"")</f>
        <v/>
      </c>
      <c r="V56" s="114" t="n">
        <v>3</v>
      </c>
      <c r="W56" s="114">
        <f>IF(X56&gt;0,(X56-V56)/2,"")</f>
        <v/>
      </c>
      <c r="X56" s="114" t="n">
        <v>4</v>
      </c>
      <c r="Y56" s="114">
        <f>IF(Z56&gt;0,(Z56-X56)/2,"")</f>
        <v/>
      </c>
      <c r="Z56" s="114" t="n">
        <v>113</v>
      </c>
      <c r="AA56" s="114">
        <f>IF(AB56&gt;0,(AB56-Z56)/2,"")</f>
        <v/>
      </c>
      <c r="AB56" s="114" t="n">
        <v>113</v>
      </c>
      <c r="AC56" s="114">
        <f>IF(AD56&gt;0,(AD56-AB56)/2,"")</f>
        <v/>
      </c>
      <c r="AD56" s="114" t="n">
        <v>113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3581</v>
      </c>
      <c r="R57" s="104" t="n">
        <v>1624</v>
      </c>
      <c r="S57" s="104">
        <f>IF(T57&gt;0,(T57-R57)/2,"")</f>
        <v/>
      </c>
      <c r="T57" s="104" t="n">
        <v>1194</v>
      </c>
      <c r="U57" s="104">
        <f>IF(V57&gt;0,(V57-T57)/2,"")</f>
        <v/>
      </c>
      <c r="V57" s="104" t="n">
        <v>2101</v>
      </c>
      <c r="W57" s="104">
        <f>IF(X57&gt;0,(X57-V57)/2,"")</f>
        <v/>
      </c>
      <c r="X57" s="104" t="n">
        <v>1935</v>
      </c>
      <c r="Y57" s="104">
        <f>IF(Z57&gt;0,(Z57-X57)/2,"")</f>
        <v/>
      </c>
      <c r="Z57" s="104" t="n">
        <v>1935</v>
      </c>
      <c r="AA57" s="104">
        <f>IF(AB57&gt;0,(AB57-Z57)/2,"")</f>
        <v/>
      </c>
      <c r="AB57" s="104" t="n">
        <v>1935</v>
      </c>
      <c r="AC57" s="104">
        <f>IF(AD57&gt;0,(AD57-AB57)/2,"")</f>
        <v/>
      </c>
      <c r="AD57" s="104" t="n">
        <v>1935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4020</v>
      </c>
      <c r="R58" s="106" t="n">
        <v>1307</v>
      </c>
      <c r="S58" s="106">
        <f>IF(T58&gt;0,(T58-R58)/2,"")</f>
        <v/>
      </c>
      <c r="T58" s="106" t="n">
        <v>2238</v>
      </c>
      <c r="U58" s="106">
        <f>IF(V58&gt;0,(V58-T58)/2,"")</f>
        <v/>
      </c>
      <c r="V58" s="106" t="n">
        <v>2776</v>
      </c>
      <c r="W58" s="106">
        <f>IF(X58&gt;0,(X58-V58)/2,"")</f>
        <v/>
      </c>
      <c r="X58" s="106" t="n">
        <v>2917</v>
      </c>
      <c r="Y58" s="106">
        <f>IF(Z58&gt;0,(Z58-X58)/2,"")</f>
        <v/>
      </c>
      <c r="Z58" s="106" t="n">
        <v>2917</v>
      </c>
      <c r="AA58" s="106">
        <f>IF(AB58&gt;0,(AB58-Z58)/2,"")</f>
        <v/>
      </c>
      <c r="AB58" s="106" t="n">
        <v>2917</v>
      </c>
      <c r="AC58" s="106">
        <f>IF(AD58&gt;0,(AD58-AB58)/2,"")</f>
        <v/>
      </c>
      <c r="AD58" s="106" t="n">
        <v>2917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3086</v>
      </c>
      <c r="R59" s="108" t="n">
        <v>375</v>
      </c>
      <c r="S59" s="108">
        <f>IF(T59&gt;0,(T59-R59)/2,"")</f>
        <v/>
      </c>
      <c r="T59" s="108" t="n">
        <v>841</v>
      </c>
      <c r="U59" s="108">
        <f>IF(V59&gt;0,(V59-T59)/2,"")</f>
        <v/>
      </c>
      <c r="V59" s="108" t="n">
        <v>1752</v>
      </c>
      <c r="W59" s="108">
        <f>IF(X59&gt;0,(X59-V59)/2,"")</f>
        <v/>
      </c>
      <c r="X59" s="108" t="n">
        <v>2842</v>
      </c>
      <c r="Y59" s="108">
        <f>IF(Z59&gt;0,(Z59-X59)/2,"")</f>
        <v/>
      </c>
      <c r="Z59" s="108" t="n">
        <v>2842</v>
      </c>
      <c r="AA59" s="108">
        <f>IF(AB59&gt;0,(AB59-Z59)/2,"")</f>
        <v/>
      </c>
      <c r="AB59" s="108" t="n">
        <v>2842</v>
      </c>
      <c r="AC59" s="108">
        <f>IF(AD59&gt;0,(AD59-AB59)/2,"")</f>
        <v/>
      </c>
      <c r="AD59" s="108" t="n">
        <v>2842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5678</v>
      </c>
      <c r="R61" s="104" t="n">
        <v>1660</v>
      </c>
      <c r="S61" s="104">
        <f>IF(T61&gt;0,(T61-R61)/2,"")</f>
        <v/>
      </c>
      <c r="T61" s="104" t="n">
        <v>2436</v>
      </c>
      <c r="U61" s="104">
        <f>IF(V61&gt;0,(V61-T61)/2,"")</f>
        <v/>
      </c>
      <c r="V61" s="104" t="n">
        <v>3034</v>
      </c>
      <c r="W61" s="104">
        <f>IF(X61&gt;0,(X61-V61)/2,"")</f>
        <v/>
      </c>
      <c r="X61" s="104" t="n">
        <v>3039</v>
      </c>
      <c r="Y61" s="104">
        <f>IF(Z61&gt;0,(Z61-X61)/2,"")</f>
        <v/>
      </c>
      <c r="Z61" s="104" t="n">
        <v>3187</v>
      </c>
      <c r="AA61" s="104">
        <f>IF(AB61&gt;0,(AB61-Z61)/2,"")</f>
        <v/>
      </c>
      <c r="AB61" s="104" t="n">
        <v>3187</v>
      </c>
      <c r="AC61" s="104">
        <f>IF(AD61&gt;0,(AD61-AB61)/2,"")</f>
        <v/>
      </c>
      <c r="AD61" s="104" t="n">
        <v>3187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7024</v>
      </c>
      <c r="R62" s="106" t="n">
        <v>2285</v>
      </c>
      <c r="S62" s="106">
        <f>IF(T62&gt;0,(T62-R62)/2,"")</f>
        <v/>
      </c>
      <c r="T62" s="106" t="n">
        <v>3987</v>
      </c>
      <c r="U62" s="106">
        <f>IF(V62&gt;0,(V62-T62)/2,"")</f>
        <v/>
      </c>
      <c r="V62" s="106" t="n">
        <v>4338</v>
      </c>
      <c r="W62" s="106">
        <f>IF(X62&gt;0,(X62-V62)/2,"")</f>
        <v/>
      </c>
      <c r="X62" s="106" t="n">
        <v>4881</v>
      </c>
      <c r="Y62" s="106">
        <f>IF(Z62&gt;0,(Z62-X62)/2,"")</f>
        <v/>
      </c>
      <c r="Z62" s="106" t="n">
        <v>5502</v>
      </c>
      <c r="AA62" s="106">
        <f>IF(AB62&gt;0,(AB62-Z62)/2,"")</f>
        <v/>
      </c>
      <c r="AB62" s="106" t="n">
        <v>5502</v>
      </c>
      <c r="AC62" s="106">
        <f>IF(AD62&gt;0,(AD62-AB62)/2,"")</f>
        <v/>
      </c>
      <c r="AD62" s="106" t="n">
        <v>5502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5268</v>
      </c>
      <c r="R63" s="108" t="n">
        <v>151</v>
      </c>
      <c r="S63" s="108">
        <f>IF(T63&gt;0,(T63-R63)/2,"")</f>
        <v/>
      </c>
      <c r="T63" s="108" t="n">
        <v>861</v>
      </c>
      <c r="U63" s="108">
        <f>IF(V63&gt;0,(V63-T63)/2,"")</f>
        <v/>
      </c>
      <c r="V63" s="108" t="n">
        <v>1539</v>
      </c>
      <c r="W63" s="108">
        <f>IF(X63&gt;0,(X63-V63)/2,"")</f>
        <v/>
      </c>
      <c r="X63" s="108" t="n">
        <v>3684</v>
      </c>
      <c r="Y63" s="108">
        <f>IF(Z63&gt;0,(Z63-X63)/2,"")</f>
        <v/>
      </c>
      <c r="Z63" s="108" t="n">
        <v>4111</v>
      </c>
      <c r="AA63" s="108">
        <f>IF(AB63&gt;0,(AB63-Z63)/2,"")</f>
        <v/>
      </c>
      <c r="AB63" s="108" t="n">
        <v>4111</v>
      </c>
      <c r="AC63" s="108">
        <f>IF(AD63&gt;0,(AD63-AB63)/2,"")</f>
        <v/>
      </c>
      <c r="AD63" s="108" t="n">
        <v>4111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1720</v>
      </c>
      <c r="R64" s="114" t="n">
        <v>296</v>
      </c>
      <c r="S64" s="114">
        <f>IF(T64&gt;0,(T64-R64)/2,"")</f>
        <v/>
      </c>
      <c r="T64" s="114" t="n">
        <v>296</v>
      </c>
      <c r="U64" s="114">
        <f>IF(V64&gt;0,(V64-T64)/2,"")</f>
        <v/>
      </c>
      <c r="V64" s="114" t="n">
        <v>415</v>
      </c>
      <c r="W64" s="114">
        <f>IF(X64&gt;0,(X64-V64)/2,"")</f>
        <v/>
      </c>
      <c r="X64" s="114" t="n">
        <v>726</v>
      </c>
      <c r="Y64" s="114">
        <f>IF(Z64&gt;0,(Z64-X64)/2,"")</f>
        <v/>
      </c>
      <c r="Z64" s="114" t="n">
        <v>1096</v>
      </c>
      <c r="AA64" s="114">
        <f>IF(AB64&gt;0,(AB64-Z64)/2,"")</f>
        <v/>
      </c>
      <c r="AB64" s="114" t="n">
        <v>1096</v>
      </c>
      <c r="AC64" s="114">
        <f>IF(AD64&gt;0,(AD64-AB64)/2,"")</f>
        <v/>
      </c>
      <c r="AD64" s="114" t="n">
        <v>1096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5.xml><?xml version="1.0" encoding="utf-8"?>
<worksheet xmlns:r="http://schemas.openxmlformats.org/officeDocument/2006/relationships" xmlns="http://schemas.openxmlformats.org/spreadsheetml/2006/main">
  <sheetPr codeName="Sheet45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2986</v>
      </c>
      <c r="E6" s="18" t="inlineStr">
        <is>
          <t xml:space="preserve">Room 1 </t>
        </is>
      </c>
      <c r="F6" s="119" t="n">
        <v>20546</v>
      </c>
      <c r="G6" s="117" t="n">
        <v>16179.39225</v>
      </c>
      <c r="H6" s="117" t="n">
        <v>14228.54138314</v>
      </c>
      <c r="I6" s="19">
        <f>G6+H6</f>
        <v/>
      </c>
      <c r="J6" s="119" t="n">
        <v>19495</v>
      </c>
      <c r="K6" s="117" t="n">
        <v>15440.555375</v>
      </c>
      <c r="L6" s="117" t="n">
        <v>13019.47155522001</v>
      </c>
      <c r="M6" s="19">
        <f>K6+L6</f>
        <v/>
      </c>
      <c r="N6" s="85" t="n">
        <v>78</v>
      </c>
      <c r="O6" s="85" t="n">
        <v>55</v>
      </c>
      <c r="P6" s="92" t="n"/>
      <c r="Q6" s="20">
        <f>J6-P6</f>
        <v/>
      </c>
      <c r="R6" s="21" t="n">
        <v>538</v>
      </c>
      <c r="S6" s="20">
        <f>IF(R6&gt;0,(R6-R7-$Q6),"")</f>
        <v/>
      </c>
      <c r="T6" s="21" t="n">
        <v>2078</v>
      </c>
      <c r="U6" s="20">
        <f>IF(T6&gt;0,(T6-T7-$Q6),"")</f>
        <v/>
      </c>
      <c r="V6" s="21" t="n">
        <v>4452</v>
      </c>
      <c r="W6" s="20">
        <f>IF(V6&gt;0,(V6-V7-$Q6),"")</f>
        <v/>
      </c>
      <c r="X6" s="21" t="n">
        <v>9259</v>
      </c>
      <c r="Y6" s="20">
        <f>IF(X6&gt;0,(X6-X7-$Q6),"")</f>
        <v/>
      </c>
      <c r="Z6" s="21" t="n">
        <v>13377</v>
      </c>
      <c r="AA6" s="20">
        <f>IF(Z6&gt;0,(Z6-Z7-$Q6),"")</f>
        <v/>
      </c>
      <c r="AB6" s="21" t="n">
        <v>13761</v>
      </c>
      <c r="AC6" s="22">
        <f>IF(AB6&gt;0,(AB6-AB7-$Q6),"")</f>
        <v/>
      </c>
      <c r="AD6" s="21" t="n">
        <v>13761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280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</v>
      </c>
      <c r="S7" s="24" t="n"/>
      <c r="T7" s="25" t="n">
        <v>9</v>
      </c>
      <c r="U7" s="24" t="n"/>
      <c r="V7" s="25" t="n">
        <v>17</v>
      </c>
      <c r="W7" s="24" t="n"/>
      <c r="X7" s="25" t="n">
        <v>28</v>
      </c>
      <c r="Y7" s="24" t="n"/>
      <c r="Z7" s="25" t="n">
        <v>44</v>
      </c>
      <c r="AA7" s="24" t="n"/>
      <c r="AB7" s="25" t="n">
        <v>428</v>
      </c>
      <c r="AC7" s="26" t="n"/>
      <c r="AD7" s="25" t="n">
        <v>428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2077</v>
      </c>
      <c r="E8" s="29" t="inlineStr">
        <is>
          <t>Room 2</t>
        </is>
      </c>
      <c r="F8" s="119" t="n">
        <v>14175</v>
      </c>
      <c r="G8" s="117" t="n">
        <v>6053.5825</v>
      </c>
      <c r="H8" s="117" t="n">
        <v>1363.3248885</v>
      </c>
      <c r="I8" s="19">
        <f>G8+H8</f>
        <v/>
      </c>
      <c r="J8" s="119" t="n">
        <v>13936</v>
      </c>
      <c r="K8" s="117" t="n">
        <v>5946.277</v>
      </c>
      <c r="L8" s="117" t="n">
        <v>1321.9756027</v>
      </c>
      <c r="M8" s="19">
        <f>K8+L8</f>
        <v/>
      </c>
      <c r="N8" s="87" t="n">
        <v>29</v>
      </c>
      <c r="O8" s="87" t="n">
        <v>20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3091</v>
      </c>
      <c r="U8" s="20">
        <f>IF(T8&gt;0,(T8-T9-$Q8),"")</f>
        <v/>
      </c>
      <c r="V8" s="21" t="n">
        <v>4504</v>
      </c>
      <c r="W8" s="20">
        <f>IF(V8&gt;0,(V8-V9-$Q8),"")</f>
        <v/>
      </c>
      <c r="X8" s="21" t="n">
        <v>8815</v>
      </c>
      <c r="Y8" s="20">
        <f>IF(X8&gt;0,(X8-X9-$Q8),"")</f>
        <v/>
      </c>
      <c r="Z8" s="21" t="n">
        <v>13499</v>
      </c>
      <c r="AA8" s="20">
        <f>IF(Z8&gt;0,(Z8-Z9-$Q8),"")</f>
        <v/>
      </c>
      <c r="AB8" s="21" t="n">
        <v>13499</v>
      </c>
      <c r="AC8" s="22">
        <f>IF(AB8&gt;0,(AB8-AB9-$Q8),"")</f>
        <v/>
      </c>
      <c r="AD8" s="21" t="n">
        <v>13499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1680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6493</v>
      </c>
      <c r="E10" s="18" t="inlineStr">
        <is>
          <t>Room 3</t>
        </is>
      </c>
      <c r="F10" s="119" t="n">
        <v>10650</v>
      </c>
      <c r="G10" s="117" t="n">
        <v>8062.2155</v>
      </c>
      <c r="H10" s="117" t="n">
        <v>2040.88836</v>
      </c>
      <c r="I10" s="19">
        <f>G10+H10</f>
        <v/>
      </c>
      <c r="J10" s="119" t="n">
        <v>10479</v>
      </c>
      <c r="K10" s="117" t="n">
        <v>8029.854000000001</v>
      </c>
      <c r="L10" s="117" t="n">
        <v>1906.602675</v>
      </c>
      <c r="M10" s="19">
        <f>K10+L10</f>
        <v/>
      </c>
      <c r="N10" s="88" t="n">
        <v>35</v>
      </c>
      <c r="O10" s="88" t="n">
        <v>29</v>
      </c>
      <c r="P10" s="92" t="n"/>
      <c r="Q10" s="20">
        <f>J10-P10</f>
        <v/>
      </c>
      <c r="R10" s="21" t="n">
        <v>82</v>
      </c>
      <c r="S10" s="20">
        <f>IF(R10&gt;0,(R10-R11-$Q10),"")</f>
        <v/>
      </c>
      <c r="T10" s="21" t="n">
        <v>774</v>
      </c>
      <c r="U10" s="20">
        <f>IF(T10&gt;0,(T10-T11-$Q10),"")</f>
        <v/>
      </c>
      <c r="V10" s="21" t="n">
        <v>2403</v>
      </c>
      <c r="W10" s="20">
        <f>IF(V10&gt;0,(V10-V11-$Q10),"")</f>
        <v/>
      </c>
      <c r="X10" s="21" t="n">
        <v>3844</v>
      </c>
      <c r="Y10" s="20">
        <f>IF(X10&gt;0,(X10-X11-$Q10),"")</f>
        <v/>
      </c>
      <c r="Z10" s="21" t="n">
        <v>6236</v>
      </c>
      <c r="AA10" s="20">
        <f>IF(Z10&gt;0,(Z10-Z11-$Q10),"")</f>
        <v/>
      </c>
      <c r="AB10" s="21" t="n">
        <v>6236</v>
      </c>
      <c r="AC10" s="22">
        <f>IF(AB10&gt;0,(AB10-AB11-$Q10),"")</f>
        <v/>
      </c>
      <c r="AD10" s="21" t="n">
        <v>6236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426</v>
      </c>
      <c r="U11" s="24" t="n"/>
      <c r="V11" s="30" t="n">
        <v>960</v>
      </c>
      <c r="W11" s="24" t="n"/>
      <c r="X11" s="30" t="n">
        <v>1514</v>
      </c>
      <c r="Y11" s="24" t="n"/>
      <c r="Z11" s="30" t="n">
        <v>1605</v>
      </c>
      <c r="AA11" s="24" t="n"/>
      <c r="AB11" s="30" t="n">
        <v>1605</v>
      </c>
      <c r="AC11" s="26" t="n"/>
      <c r="AD11" s="30" t="n">
        <v>1605</v>
      </c>
      <c r="AE11" s="26" t="n"/>
    </row>
    <row r="12">
      <c r="B12" s="16" t="inlineStr">
        <is>
          <t>WM TUC</t>
        </is>
      </c>
      <c r="C12" s="17" t="n">
        <v>1854</v>
      </c>
      <c r="E12" s="29" t="inlineStr">
        <is>
          <t>Room 4</t>
        </is>
      </c>
      <c r="F12" s="119" t="n">
        <v>14435</v>
      </c>
      <c r="G12" s="117" t="n">
        <v>10917.4465</v>
      </c>
      <c r="H12" s="117" t="n">
        <v>14055.5718328</v>
      </c>
      <c r="I12" s="19">
        <f>G12+H12</f>
        <v/>
      </c>
      <c r="J12" s="119" t="n">
        <v>13931</v>
      </c>
      <c r="K12" s="117" t="n">
        <v>10472.1185</v>
      </c>
      <c r="L12" s="117" t="n">
        <v>13011.7340057</v>
      </c>
      <c r="M12" s="19">
        <f>K12+L12</f>
        <v/>
      </c>
      <c r="N12" s="88" t="n">
        <v>55</v>
      </c>
      <c r="O12" s="88" t="n">
        <v>43</v>
      </c>
      <c r="P12" s="92" t="n"/>
      <c r="Q12" s="20">
        <f>J12-P12</f>
        <v/>
      </c>
      <c r="R12" s="21" t="n">
        <v>3313</v>
      </c>
      <c r="S12" s="20">
        <f>IF(R12&gt;0,(R12-R13-$Q12),"")</f>
        <v/>
      </c>
      <c r="T12" s="21" t="n">
        <v>5186</v>
      </c>
      <c r="U12" s="20">
        <f>IF(T12&gt;0,(T12-T13-$Q12),"")</f>
        <v/>
      </c>
      <c r="V12" s="21" t="n">
        <v>6565</v>
      </c>
      <c r="W12" s="20">
        <f>IF(V12&gt;0,(V12-V13-$Q12),"")</f>
        <v/>
      </c>
      <c r="X12" s="21" t="n">
        <v>8247</v>
      </c>
      <c r="Y12" s="20">
        <f>IF(X12&gt;0,(X12-X13-$Q12),"")</f>
        <v/>
      </c>
      <c r="Z12" s="21" t="n">
        <v>8578</v>
      </c>
      <c r="AA12" s="20">
        <f>IF(Z12&gt;0,(Z12-Z13-$Q12),"")</f>
        <v/>
      </c>
      <c r="AB12" s="21" t="n">
        <v>8578</v>
      </c>
      <c r="AC12" s="22">
        <f>IF(AB12&gt;0,(AB12-AB13-$Q12),"")</f>
        <v/>
      </c>
      <c r="AD12" s="21" t="n">
        <v>8578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5000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617</v>
      </c>
      <c r="S13" s="24" t="n"/>
      <c r="T13" s="30" t="n">
        <v>963</v>
      </c>
      <c r="U13" s="24" t="n"/>
      <c r="V13" s="30" t="n">
        <v>1023</v>
      </c>
      <c r="W13" s="24" t="n"/>
      <c r="X13" s="30" t="n">
        <v>1023</v>
      </c>
      <c r="Y13" s="24" t="n"/>
      <c r="Z13" s="30" t="n">
        <v>1023</v>
      </c>
      <c r="AA13" s="24" t="n"/>
      <c r="AB13" s="30" t="n">
        <v>1023</v>
      </c>
      <c r="AC13" s="26" t="n"/>
      <c r="AD13" s="30" t="n">
        <v>1023</v>
      </c>
      <c r="AE13" s="26" t="n"/>
    </row>
    <row r="14">
      <c r="B14" s="16" t="inlineStr">
        <is>
          <t>ALBSFWY PHX</t>
        </is>
      </c>
      <c r="C14" s="17" t="n">
        <v>10351</v>
      </c>
      <c r="E14" s="18" t="inlineStr">
        <is>
          <t>Room 5</t>
        </is>
      </c>
      <c r="F14" s="119" t="n">
        <v>23239</v>
      </c>
      <c r="G14" s="117" t="n">
        <v>17748.875</v>
      </c>
      <c r="H14" s="117" t="n">
        <v>21649.35248207999</v>
      </c>
      <c r="I14" s="19">
        <f>G14+H14</f>
        <v/>
      </c>
      <c r="J14" s="119" t="n">
        <v>23369</v>
      </c>
      <c r="K14" s="117" t="n">
        <v>17960.5</v>
      </c>
      <c r="L14" s="117" t="n">
        <v>21852.10952812</v>
      </c>
      <c r="M14" s="19">
        <f>K14+L14</f>
        <v/>
      </c>
      <c r="N14" s="88" t="n">
        <v>81</v>
      </c>
      <c r="O14" s="88" t="n">
        <v>52</v>
      </c>
      <c r="P14" s="92" t="n"/>
      <c r="Q14" s="20">
        <f>J14-P14</f>
        <v/>
      </c>
      <c r="R14" s="21" t="n">
        <v>4266</v>
      </c>
      <c r="S14" s="20">
        <f>IF(R14&gt;0,(R14-R15-$Q14),"")</f>
        <v/>
      </c>
      <c r="T14" s="21" t="n">
        <v>7111</v>
      </c>
      <c r="U14" s="20">
        <f>IF(T14&gt;0,(T14-T15-$Q14),"")</f>
        <v/>
      </c>
      <c r="V14" s="21" t="n">
        <v>8689</v>
      </c>
      <c r="W14" s="20">
        <f>IF(V14&gt;0,(V14-V15-$Q14),"")</f>
        <v/>
      </c>
      <c r="X14" s="21" t="n">
        <v>11799</v>
      </c>
      <c r="Y14" s="20">
        <f>IF(X14&gt;0,(X14-X15-$Q14),"")</f>
        <v/>
      </c>
      <c r="Z14" s="21" t="n">
        <v>13075</v>
      </c>
      <c r="AA14" s="20">
        <f>IF(Z14&gt;0,(Z14-Z15-$Q14),"")</f>
        <v/>
      </c>
      <c r="AB14" s="21" t="n">
        <v>13075</v>
      </c>
      <c r="AC14" s="22">
        <f>IF(AB14&gt;0,(AB14-AB15-$Q14),"")</f>
        <v/>
      </c>
      <c r="AD14" s="21" t="n">
        <v>13075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3908</v>
      </c>
      <c r="S15" s="24" t="n"/>
      <c r="T15" s="25" t="n">
        <v>6551</v>
      </c>
      <c r="U15" s="24" t="n"/>
      <c r="V15" s="25" t="n">
        <v>7663</v>
      </c>
      <c r="W15" s="24" t="n"/>
      <c r="X15" s="25" t="n">
        <v>10065</v>
      </c>
      <c r="Y15" s="24" t="n"/>
      <c r="Z15" s="25" t="n">
        <v>10632</v>
      </c>
      <c r="AA15" s="24" t="n"/>
      <c r="AB15" s="25" t="n">
        <v>10632</v>
      </c>
      <c r="AC15" s="26" t="n"/>
      <c r="AD15" s="25" t="n">
        <v>10632</v>
      </c>
      <c r="AE15" s="26" t="n"/>
    </row>
    <row r="16" ht="15" customHeight="1" thickBot="1">
      <c r="B16" s="28" t="inlineStr">
        <is>
          <t>FRY'S</t>
        </is>
      </c>
      <c r="C16" s="17" t="n">
        <v>9466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7953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1246</v>
      </c>
      <c r="L20" s="4" t="n"/>
      <c r="M20" s="4" t="n"/>
      <c r="Q20" s="51" t="inlineStr">
        <is>
          <t>Day Prior</t>
        </is>
      </c>
      <c r="R20" s="35" t="n">
        <v>12387</v>
      </c>
      <c r="S20" s="36" t="n"/>
      <c r="T20" s="35" t="n">
        <v>18051</v>
      </c>
      <c r="U20" s="36" t="n"/>
      <c r="V20" s="35" t="n">
        <v>29154</v>
      </c>
      <c r="W20" s="36" t="n"/>
      <c r="X20" s="35" t="n">
        <v>42488</v>
      </c>
      <c r="Y20" s="36" t="n"/>
      <c r="Z20" s="35" t="n">
        <v>48090</v>
      </c>
      <c r="AA20" s="36" t="n"/>
      <c r="AB20" s="35" t="n">
        <v>48090</v>
      </c>
      <c r="AC20" s="37" t="n"/>
      <c r="AD20" s="35" t="n">
        <v>48090</v>
      </c>
      <c r="AE20" s="37" t="n">
        <v>-34964</v>
      </c>
    </row>
    <row r="21" ht="15" customHeight="1" thickBot="1">
      <c r="B21" s="57" t="inlineStr">
        <is>
          <t>SBUX LV</t>
        </is>
      </c>
      <c r="C21" s="58" t="n">
        <v>4339</v>
      </c>
      <c r="L21" s="4" t="n"/>
      <c r="M21" s="4" t="n"/>
      <c r="Q21" s="52" t="n"/>
      <c r="R21" s="40" t="n">
        <v>4689</v>
      </c>
      <c r="S21" s="41" t="n"/>
      <c r="T21" s="40" t="n">
        <v>8536</v>
      </c>
      <c r="U21" s="41" t="n"/>
      <c r="V21" s="40" t="n">
        <v>11472</v>
      </c>
      <c r="W21" s="41" t="n"/>
      <c r="X21" s="40" t="n">
        <v>14448</v>
      </c>
      <c r="Y21" s="41" t="n"/>
      <c r="Z21" s="40" t="n">
        <v>15215</v>
      </c>
      <c r="AA21" s="41" t="n"/>
      <c r="AB21" s="40" t="n">
        <v>15215</v>
      </c>
      <c r="AC21" s="42" t="n"/>
      <c r="AD21" s="40" t="n">
        <v>15215</v>
      </c>
      <c r="AE21" s="42" t="n"/>
    </row>
    <row r="22" ht="15" customHeight="1" thickBot="1">
      <c r="L22" s="4" t="n"/>
      <c r="M22" s="4" t="n"/>
      <c r="Q22" s="54" t="n"/>
      <c r="R22" s="55" t="n">
        <v>2650.5</v>
      </c>
      <c r="S22" s="55" t="n"/>
      <c r="T22" s="55" t="n">
        <v>3030</v>
      </c>
      <c r="U22" s="55" t="n"/>
      <c r="V22" s="55" t="n">
        <v>3595</v>
      </c>
      <c r="W22" s="55" t="n"/>
      <c r="X22" s="55" t="n">
        <v>6028</v>
      </c>
      <c r="Y22" s="55" t="n"/>
      <c r="Z22" s="55" t="n">
        <v>2472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122" t="n">
        <v>11595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122" t="n">
        <v>24177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122" t="n">
        <v>2986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15436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13760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3757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2489</v>
      </c>
      <c r="R35" s="104" t="n">
        <v>0</v>
      </c>
      <c r="S35" s="104">
        <f>IF(T35&gt;0,(T35-R35)/2,"")</f>
        <v/>
      </c>
      <c r="T35" s="104" t="n">
        <v>425</v>
      </c>
      <c r="U35" s="104">
        <f>IF(V35&gt;0,(V35-T35)/2,"")</f>
        <v/>
      </c>
      <c r="V35" s="104" t="n">
        <v>849</v>
      </c>
      <c r="W35" s="104">
        <f>IF(X35&gt;0,(X35-V35)/2,"")</f>
        <v/>
      </c>
      <c r="X35" s="104" t="n">
        <v>1368</v>
      </c>
      <c r="Y35" s="104">
        <f>IF(Z35&gt;0,(Z35-X35)/2,"")</f>
        <v/>
      </c>
      <c r="Z35" s="104" t="n">
        <v>1380</v>
      </c>
      <c r="AA35" s="104">
        <f>IF(AB35&gt;0,(AB35-Z35)/2,"")</f>
        <v/>
      </c>
      <c r="AB35" s="104" t="n">
        <v>1380</v>
      </c>
      <c r="AC35" s="104">
        <f>IF(AD35&gt;0,(AD35-AB35)/2,"")</f>
        <v/>
      </c>
      <c r="AD35" s="104" t="n">
        <v>1380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1326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528</v>
      </c>
      <c r="Y36" s="106">
        <f>IF(Z36&gt;0,(Z36-X36)/2,"")</f>
        <v/>
      </c>
      <c r="Z36" s="106" t="n">
        <v>1038</v>
      </c>
      <c r="AA36" s="106">
        <f>IF(AB36&gt;0,(AB36-Z36)/2,"")</f>
        <v/>
      </c>
      <c r="AB36" s="106" t="n">
        <v>1038</v>
      </c>
      <c r="AC36" s="106">
        <f>IF(AD36&gt;0,(AD36-AB36)/2,"")</f>
        <v/>
      </c>
      <c r="AD36" s="106" t="n">
        <v>1038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2467</v>
      </c>
      <c r="R37" s="108" t="n">
        <v>0</v>
      </c>
      <c r="S37" s="108">
        <f>IF(T37&gt;0,(T37-R37)/2,"")</f>
        <v/>
      </c>
      <c r="T37" s="108" t="n">
        <v>22</v>
      </c>
      <c r="U37" s="108">
        <f>IF(V37&gt;0,(V37-T37)/2,"")</f>
        <v/>
      </c>
      <c r="V37" s="108" t="n">
        <v>22</v>
      </c>
      <c r="W37" s="108">
        <f>IF(X37&gt;0,(X37-V37)/2,"")</f>
        <v/>
      </c>
      <c r="X37" s="108" t="n">
        <v>1098</v>
      </c>
      <c r="Y37" s="108">
        <f>IF(Z37&gt;0,(Z37-X37)/2,"")</f>
        <v/>
      </c>
      <c r="Z37" s="108" t="n">
        <v>1719</v>
      </c>
      <c r="AA37" s="108">
        <f>IF(AB37&gt;0,(AB37-Z37)/2,"")</f>
        <v/>
      </c>
      <c r="AB37" s="108" t="n">
        <v>1719</v>
      </c>
      <c r="AC37" s="108">
        <f>IF(AD37&gt;0,(AD37-AB37)/2,"")</f>
        <v/>
      </c>
      <c r="AD37" s="108" t="n">
        <v>1719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2824</v>
      </c>
      <c r="R38" s="106" t="n">
        <v>0</v>
      </c>
      <c r="S38" s="106">
        <f>IF(T38&gt;0,(T38-R38)/2,"")</f>
        <v/>
      </c>
      <c r="T38" s="106" t="n">
        <v>726</v>
      </c>
      <c r="U38" s="106">
        <f>IF(V38&gt;0,(V38-T38)/2,"")</f>
        <v/>
      </c>
      <c r="V38" s="106" t="n">
        <v>726</v>
      </c>
      <c r="W38" s="106">
        <f>IF(X38&gt;0,(X38-V38)/2,"")</f>
        <v/>
      </c>
      <c r="X38" s="106" t="n">
        <v>1492</v>
      </c>
      <c r="Y38" s="106">
        <f>IF(Z38&gt;0,(Z38-X38)/2,"")</f>
        <v/>
      </c>
      <c r="Z38" s="106" t="n">
        <v>2830</v>
      </c>
      <c r="AA38" s="106">
        <f>IF(AB38&gt;0,(AB38-Z38)/2,"")</f>
        <v/>
      </c>
      <c r="AB38" s="106" t="n">
        <v>2830</v>
      </c>
      <c r="AC38" s="106">
        <f>IF(AD38&gt;0,(AD38-AB38)/2,"")</f>
        <v/>
      </c>
      <c r="AD38" s="106" t="n">
        <v>2830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2511</v>
      </c>
      <c r="R39" s="108" t="n">
        <v>3</v>
      </c>
      <c r="S39" s="108">
        <f>IF(T39&gt;0,(T39-R39)/2,"")</f>
        <v/>
      </c>
      <c r="T39" s="108" t="n">
        <v>3</v>
      </c>
      <c r="U39" s="108">
        <f>IF(V39&gt;0,(V39-T39)/2,"")</f>
        <v/>
      </c>
      <c r="V39" s="108" t="n">
        <v>1123</v>
      </c>
      <c r="W39" s="108">
        <f>IF(X39&gt;0,(X39-V39)/2,"")</f>
        <v/>
      </c>
      <c r="X39" s="108" t="n">
        <v>1997</v>
      </c>
      <c r="Y39" s="108">
        <f>IF(Z39&gt;0,(Z39-X39)/2,"")</f>
        <v/>
      </c>
      <c r="Z39" s="108" t="n">
        <v>1997</v>
      </c>
      <c r="AA39" s="108">
        <f>IF(AB39&gt;0,(AB39-Z39)/2,"")</f>
        <v/>
      </c>
      <c r="AB39" s="108" t="n">
        <v>1997</v>
      </c>
      <c r="AC39" s="108">
        <f>IF(AD39&gt;0,(AD39-AB39)/2,"")</f>
        <v/>
      </c>
      <c r="AD39" s="108" t="n">
        <v>1997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3375</v>
      </c>
      <c r="R40" s="106" t="n">
        <v>54</v>
      </c>
      <c r="S40" s="106">
        <f>IF(T40&gt;0,(T40-R40)/2,"")</f>
        <v/>
      </c>
      <c r="T40" s="106" t="n">
        <v>54</v>
      </c>
      <c r="U40" s="106">
        <f>IF(V40&gt;0,(V40-T40)/2,"")</f>
        <v/>
      </c>
      <c r="V40" s="106" t="n">
        <v>54</v>
      </c>
      <c r="W40" s="106">
        <f>IF(X40&gt;0,(X40-V40)/2,"")</f>
        <v/>
      </c>
      <c r="X40" s="106" t="n">
        <v>54</v>
      </c>
      <c r="Y40" s="106">
        <f>IF(Z40&gt;0,(Z40-X40)/2,"")</f>
        <v/>
      </c>
      <c r="Z40" s="106" t="n">
        <v>915</v>
      </c>
      <c r="AA40" s="106">
        <f>IF(AB40&gt;0,(AB40-Z40)/2,"")</f>
        <v/>
      </c>
      <c r="AB40" s="106" t="n">
        <v>1299</v>
      </c>
      <c r="AC40" s="106">
        <f>IF(AD40&gt;0,(AD40-AB40)/2,"")</f>
        <v/>
      </c>
      <c r="AD40" s="106" t="n">
        <v>1299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1186</v>
      </c>
      <c r="R41" s="108" t="n">
        <v>0</v>
      </c>
      <c r="S41" s="108">
        <f>IF(T41&gt;0,(T41-R41)/2,"")</f>
        <v/>
      </c>
      <c r="T41" s="108" t="n">
        <v>3</v>
      </c>
      <c r="U41" s="108">
        <f>IF(V41&gt;0,(V41-T41)/2,"")</f>
        <v/>
      </c>
      <c r="V41" s="108" t="n">
        <v>642</v>
      </c>
      <c r="W41" s="108">
        <f>IF(X41&gt;0,(X41-V41)/2,"")</f>
        <v/>
      </c>
      <c r="X41" s="108" t="n">
        <v>918</v>
      </c>
      <c r="Y41" s="108">
        <f>IF(Z41&gt;0,(Z41-X41)/2,"")</f>
        <v/>
      </c>
      <c r="Z41" s="108" t="n">
        <v>918</v>
      </c>
      <c r="AA41" s="108">
        <f>IF(AB41&gt;0,(AB41-Z41)/2,"")</f>
        <v/>
      </c>
      <c r="AB41" s="108" t="n">
        <v>918</v>
      </c>
      <c r="AC41" s="108">
        <f>IF(AD41&gt;0,(AD41-AB41)/2,"")</f>
        <v/>
      </c>
      <c r="AD41" s="108" t="n">
        <v>918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1688</v>
      </c>
      <c r="R42" s="106" t="n">
        <v>0</v>
      </c>
      <c r="S42" s="106">
        <f>IF(T42&gt;0,(T42-R42)/2,"")</f>
        <v/>
      </c>
      <c r="T42" s="106" t="n">
        <v>364</v>
      </c>
      <c r="U42" s="106">
        <f>IF(V42&gt;0,(V42-T42)/2,"")</f>
        <v/>
      </c>
      <c r="V42" s="106" t="n">
        <v>364</v>
      </c>
      <c r="W42" s="106">
        <f>IF(X42&gt;0,(X42-V42)/2,"")</f>
        <v/>
      </c>
      <c r="X42" s="106" t="n">
        <v>916</v>
      </c>
      <c r="Y42" s="106">
        <f>IF(Z42&gt;0,(Z42-X42)/2,"")</f>
        <v/>
      </c>
      <c r="Z42" s="106" t="n">
        <v>1692</v>
      </c>
      <c r="AA42" s="106">
        <f>IF(AB42&gt;0,(AB42-Z42)/2,"")</f>
        <v/>
      </c>
      <c r="AB42" s="106" t="n">
        <v>1692</v>
      </c>
      <c r="AC42" s="106">
        <f>IF(AD42&gt;0,(AD42-AB42)/2,"")</f>
        <v/>
      </c>
      <c r="AD42" s="106" t="n">
        <v>1692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1629</v>
      </c>
      <c r="R43" s="110" t="n">
        <v>481</v>
      </c>
      <c r="S43" s="110">
        <f>IF(T43&gt;0,(T43-R43)/2,"")</f>
        <v/>
      </c>
      <c r="T43" s="110" t="n">
        <v>481</v>
      </c>
      <c r="U43" s="110">
        <f>IF(V43&gt;0,(V43-T43)/2,"")</f>
        <v/>
      </c>
      <c r="V43" s="110" t="n">
        <v>672</v>
      </c>
      <c r="W43" s="110">
        <f>IF(X43&gt;0,(X43-V43)/2,"")</f>
        <v/>
      </c>
      <c r="X43" s="110" t="n">
        <v>888</v>
      </c>
      <c r="Y43" s="110">
        <f>IF(Z43&gt;0,(Z43-X43)/2,"")</f>
        <v/>
      </c>
      <c r="Z43" s="110" t="n">
        <v>888</v>
      </c>
      <c r="AA43" s="110">
        <f>IF(AB43&gt;0,(AB43-Z43)/2,"")</f>
        <v/>
      </c>
      <c r="AB43" s="110" t="n">
        <v>888</v>
      </c>
      <c r="AC43" s="110">
        <f>IF(AD43&gt;0,(AD43-AB43)/2,"")</f>
        <v/>
      </c>
      <c r="AD43" s="110" t="n">
        <v>888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4412</v>
      </c>
      <c r="R44" s="112" t="n">
        <v>1000</v>
      </c>
      <c r="S44" s="112">
        <f>IF(T44&gt;0,(T44-R44)/2,"")</f>
        <v/>
      </c>
      <c r="T44" s="112" t="n">
        <v>1730</v>
      </c>
      <c r="U44" s="112">
        <f>IF(V44&gt;0,(V44-T44)/2,"")</f>
        <v/>
      </c>
      <c r="V44" s="112" t="n">
        <v>1730</v>
      </c>
      <c r="W44" s="112">
        <f>IF(X44&gt;0,(X44-V44)/2,"")</f>
        <v/>
      </c>
      <c r="X44" s="112" t="n">
        <v>3457</v>
      </c>
      <c r="Y44" s="112">
        <f>IF(Z44&gt;0,(Z44-X44)/2,"")</f>
        <v/>
      </c>
      <c r="Z44" s="112" t="n">
        <v>4412</v>
      </c>
      <c r="AA44" s="112">
        <f>IF(AB44&gt;0,(AB44-Z44)/2,"")</f>
        <v/>
      </c>
      <c r="AB44" s="112" t="n">
        <v>4412</v>
      </c>
      <c r="AC44" s="112">
        <f>IF(AD44&gt;0,(AD44-AB44)/2,"")</f>
        <v/>
      </c>
      <c r="AD44" s="112" t="n">
        <v>4412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3537</v>
      </c>
      <c r="R45" s="108" t="n">
        <v>0</v>
      </c>
      <c r="S45" s="108">
        <f>IF(T45&gt;0,(T45-R45)/2,"")</f>
        <v/>
      </c>
      <c r="T45" s="108" t="n">
        <v>1361</v>
      </c>
      <c r="U45" s="108">
        <f>IF(V45&gt;0,(V45-T45)/2,"")</f>
        <v/>
      </c>
      <c r="V45" s="108" t="n">
        <v>1361</v>
      </c>
      <c r="W45" s="108">
        <f>IF(X45&gt;0,(X45-V45)/2,"")</f>
        <v/>
      </c>
      <c r="X45" s="108" t="n">
        <v>2304</v>
      </c>
      <c r="Y45" s="108">
        <f>IF(Z45&gt;0,(Z45-X45)/2,"")</f>
        <v/>
      </c>
      <c r="Z45" s="108" t="n">
        <v>3537</v>
      </c>
      <c r="AA45" s="108">
        <f>IF(AB45&gt;0,(AB45-Z45)/2,"")</f>
        <v/>
      </c>
      <c r="AB45" s="108" t="n">
        <v>3537</v>
      </c>
      <c r="AC45" s="108">
        <f>IF(AD45&gt;0,(AD45-AB45)/2,"")</f>
        <v/>
      </c>
      <c r="AD45" s="108" t="n">
        <v>3537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2204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244</v>
      </c>
      <c r="Y46" s="106">
        <f>IF(Z46&gt;0,(Z46-X46)/2,"")</f>
        <v/>
      </c>
      <c r="Z46" s="106" t="n">
        <v>1767</v>
      </c>
      <c r="AA46" s="106">
        <f>IF(AB46&gt;0,(AB46-Z46)/2,"")</f>
        <v/>
      </c>
      <c r="AB46" s="106" t="n">
        <v>1767</v>
      </c>
      <c r="AC46" s="106">
        <f>IF(AD46&gt;0,(AD46-AB46)/2,"")</f>
        <v/>
      </c>
      <c r="AD46" s="106" t="n">
        <v>1767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3783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1413</v>
      </c>
      <c r="W47" s="110">
        <f>IF(X47&gt;0,(X47-V47)/2,"")</f>
        <v/>
      </c>
      <c r="X47" s="110" t="n">
        <v>2810</v>
      </c>
      <c r="Y47" s="110">
        <f>IF(Z47&gt;0,(Z47-X47)/2,"")</f>
        <v/>
      </c>
      <c r="Z47" s="110" t="n">
        <v>3783</v>
      </c>
      <c r="AA47" s="110">
        <f>IF(AB47&gt;0,(AB47-Z47)/2,"")</f>
        <v/>
      </c>
      <c r="AB47" s="110" t="n">
        <v>3783</v>
      </c>
      <c r="AC47" s="110">
        <f>IF(AD47&gt;0,(AD47-AB47)/2,"")</f>
        <v/>
      </c>
      <c r="AD47" s="110" t="n">
        <v>3783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304</v>
      </c>
      <c r="R48" s="112" t="n">
        <v>1</v>
      </c>
      <c r="S48" s="112">
        <f>IF(T48&gt;0,(T48-R48)/2,"")</f>
        <v/>
      </c>
      <c r="T48" s="112" t="n">
        <v>1</v>
      </c>
      <c r="U48" s="112">
        <f>IF(V48&gt;0,(V48-T48)/2,"")</f>
        <v/>
      </c>
      <c r="V48" s="112" t="n">
        <v>22</v>
      </c>
      <c r="W48" s="112">
        <f>IF(X48&gt;0,(X48-V48)/2,"")</f>
        <v/>
      </c>
      <c r="X48" s="112" t="n">
        <v>132</v>
      </c>
      <c r="Y48" s="112">
        <f>IF(Z48&gt;0,(Z48-X48)/2,"")</f>
        <v/>
      </c>
      <c r="Z48" s="112" t="n">
        <v>132</v>
      </c>
      <c r="AA48" s="112">
        <f>IF(AB48&gt;0,(AB48-Z48)/2,"")</f>
        <v/>
      </c>
      <c r="AB48" s="112" t="n">
        <v>132</v>
      </c>
      <c r="AC48" s="112">
        <f>IF(AD48&gt;0,(AD48-AB48)/2,"")</f>
        <v/>
      </c>
      <c r="AD48" s="112" t="n">
        <v>132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346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332</v>
      </c>
      <c r="W49" s="108">
        <f>IF(X49&gt;0,(X49-V49)/2,"")</f>
        <v/>
      </c>
      <c r="X49" s="108" t="n">
        <v>335</v>
      </c>
      <c r="Y49" s="108">
        <f>IF(Z49&gt;0,(Z49-X49)/2,"")</f>
        <v/>
      </c>
      <c r="Z49" s="108" t="n">
        <v>349</v>
      </c>
      <c r="AA49" s="108">
        <f>IF(AB49&gt;0,(AB49-Z49)/2,"")</f>
        <v/>
      </c>
      <c r="AB49" s="108" t="n">
        <v>349</v>
      </c>
      <c r="AC49" s="108">
        <f>IF(AD49&gt;0,(AD49-AB49)/2,"")</f>
        <v/>
      </c>
      <c r="AD49" s="108" t="n">
        <v>349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2004</v>
      </c>
      <c r="R50" s="106" t="n">
        <v>0</v>
      </c>
      <c r="S50" s="106">
        <f>IF(T50&gt;0,(T50-R50)/2,"")</f>
        <v/>
      </c>
      <c r="T50" s="106" t="n">
        <v>448</v>
      </c>
      <c r="U50" s="106">
        <f>IF(V50&gt;0,(V50-T50)/2,"")</f>
        <v/>
      </c>
      <c r="V50" s="106" t="n">
        <v>772</v>
      </c>
      <c r="W50" s="106">
        <f>IF(X50&gt;0,(X50-V50)/2,"")</f>
        <v/>
      </c>
      <c r="X50" s="106" t="n">
        <v>1113</v>
      </c>
      <c r="Y50" s="106">
        <f>IF(Z50&gt;0,(Z50-X50)/2,"")</f>
        <v/>
      </c>
      <c r="Z50" s="106" t="n">
        <v>1204</v>
      </c>
      <c r="AA50" s="106">
        <f>IF(AB50&gt;0,(AB50-Z50)/2,"")</f>
        <v/>
      </c>
      <c r="AB50" s="106" t="n">
        <v>1204</v>
      </c>
      <c r="AC50" s="106">
        <f>IF(AD50&gt;0,(AD50-AB50)/2,"")</f>
        <v/>
      </c>
      <c r="AD50" s="106" t="n">
        <v>1204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1837</v>
      </c>
      <c r="R51" s="108" t="n">
        <v>-167</v>
      </c>
      <c r="S51" s="108">
        <f>IF(T51&gt;0,(T51-R51)/2,"")</f>
        <v/>
      </c>
      <c r="T51" s="108" t="n">
        <v>-61</v>
      </c>
      <c r="U51" s="108">
        <f>IF(V51&gt;0,(V51-T51)/2,"")</f>
        <v/>
      </c>
      <c r="V51" s="108" t="n">
        <v>309</v>
      </c>
      <c r="W51" s="108">
        <f>IF(X51&gt;0,(X51-V51)/2,"")</f>
        <v/>
      </c>
      <c r="X51" s="108" t="n">
        <v>99</v>
      </c>
      <c r="Y51" s="108">
        <f>IF(Z51&gt;0,(Z51-X51)/2,"")</f>
        <v/>
      </c>
      <c r="Z51" s="108" t="n">
        <v>365</v>
      </c>
      <c r="AA51" s="108">
        <f>IF(AB51&gt;0,(AB51-Z51)/2,"")</f>
        <v/>
      </c>
      <c r="AB51" s="108" t="n">
        <v>365</v>
      </c>
      <c r="AC51" s="108">
        <f>IF(AD51&gt;0,(AD51-AB51)/2,"")</f>
        <v/>
      </c>
      <c r="AD51" s="108" t="n">
        <v>365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2520</v>
      </c>
      <c r="R52" s="106" t="n">
        <v>0</v>
      </c>
      <c r="S52" s="106">
        <f>IF(T52&gt;0,(T52-R52)/2,"")</f>
        <v/>
      </c>
      <c r="T52" s="106" t="n">
        <v>0</v>
      </c>
      <c r="U52" s="106">
        <f>IF(V52&gt;0,(V52-T52)/2,"")</f>
        <v/>
      </c>
      <c r="V52" s="106" t="n">
        <v>582</v>
      </c>
      <c r="W52" s="106">
        <f>IF(X52&gt;0,(X52-V52)/2,"")</f>
        <v/>
      </c>
      <c r="X52" s="106" t="n">
        <v>797</v>
      </c>
      <c r="Y52" s="106">
        <f>IF(Z52&gt;0,(Z52-X52)/2,"")</f>
        <v/>
      </c>
      <c r="Z52" s="106" t="n">
        <v>803</v>
      </c>
      <c r="AA52" s="106">
        <f>IF(AB52&gt;0,(AB52-Z52)/2,"")</f>
        <v/>
      </c>
      <c r="AB52" s="106" t="n">
        <v>803</v>
      </c>
      <c r="AC52" s="106">
        <f>IF(AD52&gt;0,(AD52-AB52)/2,"")</f>
        <v/>
      </c>
      <c r="AD52" s="106" t="n">
        <v>803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1713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0</v>
      </c>
      <c r="W53" s="108">
        <f>IF(X53&gt;0,(X53-V53)/2,"")</f>
        <v/>
      </c>
      <c r="X53" s="108" t="n">
        <v>0</v>
      </c>
      <c r="Y53" s="108">
        <f>IF(Z53&gt;0,(Z53-X53)/2,"")</f>
        <v/>
      </c>
      <c r="Z53" s="108" t="n">
        <v>1709</v>
      </c>
      <c r="AA53" s="108">
        <f>IF(AB53&gt;0,(AB53-Z53)/2,"")</f>
        <v/>
      </c>
      <c r="AB53" s="108" t="n">
        <v>1709</v>
      </c>
      <c r="AC53" s="108">
        <f>IF(AD53&gt;0,(AD53-AB53)/2,"")</f>
        <v/>
      </c>
      <c r="AD53" s="108" t="n">
        <v>1709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1030</v>
      </c>
      <c r="R54" s="106" t="n">
        <v>247</v>
      </c>
      <c r="S54" s="106">
        <f>IF(T54&gt;0,(T54-R54)/2,"")</f>
        <v/>
      </c>
      <c r="T54" s="106" t="n">
        <v>247</v>
      </c>
      <c r="U54" s="106">
        <f>IF(V54&gt;0,(V54-T54)/2,"")</f>
        <v/>
      </c>
      <c r="V54" s="106" t="n">
        <v>247</v>
      </c>
      <c r="W54" s="106">
        <f>IF(X54&gt;0,(X54-V54)/2,"")</f>
        <v/>
      </c>
      <c r="X54" s="106" t="n">
        <v>1001</v>
      </c>
      <c r="Y54" s="106">
        <f>IF(Z54&gt;0,(Z54-X54)/2,"")</f>
        <v/>
      </c>
      <c r="Z54" s="106" t="n">
        <v>1001</v>
      </c>
      <c r="AA54" s="106">
        <f>IF(AB54&gt;0,(AB54-Z54)/2,"")</f>
        <v/>
      </c>
      <c r="AB54" s="106" t="n">
        <v>1001</v>
      </c>
      <c r="AC54" s="106">
        <f>IF(AD54&gt;0,(AD54-AB54)/2,"")</f>
        <v/>
      </c>
      <c r="AD54" s="106" t="n">
        <v>1001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433</v>
      </c>
      <c r="R55" s="108" t="n">
        <v>1</v>
      </c>
      <c r="S55" s="108">
        <f>IF(T55&gt;0,(T55-R55)/2,"")</f>
        <v/>
      </c>
      <c r="T55" s="108" t="n">
        <v>1</v>
      </c>
      <c r="U55" s="108">
        <f>IF(V55&gt;0,(V55-T55)/2,"")</f>
        <v/>
      </c>
      <c r="V55" s="108" t="n">
        <v>1</v>
      </c>
      <c r="W55" s="108">
        <f>IF(X55&gt;0,(X55-V55)/2,"")</f>
        <v/>
      </c>
      <c r="X55" s="108" t="n">
        <v>220</v>
      </c>
      <c r="Y55" s="108">
        <f>IF(Z55&gt;0,(Z55-X55)/2,"")</f>
        <v/>
      </c>
      <c r="Z55" s="108" t="n">
        <v>416</v>
      </c>
      <c r="AA55" s="108">
        <f>IF(AB55&gt;0,(AB55-Z55)/2,"")</f>
        <v/>
      </c>
      <c r="AB55" s="108" t="n">
        <v>416</v>
      </c>
      <c r="AC55" s="108">
        <f>IF(AD55&gt;0,(AD55-AB55)/2,"")</f>
        <v/>
      </c>
      <c r="AD55" s="108" t="n">
        <v>416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292</v>
      </c>
      <c r="R56" s="114" t="n">
        <v>0</v>
      </c>
      <c r="S56" s="114">
        <f>IF(T56&gt;0,(T56-R56)/2,"")</f>
        <v/>
      </c>
      <c r="T56" s="114" t="n">
        <v>138</v>
      </c>
      <c r="U56" s="114">
        <f>IF(V56&gt;0,(V56-T56)/2,"")</f>
        <v/>
      </c>
      <c r="V56" s="114" t="n">
        <v>138</v>
      </c>
      <c r="W56" s="114">
        <f>IF(X56&gt;0,(X56-V56)/2,"")</f>
        <v/>
      </c>
      <c r="X56" s="114" t="n">
        <v>147</v>
      </c>
      <c r="Y56" s="114">
        <f>IF(Z56&gt;0,(Z56-X56)/2,"")</f>
        <v/>
      </c>
      <c r="Z56" s="114" t="n">
        <v>257</v>
      </c>
      <c r="AA56" s="114">
        <f>IF(AB56&gt;0,(AB56-Z56)/2,"")</f>
        <v/>
      </c>
      <c r="AB56" s="114" t="n">
        <v>257</v>
      </c>
      <c r="AC56" s="114">
        <f>IF(AD56&gt;0,(AD56-AB56)/2,"")</f>
        <v/>
      </c>
      <c r="AD56" s="114" t="n">
        <v>257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4902</v>
      </c>
      <c r="R57" s="104" t="n">
        <v>1592</v>
      </c>
      <c r="S57" s="104">
        <f>IF(T57&gt;0,(T57-R57)/2,"")</f>
        <v/>
      </c>
      <c r="T57" s="104" t="n">
        <v>2436</v>
      </c>
      <c r="U57" s="104">
        <f>IF(V57&gt;0,(V57-T57)/2,"")</f>
        <v/>
      </c>
      <c r="V57" s="104" t="n">
        <v>2903</v>
      </c>
      <c r="W57" s="104">
        <f>IF(X57&gt;0,(X57-V57)/2,"")</f>
        <v/>
      </c>
      <c r="X57" s="104" t="n">
        <v>2650</v>
      </c>
      <c r="Y57" s="104">
        <f>IF(Z57&gt;0,(Z57-X57)/2,"")</f>
        <v/>
      </c>
      <c r="Z57" s="104" t="n">
        <v>2689</v>
      </c>
      <c r="AA57" s="104">
        <f>IF(AB57&gt;0,(AB57-Z57)/2,"")</f>
        <v/>
      </c>
      <c r="AB57" s="104" t="n">
        <v>2689</v>
      </c>
      <c r="AC57" s="104">
        <f>IF(AD57&gt;0,(AD57-AB57)/2,"")</f>
        <v/>
      </c>
      <c r="AD57" s="104" t="n">
        <v>2689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4105</v>
      </c>
      <c r="R58" s="106" t="n">
        <v>1246</v>
      </c>
      <c r="S58" s="106">
        <f>IF(T58&gt;0,(T58-R58)/2,"")</f>
        <v/>
      </c>
      <c r="T58" s="106" t="n">
        <v>1936</v>
      </c>
      <c r="U58" s="106">
        <f>IF(V58&gt;0,(V58-T58)/2,"")</f>
        <v/>
      </c>
      <c r="V58" s="106" t="n">
        <v>2920</v>
      </c>
      <c r="W58" s="106">
        <f>IF(X58&gt;0,(X58-V58)/2,"")</f>
        <v/>
      </c>
      <c r="X58" s="106" t="n">
        <v>3488</v>
      </c>
      <c r="Y58" s="106">
        <f>IF(Z58&gt;0,(Z58-X58)/2,"")</f>
        <v/>
      </c>
      <c r="Z58" s="106" t="n">
        <v>3488</v>
      </c>
      <c r="AA58" s="106">
        <f>IF(AB58&gt;0,(AB58-Z58)/2,"")</f>
        <v/>
      </c>
      <c r="AB58" s="106" t="n">
        <v>3488</v>
      </c>
      <c r="AC58" s="106">
        <f>IF(AD58&gt;0,(AD58-AB58)/2,"")</f>
        <v/>
      </c>
      <c r="AD58" s="106" t="n">
        <v>3488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5164</v>
      </c>
      <c r="R59" s="108" t="n">
        <v>475</v>
      </c>
      <c r="S59" s="108">
        <f>IF(T59&gt;0,(T59-R59)/2,"")</f>
        <v/>
      </c>
      <c r="T59" s="108" t="n">
        <v>814</v>
      </c>
      <c r="U59" s="108">
        <f>IF(V59&gt;0,(V59-T59)/2,"")</f>
        <v/>
      </c>
      <c r="V59" s="108" t="n">
        <v>742</v>
      </c>
      <c r="W59" s="108">
        <f>IF(X59&gt;0,(X59-V59)/2,"")</f>
        <v/>
      </c>
      <c r="X59" s="108" t="n">
        <v>2109</v>
      </c>
      <c r="Y59" s="108">
        <f>IF(Z59&gt;0,(Z59-X59)/2,"")</f>
        <v/>
      </c>
      <c r="Z59" s="108" t="n">
        <v>2401</v>
      </c>
      <c r="AA59" s="108">
        <f>IF(AB59&gt;0,(AB59-Z59)/2,"")</f>
        <v/>
      </c>
      <c r="AB59" s="108" t="n">
        <v>2401</v>
      </c>
      <c r="AC59" s="108">
        <f>IF(AD59&gt;0,(AD59-AB59)/2,"")</f>
        <v/>
      </c>
      <c r="AD59" s="108" t="n">
        <v>2401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4215</v>
      </c>
      <c r="R61" s="104" t="n">
        <v>1112</v>
      </c>
      <c r="S61" s="104">
        <f>IF(T61&gt;0,(T61-R61)/2,"")</f>
        <v/>
      </c>
      <c r="T61" s="104" t="n">
        <v>1624</v>
      </c>
      <c r="U61" s="104">
        <f>IF(V61&gt;0,(V61-T61)/2,"")</f>
        <v/>
      </c>
      <c r="V61" s="104" t="n">
        <v>1764</v>
      </c>
      <c r="W61" s="104">
        <f>IF(X61&gt;0,(X61-V61)/2,"")</f>
        <v/>
      </c>
      <c r="X61" s="104" t="n">
        <v>3271</v>
      </c>
      <c r="Y61" s="104">
        <f>IF(Z61&gt;0,(Z61-X61)/2,"")</f>
        <v/>
      </c>
      <c r="Z61" s="104" t="n">
        <v>3918</v>
      </c>
      <c r="AA61" s="104">
        <f>IF(AB61&gt;0,(AB61-Z61)/2,"")</f>
        <v/>
      </c>
      <c r="AB61" s="104" t="n">
        <v>3918</v>
      </c>
      <c r="AC61" s="104">
        <f>IF(AD61&gt;0,(AD61-AB61)/2,"")</f>
        <v/>
      </c>
      <c r="AD61" s="104" t="n">
        <v>3918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6822</v>
      </c>
      <c r="R62" s="106" t="n">
        <v>2654</v>
      </c>
      <c r="S62" s="106">
        <f>IF(T62&gt;0,(T62-R62)/2,"")</f>
        <v/>
      </c>
      <c r="T62" s="106" t="n">
        <v>3857</v>
      </c>
      <c r="U62" s="106">
        <f>IF(V62&gt;0,(V62-T62)/2,"")</f>
        <v/>
      </c>
      <c r="V62" s="106" t="n">
        <v>4314</v>
      </c>
      <c r="W62" s="106">
        <f>IF(X62&gt;0,(X62-V62)/2,"")</f>
        <v/>
      </c>
      <c r="X62" s="106" t="n">
        <v>4531</v>
      </c>
      <c r="Y62" s="106">
        <f>IF(Z62&gt;0,(Z62-X62)/2,"")</f>
        <v/>
      </c>
      <c r="Z62" s="106" t="n">
        <v>4730</v>
      </c>
      <c r="AA62" s="106">
        <f>IF(AB62&gt;0,(AB62-Z62)/2,"")</f>
        <v/>
      </c>
      <c r="AB62" s="106" t="n">
        <v>4730</v>
      </c>
      <c r="AC62" s="106">
        <f>IF(AD62&gt;0,(AD62-AB62)/2,"")</f>
        <v/>
      </c>
      <c r="AD62" s="106" t="n">
        <v>4730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4814</v>
      </c>
      <c r="R63" s="108" t="n">
        <v>448</v>
      </c>
      <c r="S63" s="108">
        <f>IF(T63&gt;0,(T63-R63)/2,"")</f>
        <v/>
      </c>
      <c r="T63" s="108" t="n">
        <v>1135</v>
      </c>
      <c r="U63" s="108">
        <f>IF(V63&gt;0,(V63-T63)/2,"")</f>
        <v/>
      </c>
      <c r="V63" s="108" t="n">
        <v>1720</v>
      </c>
      <c r="W63" s="108">
        <f>IF(X63&gt;0,(X63-V63)/2,"")</f>
        <v/>
      </c>
      <c r="X63" s="108" t="n">
        <v>3010</v>
      </c>
      <c r="Y63" s="108">
        <f>IF(Z63&gt;0,(Z63-X63)/2,"")</f>
        <v/>
      </c>
      <c r="Z63" s="108" t="n">
        <v>3314</v>
      </c>
      <c r="AA63" s="108">
        <f>IF(AB63&gt;0,(AB63-Z63)/2,"")</f>
        <v/>
      </c>
      <c r="AB63" s="108" t="n">
        <v>3314</v>
      </c>
      <c r="AC63" s="108">
        <f>IF(AD63&gt;0,(AD63-AB63)/2,"")</f>
        <v/>
      </c>
      <c r="AD63" s="108" t="n">
        <v>3314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817</v>
      </c>
      <c r="R64" s="114" t="n">
        <v>32</v>
      </c>
      <c r="S64" s="114">
        <f>IF(T64&gt;0,(T64-R64)/2,"")</f>
        <v/>
      </c>
      <c r="T64" s="114" t="n">
        <v>475</v>
      </c>
      <c r="U64" s="114">
        <f>IF(V64&gt;0,(V64-T64)/2,"")</f>
        <v/>
      </c>
      <c r="V64" s="114" t="n">
        <v>599</v>
      </c>
      <c r="W64" s="114">
        <f>IF(X64&gt;0,(X64-V64)/2,"")</f>
        <v/>
      </c>
      <c r="X64" s="114" t="n">
        <v>695</v>
      </c>
      <c r="Y64" s="114">
        <f>IF(Z64&gt;0,(Z64-X64)/2,"")</f>
        <v/>
      </c>
      <c r="Z64" s="114" t="n">
        <v>724</v>
      </c>
      <c r="AA64" s="114">
        <f>IF(AB64&gt;0,(AB64-Z64)/2,"")</f>
        <v/>
      </c>
      <c r="AB64" s="114" t="n">
        <v>724</v>
      </c>
      <c r="AC64" s="114">
        <f>IF(AD64&gt;0,(AD64-AB64)/2,"")</f>
        <v/>
      </c>
      <c r="AD64" s="114" t="n">
        <v>724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6.xml><?xml version="1.0" encoding="utf-8"?>
<worksheet xmlns:r="http://schemas.openxmlformats.org/officeDocument/2006/relationships" xmlns="http://schemas.openxmlformats.org/spreadsheetml/2006/main">
  <sheetPr codeName="Sheet46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3030</v>
      </c>
      <c r="E6" s="18" t="inlineStr">
        <is>
          <t xml:space="preserve">Room 1 </t>
        </is>
      </c>
      <c r="F6" s="119" t="n">
        <v>18899</v>
      </c>
      <c r="G6" s="117" t="n">
        <v>14962.187625</v>
      </c>
      <c r="H6" s="117" t="n">
        <v>12402.14994535999</v>
      </c>
      <c r="I6" s="19">
        <f>G6+H6</f>
        <v/>
      </c>
      <c r="J6" s="119" t="n"/>
      <c r="K6" s="117" t="n"/>
      <c r="L6" s="117" t="n"/>
      <c r="M6" s="19">
        <f>K6+L6</f>
        <v/>
      </c>
      <c r="N6" s="85" t="n">
        <v>66</v>
      </c>
      <c r="O6" s="85" t="n">
        <v>49</v>
      </c>
      <c r="P6" s="92" t="n"/>
      <c r="Q6" s="20">
        <f>J6-P6</f>
        <v/>
      </c>
      <c r="R6" s="21" t="n">
        <v>1134</v>
      </c>
      <c r="S6" s="20">
        <f>IF(R6&gt;0,(R6-R7-$Q6),"")</f>
        <v/>
      </c>
      <c r="T6" s="21" t="n">
        <v>2626</v>
      </c>
      <c r="U6" s="20">
        <f>IF(T6&gt;0,(T6-T7-$Q6),"")</f>
        <v/>
      </c>
      <c r="V6" s="21" t="n">
        <v>4151</v>
      </c>
      <c r="W6" s="20">
        <f>IF(V6&gt;0,(V6-V7-$Q6),"")</f>
        <v/>
      </c>
      <c r="X6" s="21" t="n">
        <v>7003</v>
      </c>
      <c r="Y6" s="20">
        <f>IF(X6&gt;0,(X6-X7-$Q6),"")</f>
        <v/>
      </c>
      <c r="Z6" s="21" t="n">
        <v>12641</v>
      </c>
      <c r="AA6" s="20">
        <f>IF(Z6&gt;0,(Z6-Z7-$Q6),"")</f>
        <v/>
      </c>
      <c r="AB6" s="21" t="n">
        <v>12641</v>
      </c>
      <c r="AC6" s="22">
        <f>IF(AB6&gt;0,(AB6-AB7-$Q6),"")</f>
        <v/>
      </c>
      <c r="AD6" s="21" t="n">
        <v>12641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</v>
      </c>
      <c r="S7" s="24" t="n"/>
      <c r="T7" s="25" t="n">
        <v>3</v>
      </c>
      <c r="U7" s="24" t="n"/>
      <c r="V7" s="25" t="n">
        <v>14</v>
      </c>
      <c r="W7" s="24" t="n"/>
      <c r="X7" s="25" t="n">
        <v>13</v>
      </c>
      <c r="Y7" s="24" t="n"/>
      <c r="Z7" s="25" t="n">
        <v>405</v>
      </c>
      <c r="AA7" s="24" t="n"/>
      <c r="AB7" s="25" t="n">
        <v>405</v>
      </c>
      <c r="AC7" s="26" t="n"/>
      <c r="AD7" s="25" t="n">
        <v>405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2634</v>
      </c>
      <c r="E8" s="29" t="inlineStr">
        <is>
          <t>Room 2</t>
        </is>
      </c>
      <c r="F8" s="119" t="n">
        <v>15245</v>
      </c>
      <c r="G8" s="117" t="n">
        <v>6492.872499999999</v>
      </c>
      <c r="H8" s="117" t="n">
        <v>1443.2593325</v>
      </c>
      <c r="I8" s="19">
        <f>G8+H8</f>
        <v/>
      </c>
      <c r="J8" s="119" t="n"/>
      <c r="K8" s="117" t="n"/>
      <c r="L8" s="117" t="n"/>
      <c r="M8" s="19">
        <f>K8+L8</f>
        <v/>
      </c>
      <c r="N8" s="87" t="n">
        <v>24</v>
      </c>
      <c r="O8" s="87" t="n">
        <v>16</v>
      </c>
      <c r="P8" s="92" t="n"/>
      <c r="Q8" s="20">
        <f>J8-P8</f>
        <v/>
      </c>
      <c r="R8" s="21" t="n">
        <v>910</v>
      </c>
      <c r="S8" s="20">
        <f>IF(R8&gt;0,(R8-R9-$Q8),"")</f>
        <v/>
      </c>
      <c r="T8" s="21" t="n">
        <v>1793</v>
      </c>
      <c r="U8" s="20">
        <f>IF(T8&gt;0,(T8-T9-$Q8),"")</f>
        <v/>
      </c>
      <c r="V8" s="21" t="n">
        <v>3340</v>
      </c>
      <c r="W8" s="20">
        <f>IF(V8&gt;0,(V8-V9-$Q8),"")</f>
        <v/>
      </c>
      <c r="X8" s="21" t="n">
        <v>7334</v>
      </c>
      <c r="Y8" s="20">
        <f>IF(X8&gt;0,(X8-X9-$Q8),"")</f>
        <v/>
      </c>
      <c r="Z8" s="21" t="n">
        <v>10298</v>
      </c>
      <c r="AA8" s="20">
        <f>IF(Z8&gt;0,(Z8-Z9-$Q8),"")</f>
        <v/>
      </c>
      <c r="AB8" s="21" t="n">
        <v>13638</v>
      </c>
      <c r="AC8" s="22">
        <f>IF(AB8&gt;0,(AB8-AB9-$Q8),"")</f>
        <v/>
      </c>
      <c r="AD8" s="21" t="n">
        <v>13638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1661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18</v>
      </c>
      <c r="S9" s="24" t="n"/>
      <c r="T9" s="30" t="n">
        <v>18</v>
      </c>
      <c r="U9" s="24" t="n"/>
      <c r="V9" s="30" t="n">
        <v>18</v>
      </c>
      <c r="W9" s="24" t="n"/>
      <c r="X9" s="30" t="n">
        <v>18</v>
      </c>
      <c r="Y9" s="24" t="n"/>
      <c r="Z9" s="30" t="n">
        <v>18</v>
      </c>
      <c r="AA9" s="24" t="n"/>
      <c r="AB9" s="30" t="n">
        <v>18</v>
      </c>
      <c r="AC9" s="26" t="n"/>
      <c r="AD9" s="30" t="n">
        <v>18</v>
      </c>
      <c r="AE9" s="26" t="n"/>
    </row>
    <row r="10">
      <c r="B10" s="16" t="inlineStr">
        <is>
          <t>WM DC</t>
        </is>
      </c>
      <c r="C10" s="17" t="n">
        <v>6289</v>
      </c>
      <c r="E10" s="18" t="inlineStr">
        <is>
          <t>Room 3</t>
        </is>
      </c>
      <c r="F10" s="119" t="n">
        <v>10617</v>
      </c>
      <c r="G10" s="117" t="n">
        <v>7924.287</v>
      </c>
      <c r="H10" s="117" t="n">
        <v>1771.9882025</v>
      </c>
      <c r="I10" s="19">
        <f>G10+H10</f>
        <v/>
      </c>
      <c r="J10" s="119" t="n"/>
      <c r="K10" s="117" t="n"/>
      <c r="L10" s="117" t="n"/>
      <c r="M10" s="19">
        <f>K10+L10</f>
        <v/>
      </c>
      <c r="N10" s="88" t="n">
        <v>38</v>
      </c>
      <c r="O10" s="88" t="n">
        <v>33</v>
      </c>
      <c r="P10" s="92" t="n"/>
      <c r="Q10" s="20">
        <f>J10-P10</f>
        <v/>
      </c>
      <c r="R10" s="21" t="n">
        <v>1436</v>
      </c>
      <c r="S10" s="20">
        <f>IF(R10&gt;0,(R10-R11-$Q10),"")</f>
        <v/>
      </c>
      <c r="T10" s="21" t="n">
        <v>2459</v>
      </c>
      <c r="U10" s="20">
        <f>IF(T10&gt;0,(T10-T11-$Q10),"")</f>
        <v/>
      </c>
      <c r="V10" s="21" t="n">
        <v>4634</v>
      </c>
      <c r="W10" s="20">
        <f>IF(V10&gt;0,(V10-V11-$Q10),"")</f>
        <v/>
      </c>
      <c r="X10" s="21" t="n">
        <v>5461</v>
      </c>
      <c r="Y10" s="20">
        <f>IF(X10&gt;0,(X10-X11-$Q10),"")</f>
        <v/>
      </c>
      <c r="Z10" s="21" t="n">
        <v>5628</v>
      </c>
      <c r="AA10" s="20">
        <f>IF(Z10&gt;0,(Z10-Z11-$Q10),"")</f>
        <v/>
      </c>
      <c r="AB10" s="21" t="n">
        <v>5628</v>
      </c>
      <c r="AC10" s="22">
        <f>IF(AB10&gt;0,(AB10-AB11-$Q10),"")</f>
        <v/>
      </c>
      <c r="AD10" s="21" t="n">
        <v>5628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936</v>
      </c>
      <c r="S11" s="24" t="n"/>
      <c r="T11" s="30" t="n">
        <v>1768</v>
      </c>
      <c r="U11" s="24" t="n"/>
      <c r="V11" s="30" t="n">
        <v>2454</v>
      </c>
      <c r="W11" s="24" t="n"/>
      <c r="X11" s="30" t="n">
        <v>2821</v>
      </c>
      <c r="Y11" s="24" t="n"/>
      <c r="Z11" s="30" t="n">
        <v>2821</v>
      </c>
      <c r="AA11" s="24" t="n"/>
      <c r="AB11" s="30" t="n">
        <v>2821</v>
      </c>
      <c r="AC11" s="26" t="n"/>
      <c r="AD11" s="30" t="n">
        <v>2821</v>
      </c>
      <c r="AE11" s="26" t="n"/>
    </row>
    <row r="12">
      <c r="B12" s="16" t="inlineStr">
        <is>
          <t>WM TUC</t>
        </is>
      </c>
      <c r="C12" s="17" t="n">
        <v>1706</v>
      </c>
      <c r="E12" s="29" t="inlineStr">
        <is>
          <t>Room 4</t>
        </is>
      </c>
      <c r="F12" s="119" t="n">
        <v>12167</v>
      </c>
      <c r="G12" s="117" t="n">
        <v>11191.5005</v>
      </c>
      <c r="H12" s="117" t="n">
        <v>14354.10127498</v>
      </c>
      <c r="I12" s="19">
        <f>G12+H12</f>
        <v/>
      </c>
      <c r="J12" s="119" t="n"/>
      <c r="K12" s="117" t="n"/>
      <c r="L12" s="117" t="n"/>
      <c r="M12" s="19">
        <f>K12+L12</f>
        <v/>
      </c>
      <c r="N12" s="88" t="n">
        <v>47</v>
      </c>
      <c r="O12" s="88" t="n">
        <v>36</v>
      </c>
      <c r="P12" s="92" t="n"/>
      <c r="Q12" s="20">
        <f>J12-P12</f>
        <v/>
      </c>
      <c r="R12" s="21" t="n">
        <v>2279</v>
      </c>
      <c r="S12" s="20">
        <f>IF(R12&gt;0,(R12-R13-$Q12),"")</f>
        <v/>
      </c>
      <c r="T12" s="21" t="n">
        <v>4654</v>
      </c>
      <c r="U12" s="20">
        <f>IF(T12&gt;0,(T12-T13-$Q12),"")</f>
        <v/>
      </c>
      <c r="V12" s="21" t="n">
        <v>5898</v>
      </c>
      <c r="W12" s="20">
        <f>IF(V12&gt;0,(V12-V13-$Q12),"")</f>
        <v/>
      </c>
      <c r="X12" s="21" t="n">
        <v>7950</v>
      </c>
      <c r="Y12" s="20">
        <f>IF(X12&gt;0,(X12-X13-$Q12),"")</f>
        <v/>
      </c>
      <c r="Z12" s="21" t="n">
        <v>7950</v>
      </c>
      <c r="AA12" s="20">
        <f>IF(Z12&gt;0,(Z12-Z13-$Q12),"")</f>
        <v/>
      </c>
      <c r="AB12" s="21" t="n">
        <v>7950</v>
      </c>
      <c r="AC12" s="22">
        <f>IF(AB12&gt;0,(AB12-AB13-$Q12),"")</f>
        <v/>
      </c>
      <c r="AD12" s="21" t="n">
        <v>7950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5154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328</v>
      </c>
      <c r="S13" s="24" t="n"/>
      <c r="T13" s="30" t="n">
        <v>752</v>
      </c>
      <c r="U13" s="24" t="n"/>
      <c r="V13" s="30" t="n">
        <v>1201</v>
      </c>
      <c r="W13" s="24" t="n"/>
      <c r="X13" s="30" t="n">
        <v>1201</v>
      </c>
      <c r="Y13" s="24" t="n"/>
      <c r="Z13" s="30" t="n">
        <v>1201</v>
      </c>
      <c r="AA13" s="24" t="n"/>
      <c r="AB13" s="30" t="n">
        <v>1201</v>
      </c>
      <c r="AC13" s="26" t="n"/>
      <c r="AD13" s="30" t="n">
        <v>1201</v>
      </c>
      <c r="AE13" s="26" t="n"/>
    </row>
    <row r="14">
      <c r="B14" s="16" t="inlineStr">
        <is>
          <t>ALBSFWY PHX</t>
        </is>
      </c>
      <c r="C14" s="17" t="n"/>
      <c r="E14" s="18" t="inlineStr">
        <is>
          <t>Room 5</t>
        </is>
      </c>
      <c r="F14" s="119" t="n">
        <v>26593</v>
      </c>
      <c r="G14" s="117" t="n">
        <v>18516.21875</v>
      </c>
      <c r="H14" s="117" t="n">
        <v>23254.99164987999</v>
      </c>
      <c r="I14" s="19">
        <f>G14+H14</f>
        <v/>
      </c>
      <c r="J14" s="119" t="n"/>
      <c r="K14" s="117" t="n"/>
      <c r="L14" s="117" t="n"/>
      <c r="M14" s="19">
        <f>K14+L14</f>
        <v/>
      </c>
      <c r="N14" s="88" t="n">
        <v>65</v>
      </c>
      <c r="O14" s="88" t="n">
        <v>46</v>
      </c>
      <c r="P14" s="92" t="n"/>
      <c r="Q14" s="20">
        <f>J14-P14</f>
        <v/>
      </c>
      <c r="R14" s="21" t="n">
        <v>4091</v>
      </c>
      <c r="S14" s="20">
        <f>IF(R14&gt;0,(R14-R15-$Q14),"")</f>
        <v/>
      </c>
      <c r="T14" s="21" t="n">
        <v>6992</v>
      </c>
      <c r="U14" s="20">
        <f>IF(T14&gt;0,(T14-T15-$Q14),"")</f>
        <v/>
      </c>
      <c r="V14" s="21" t="n">
        <v>8053</v>
      </c>
      <c r="W14" s="20">
        <f>IF(V14&gt;0,(V14-V15-$Q14),"")</f>
        <v/>
      </c>
      <c r="X14" s="21" t="n">
        <v>9701</v>
      </c>
      <c r="Y14" s="20">
        <f>IF(X14&gt;0,(X14-X15-$Q14),"")</f>
        <v/>
      </c>
      <c r="Z14" s="21" t="n">
        <v>11293</v>
      </c>
      <c r="AA14" s="20">
        <f>IF(Z14&gt;0,(Z14-Z15-$Q14),"")</f>
        <v/>
      </c>
      <c r="AB14" s="21" t="n">
        <v>12659</v>
      </c>
      <c r="AC14" s="22">
        <f>IF(AB14&gt;0,(AB14-AB15-$Q14),"")</f>
        <v/>
      </c>
      <c r="AD14" s="21" t="n">
        <v>12659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3748</v>
      </c>
      <c r="S15" s="24" t="n"/>
      <c r="T15" s="25" t="n">
        <v>6310</v>
      </c>
      <c r="U15" s="24" t="n"/>
      <c r="V15" s="25" t="n">
        <v>6864</v>
      </c>
      <c r="W15" s="24" t="n"/>
      <c r="X15" s="25" t="n">
        <v>7907</v>
      </c>
      <c r="Y15" s="24" t="n"/>
      <c r="Z15" s="25" t="n">
        <v>8504</v>
      </c>
      <c r="AA15" s="24" t="n"/>
      <c r="AB15" s="25" t="n">
        <v>8588</v>
      </c>
      <c r="AC15" s="26" t="n"/>
      <c r="AD15" s="25" t="n">
        <v>8588</v>
      </c>
      <c r="AE15" s="26" t="n"/>
    </row>
    <row r="16" ht="15" customHeight="1" thickBot="1">
      <c r="B16" s="28" t="inlineStr">
        <is>
          <t>FRY'S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/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/>
      <c r="L20" s="4" t="n"/>
      <c r="M20" s="4" t="n"/>
      <c r="Q20" s="51" t="inlineStr">
        <is>
          <t>Day Prior</t>
        </is>
      </c>
      <c r="R20" s="35" t="n">
        <v>4672</v>
      </c>
      <c r="S20" s="36" t="n"/>
      <c r="T20" s="35" t="n">
        <v>10291</v>
      </c>
      <c r="U20" s="36" t="n"/>
      <c r="V20" s="35" t="n">
        <v>16950</v>
      </c>
      <c r="W20" s="36" t="n"/>
      <c r="X20" s="35" t="n">
        <v>29334</v>
      </c>
      <c r="Y20" s="36" t="n"/>
      <c r="Z20" s="35" t="n">
        <v>41461</v>
      </c>
      <c r="AA20" s="36" t="n"/>
      <c r="AB20" s="35" t="n">
        <v>41461</v>
      </c>
      <c r="AC20" s="37" t="n"/>
      <c r="AD20" s="35" t="n">
        <v>41461</v>
      </c>
      <c r="AE20" s="37" t="n">
        <v>-39749</v>
      </c>
    </row>
    <row r="21" ht="15" customHeight="1" thickBot="1">
      <c r="B21" s="57" t="inlineStr">
        <is>
          <t>SBUX LV</t>
        </is>
      </c>
      <c r="C21" s="58" t="n"/>
      <c r="L21" s="4" t="n"/>
      <c r="M21" s="4" t="n"/>
      <c r="Q21" s="52" t="n"/>
      <c r="R21" s="40" t="n">
        <v>4527</v>
      </c>
      <c r="S21" s="41" t="n"/>
      <c r="T21" s="40" t="n">
        <v>7949</v>
      </c>
      <c r="U21" s="41" t="n"/>
      <c r="V21" s="40" t="n">
        <v>9663</v>
      </c>
      <c r="W21" s="41" t="n"/>
      <c r="X21" s="40" t="n">
        <v>12630</v>
      </c>
      <c r="Y21" s="41" t="n"/>
      <c r="Z21" s="40" t="n">
        <v>13304</v>
      </c>
      <c r="AA21" s="41" t="n"/>
      <c r="AB21" s="40" t="n">
        <v>13688</v>
      </c>
      <c r="AC21" s="42" t="n"/>
      <c r="AD21" s="40" t="n">
        <v>13688</v>
      </c>
      <c r="AE21" s="42" t="n"/>
    </row>
    <row r="22" ht="15" customHeight="1" thickBot="1">
      <c r="L22" s="4" t="n"/>
      <c r="M22" s="4" t="n"/>
      <c r="Q22" s="54" t="n"/>
      <c r="R22" s="55" t="n">
        <v>2650.5</v>
      </c>
      <c r="S22" s="55" t="n"/>
      <c r="T22" s="55" t="n">
        <v>3030</v>
      </c>
      <c r="U22" s="55" t="n"/>
      <c r="V22" s="55" t="n">
        <v>3595</v>
      </c>
      <c r="W22" s="55" t="n"/>
      <c r="X22" s="55" t="n">
        <v>6028</v>
      </c>
      <c r="Y22" s="55" t="n"/>
      <c r="Z22" s="55" t="n">
        <v>2472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122" t="n">
        <v>9357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122" t="n">
        <v>25250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122" t="n">
        <v>3030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15238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14770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4295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2479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133</v>
      </c>
      <c r="W35" s="104">
        <f>IF(X35&gt;0,(X35-V35)/2,"")</f>
        <v/>
      </c>
      <c r="X35" s="104" t="n">
        <v>734</v>
      </c>
      <c r="Y35" s="104">
        <f>IF(Z35&gt;0,(Z35-X35)/2,"")</f>
        <v/>
      </c>
      <c r="Z35" s="104" t="n">
        <v>1230</v>
      </c>
      <c r="AA35" s="104">
        <f>IF(AB35&gt;0,(AB35-Z35)/2,"")</f>
        <v/>
      </c>
      <c r="AB35" s="104" t="n">
        <v>1230</v>
      </c>
      <c r="AC35" s="104">
        <f>IF(AD35&gt;0,(AD35-AB35)/2,"")</f>
        <v/>
      </c>
      <c r="AD35" s="104" t="n">
        <v>1230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1296</v>
      </c>
      <c r="R36" s="106" t="n">
        <v>0</v>
      </c>
      <c r="S36" s="106">
        <f>IF(T36&gt;0,(T36-R36)/2,"")</f>
        <v/>
      </c>
      <c r="T36" s="106" t="n">
        <v>537</v>
      </c>
      <c r="U36" s="106">
        <f>IF(V36&gt;0,(V36-T36)/2,"")</f>
        <v/>
      </c>
      <c r="V36" s="106" t="n">
        <v>563</v>
      </c>
      <c r="W36" s="106">
        <f>IF(X36&gt;0,(X36-V36)/2,"")</f>
        <v/>
      </c>
      <c r="X36" s="106" t="n">
        <v>797</v>
      </c>
      <c r="Y36" s="106">
        <f>IF(Z36&gt;0,(Z36-X36)/2,"")</f>
        <v/>
      </c>
      <c r="Z36" s="106" t="n">
        <v>1296</v>
      </c>
      <c r="AA36" s="106">
        <f>IF(AB36&gt;0,(AB36-Z36)/2,"")</f>
        <v/>
      </c>
      <c r="AB36" s="106" t="n">
        <v>1296</v>
      </c>
      <c r="AC36" s="106">
        <f>IF(AD36&gt;0,(AD36-AB36)/2,"")</f>
        <v/>
      </c>
      <c r="AD36" s="106" t="n">
        <v>1296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2515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0</v>
      </c>
      <c r="W37" s="108">
        <f>IF(X37&gt;0,(X37-V37)/2,"")</f>
        <v/>
      </c>
      <c r="X37" s="108" t="n">
        <v>229</v>
      </c>
      <c r="Y37" s="108">
        <f>IF(Z37&gt;0,(Z37-X37)/2,"")</f>
        <v/>
      </c>
      <c r="Z37" s="108" t="n">
        <v>441</v>
      </c>
      <c r="AA37" s="108">
        <f>IF(AB37&gt;0,(AB37-Z37)/2,"")</f>
        <v/>
      </c>
      <c r="AB37" s="108" t="n">
        <v>441</v>
      </c>
      <c r="AC37" s="108">
        <f>IF(AD37&gt;0,(AD37-AB37)/2,"")</f>
        <v/>
      </c>
      <c r="AD37" s="108" t="n">
        <v>441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3486</v>
      </c>
      <c r="R38" s="106" t="n">
        <v>699</v>
      </c>
      <c r="S38" s="106">
        <f>IF(T38&gt;0,(T38-R38)/2,"")</f>
        <v/>
      </c>
      <c r="T38" s="106" t="n">
        <v>699</v>
      </c>
      <c r="U38" s="106">
        <f>IF(V38&gt;0,(V38-T38)/2,"")</f>
        <v/>
      </c>
      <c r="V38" s="106" t="n">
        <v>1898</v>
      </c>
      <c r="W38" s="106">
        <f>IF(X38&gt;0,(X38-V38)/2,"")</f>
        <v/>
      </c>
      <c r="X38" s="106" t="n">
        <v>1667</v>
      </c>
      <c r="Y38" s="106">
        <f>IF(Z38&gt;0,(Z38-X38)/2,"")</f>
        <v/>
      </c>
      <c r="Z38" s="106" t="n">
        <v>2652</v>
      </c>
      <c r="AA38" s="106">
        <f>IF(AB38&gt;0,(AB38-Z38)/2,"")</f>
        <v/>
      </c>
      <c r="AB38" s="106" t="n">
        <v>2652</v>
      </c>
      <c r="AC38" s="106">
        <f>IF(AD38&gt;0,(AD38-AB38)/2,"")</f>
        <v/>
      </c>
      <c r="AD38" s="106" t="n">
        <v>2652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2266</v>
      </c>
      <c r="R39" s="108" t="n">
        <v>2</v>
      </c>
      <c r="S39" s="108">
        <f>IF(T39&gt;0,(T39-R39)/2,"")</f>
        <v/>
      </c>
      <c r="T39" s="108" t="n">
        <v>2</v>
      </c>
      <c r="U39" s="108">
        <f>IF(V39&gt;0,(V39-T39)/2,"")</f>
        <v/>
      </c>
      <c r="V39" s="108" t="n">
        <v>2</v>
      </c>
      <c r="W39" s="108">
        <f>IF(X39&gt;0,(X39-V39)/2,"")</f>
        <v/>
      </c>
      <c r="X39" s="108" t="n">
        <v>2</v>
      </c>
      <c r="Y39" s="108">
        <f>IF(Z39&gt;0,(Z39-X39)/2,"")</f>
        <v/>
      </c>
      <c r="Z39" s="108" t="n">
        <v>1879</v>
      </c>
      <c r="AA39" s="108">
        <f>IF(AB39&gt;0,(AB39-Z39)/2,"")</f>
        <v/>
      </c>
      <c r="AB39" s="108" t="n">
        <v>1879</v>
      </c>
      <c r="AC39" s="108">
        <f>IF(AD39&gt;0,(AD39-AB39)/2,"")</f>
        <v/>
      </c>
      <c r="AD39" s="108" t="n">
        <v>1879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3565</v>
      </c>
      <c r="R40" s="106" t="n">
        <v>27</v>
      </c>
      <c r="S40" s="106">
        <f>IF(T40&gt;0,(T40-R40)/2,"")</f>
        <v/>
      </c>
      <c r="T40" s="106" t="n">
        <v>571</v>
      </c>
      <c r="U40" s="106">
        <f>IF(V40&gt;0,(V40-T40)/2,"")</f>
        <v/>
      </c>
      <c r="V40" s="106" t="n">
        <v>664</v>
      </c>
      <c r="W40" s="106">
        <f>IF(X40&gt;0,(X40-V40)/2,"")</f>
        <v/>
      </c>
      <c r="X40" s="106" t="n">
        <v>1819</v>
      </c>
      <c r="Y40" s="106">
        <f>IF(Z40&gt;0,(Z40-X40)/2,"")</f>
        <v/>
      </c>
      <c r="Z40" s="106" t="n">
        <v>1894</v>
      </c>
      <c r="AA40" s="106">
        <f>IF(AB40&gt;0,(AB40-Z40)/2,"")</f>
        <v/>
      </c>
      <c r="AB40" s="106" t="n">
        <v>1894</v>
      </c>
      <c r="AC40" s="106">
        <f>IF(AD40&gt;0,(AD40-AB40)/2,"")</f>
        <v/>
      </c>
      <c r="AD40" s="106" t="n">
        <v>1894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1132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864</v>
      </c>
      <c r="Y41" s="108">
        <f>IF(Z41&gt;0,(Z41-X41)/2,"")</f>
        <v/>
      </c>
      <c r="Z41" s="108" t="n">
        <v>1130</v>
      </c>
      <c r="AA41" s="108">
        <f>IF(AB41&gt;0,(AB41-Z41)/2,"")</f>
        <v/>
      </c>
      <c r="AB41" s="108" t="n">
        <v>1130</v>
      </c>
      <c r="AC41" s="108">
        <f>IF(AD41&gt;0,(AD41-AB41)/2,"")</f>
        <v/>
      </c>
      <c r="AD41" s="108" t="n">
        <v>1130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1629</v>
      </c>
      <c r="R42" s="106" t="n">
        <v>0</v>
      </c>
      <c r="S42" s="106">
        <f>IF(T42&gt;0,(T42-R42)/2,"")</f>
        <v/>
      </c>
      <c r="T42" s="106" t="n">
        <v>17</v>
      </c>
      <c r="U42" s="106">
        <f>IF(V42&gt;0,(V42-T42)/2,"")</f>
        <v/>
      </c>
      <c r="V42" s="106" t="n">
        <v>17</v>
      </c>
      <c r="W42" s="106">
        <f>IF(X42&gt;0,(X42-V42)/2,"")</f>
        <v/>
      </c>
      <c r="X42" s="106" t="n">
        <v>17</v>
      </c>
      <c r="Y42" s="106">
        <f>IF(Z42&gt;0,(Z42-X42)/2,"")</f>
        <v/>
      </c>
      <c r="Z42" s="106" t="n">
        <v>1041</v>
      </c>
      <c r="AA42" s="106">
        <f>IF(AB42&gt;0,(AB42-Z42)/2,"")</f>
        <v/>
      </c>
      <c r="AB42" s="106" t="n">
        <v>1041</v>
      </c>
      <c r="AC42" s="106">
        <f>IF(AD42&gt;0,(AD42-AB42)/2,"")</f>
        <v/>
      </c>
      <c r="AD42" s="106" t="n">
        <v>1041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1435</v>
      </c>
      <c r="R43" s="110" t="n">
        <v>406</v>
      </c>
      <c r="S43" s="110">
        <f>IF(T43&gt;0,(T43-R43)/2,"")</f>
        <v/>
      </c>
      <c r="T43" s="110" t="n">
        <v>800</v>
      </c>
      <c r="U43" s="110">
        <f>IF(V43&gt;0,(V43-T43)/2,"")</f>
        <v/>
      </c>
      <c r="V43" s="110" t="n">
        <v>874</v>
      </c>
      <c r="W43" s="110">
        <f>IF(X43&gt;0,(X43-V43)/2,"")</f>
        <v/>
      </c>
      <c r="X43" s="110" t="n">
        <v>874</v>
      </c>
      <c r="Y43" s="110">
        <f>IF(Z43&gt;0,(Z43-X43)/2,"")</f>
        <v/>
      </c>
      <c r="Z43" s="110" t="n">
        <v>1078</v>
      </c>
      <c r="AA43" s="110">
        <f>IF(AB43&gt;0,(AB43-Z43)/2,"")</f>
        <v/>
      </c>
      <c r="AB43" s="110" t="n">
        <v>1078</v>
      </c>
      <c r="AC43" s="110">
        <f>IF(AD43&gt;0,(AD43-AB43)/2,"")</f>
        <v/>
      </c>
      <c r="AD43" s="110" t="n">
        <v>1078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4820</v>
      </c>
      <c r="R44" s="112" t="n">
        <v>0</v>
      </c>
      <c r="S44" s="112">
        <f>IF(T44&gt;0,(T44-R44)/2,"")</f>
        <v/>
      </c>
      <c r="T44" s="112" t="n">
        <v>883</v>
      </c>
      <c r="U44" s="112">
        <f>IF(V44&gt;0,(V44-T44)/2,"")</f>
        <v/>
      </c>
      <c r="V44" s="112" t="n">
        <v>883</v>
      </c>
      <c r="W44" s="112">
        <f>IF(X44&gt;0,(X44-V44)/2,"")</f>
        <v/>
      </c>
      <c r="X44" s="112" t="n">
        <v>2776</v>
      </c>
      <c r="Y44" s="112">
        <f>IF(Z44&gt;0,(Z44-X44)/2,"")</f>
        <v/>
      </c>
      <c r="Z44" s="112" t="n">
        <v>2776</v>
      </c>
      <c r="AA44" s="112">
        <f>IF(AB44&gt;0,(AB44-Z44)/2,"")</f>
        <v/>
      </c>
      <c r="AB44" s="112" t="n">
        <v>3820</v>
      </c>
      <c r="AC44" s="112">
        <f>IF(AD44&gt;0,(AD44-AB44)/2,"")</f>
        <v/>
      </c>
      <c r="AD44" s="112" t="n">
        <v>3820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3924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1498</v>
      </c>
      <c r="Y45" s="108">
        <f>IF(Z45&gt;0,(Z45-X45)/2,"")</f>
        <v/>
      </c>
      <c r="Z45" s="108" t="n">
        <v>2548</v>
      </c>
      <c r="AA45" s="108">
        <f>IF(AB45&gt;0,(AB45-Z45)/2,"")</f>
        <v/>
      </c>
      <c r="AB45" s="108" t="n">
        <v>3924</v>
      </c>
      <c r="AC45" s="108">
        <f>IF(AD45&gt;0,(AD45-AB45)/2,"")</f>
        <v/>
      </c>
      <c r="AD45" s="108" t="n">
        <v>3924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2581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858</v>
      </c>
      <c r="AA46" s="106">
        <f>IF(AB46&gt;0,(AB46-Z46)/2,"")</f>
        <v/>
      </c>
      <c r="AB46" s="106" t="n">
        <v>1778</v>
      </c>
      <c r="AC46" s="106">
        <f>IF(AD46&gt;0,(AD46-AB46)/2,"")</f>
        <v/>
      </c>
      <c r="AD46" s="106" t="n">
        <v>1778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4098</v>
      </c>
      <c r="R47" s="110" t="n">
        <v>910</v>
      </c>
      <c r="S47" s="110">
        <f>IF(T47&gt;0,(T47-R47)/2,"")</f>
        <v/>
      </c>
      <c r="T47" s="110" t="n">
        <v>910</v>
      </c>
      <c r="U47" s="110">
        <f>IF(V47&gt;0,(V47-T47)/2,"")</f>
        <v/>
      </c>
      <c r="V47" s="110" t="n">
        <v>2457</v>
      </c>
      <c r="W47" s="110">
        <f>IF(X47&gt;0,(X47-V47)/2,"")</f>
        <v/>
      </c>
      <c r="X47" s="110" t="n">
        <v>3060</v>
      </c>
      <c r="Y47" s="110">
        <f>IF(Z47&gt;0,(Z47-X47)/2,"")</f>
        <v/>
      </c>
      <c r="Z47" s="110" t="n">
        <v>4116</v>
      </c>
      <c r="AA47" s="110">
        <f>IF(AB47&gt;0,(AB47-Z47)/2,"")</f>
        <v/>
      </c>
      <c r="AB47" s="110" t="n">
        <v>4116</v>
      </c>
      <c r="AC47" s="110">
        <f>IF(AD47&gt;0,(AD47-AB47)/2,"")</f>
        <v/>
      </c>
      <c r="AD47" s="110" t="n">
        <v>4116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257</v>
      </c>
      <c r="R48" s="112" t="n">
        <v>7</v>
      </c>
      <c r="S48" s="112">
        <f>IF(T48&gt;0,(T48-R48)/2,"")</f>
        <v/>
      </c>
      <c r="T48" s="112" t="n">
        <v>7</v>
      </c>
      <c r="U48" s="112">
        <f>IF(V48&gt;0,(V48-T48)/2,"")</f>
        <v/>
      </c>
      <c r="V48" s="112" t="n">
        <v>91</v>
      </c>
      <c r="W48" s="112">
        <f>IF(X48&gt;0,(X48-V48)/2,"")</f>
        <v/>
      </c>
      <c r="X48" s="112" t="n">
        <v>91</v>
      </c>
      <c r="Y48" s="112">
        <f>IF(Z48&gt;0,(Z48-X48)/2,"")</f>
        <v/>
      </c>
      <c r="Z48" s="112" t="n">
        <v>91</v>
      </c>
      <c r="AA48" s="112">
        <f>IF(AB48&gt;0,(AB48-Z48)/2,"")</f>
        <v/>
      </c>
      <c r="AB48" s="112" t="n">
        <v>91</v>
      </c>
      <c r="AC48" s="112">
        <f>IF(AD48&gt;0,(AD48-AB48)/2,"")</f>
        <v/>
      </c>
      <c r="AD48" s="112" t="n">
        <v>91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297</v>
      </c>
      <c r="R49" s="108" t="n">
        <v>2</v>
      </c>
      <c r="S49" s="108">
        <f>IF(T49&gt;0,(T49-R49)/2,"")</f>
        <v/>
      </c>
      <c r="T49" s="108" t="n">
        <v>2</v>
      </c>
      <c r="U49" s="108">
        <f>IF(V49&gt;0,(V49-T49)/2,"")</f>
        <v/>
      </c>
      <c r="V49" s="108" t="n">
        <v>141</v>
      </c>
      <c r="W49" s="108">
        <f>IF(X49&gt;0,(X49-V49)/2,"")</f>
        <v/>
      </c>
      <c r="X49" s="108" t="n">
        <v>141</v>
      </c>
      <c r="Y49" s="108">
        <f>IF(Z49&gt;0,(Z49-X49)/2,"")</f>
        <v/>
      </c>
      <c r="Z49" s="108" t="n">
        <v>141</v>
      </c>
      <c r="AA49" s="108">
        <f>IF(AB49&gt;0,(AB49-Z49)/2,"")</f>
        <v/>
      </c>
      <c r="AB49" s="108" t="n">
        <v>141</v>
      </c>
      <c r="AC49" s="108">
        <f>IF(AD49&gt;0,(AD49-AB49)/2,"")</f>
        <v/>
      </c>
      <c r="AD49" s="108" t="n">
        <v>141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2067</v>
      </c>
      <c r="R50" s="106" t="n">
        <v>216</v>
      </c>
      <c r="S50" s="106">
        <f>IF(T50&gt;0,(T50-R50)/2,"")</f>
        <v/>
      </c>
      <c r="T50" s="106" t="n">
        <v>1035</v>
      </c>
      <c r="U50" s="106">
        <f>IF(V50&gt;0,(V50-T50)/2,"")</f>
        <v/>
      </c>
      <c r="V50" s="106" t="n">
        <v>1186</v>
      </c>
      <c r="W50" s="106">
        <f>IF(X50&gt;0,(X50-V50)/2,"")</f>
        <v/>
      </c>
      <c r="X50" s="106" t="n">
        <v>1389</v>
      </c>
      <c r="Y50" s="106">
        <f>IF(Z50&gt;0,(Z50-X50)/2,"")</f>
        <v/>
      </c>
      <c r="Z50" s="106" t="n">
        <v>1389</v>
      </c>
      <c r="AA50" s="106">
        <f>IF(AB50&gt;0,(AB50-Z50)/2,"")</f>
        <v/>
      </c>
      <c r="AB50" s="106" t="n">
        <v>1389</v>
      </c>
      <c r="AC50" s="106">
        <f>IF(AD50&gt;0,(AD50-AB50)/2,"")</f>
        <v/>
      </c>
      <c r="AD50" s="106" t="n">
        <v>1389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1981</v>
      </c>
      <c r="R51" s="108" t="n">
        <v>9</v>
      </c>
      <c r="S51" s="108">
        <f>IF(T51&gt;0,(T51-R51)/2,"")</f>
        <v/>
      </c>
      <c r="T51" s="108" t="n">
        <v>14</v>
      </c>
      <c r="U51" s="108">
        <f>IF(V51&gt;0,(V51-T51)/2,"")</f>
        <v/>
      </c>
      <c r="V51" s="108" t="n">
        <v>323</v>
      </c>
      <c r="W51" s="108">
        <f>IF(X51&gt;0,(X51-V51)/2,"")</f>
        <v/>
      </c>
      <c r="X51" s="108" t="n">
        <v>596</v>
      </c>
      <c r="Y51" s="108">
        <f>IF(Z51&gt;0,(Z51-X51)/2,"")</f>
        <v/>
      </c>
      <c r="Z51" s="108" t="n">
        <v>597</v>
      </c>
      <c r="AA51" s="108">
        <f>IF(AB51&gt;0,(AB51-Z51)/2,"")</f>
        <v/>
      </c>
      <c r="AB51" s="108" t="n">
        <v>597</v>
      </c>
      <c r="AC51" s="108">
        <f>IF(AD51&gt;0,(AD51-AB51)/2,"")</f>
        <v/>
      </c>
      <c r="AD51" s="108" t="n">
        <v>597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2538</v>
      </c>
      <c r="R52" s="106" t="n">
        <v>534</v>
      </c>
      <c r="S52" s="106">
        <f>IF(T52&gt;0,(T52-R52)/2,"")</f>
        <v/>
      </c>
      <c r="T52" s="106" t="n">
        <v>729</v>
      </c>
      <c r="U52" s="106">
        <f>IF(V52&gt;0,(V52-T52)/2,"")</f>
        <v/>
      </c>
      <c r="V52" s="106" t="n">
        <v>1209</v>
      </c>
      <c r="W52" s="106">
        <f>IF(X52&gt;0,(X52-V52)/2,"")</f>
        <v/>
      </c>
      <c r="X52" s="106" t="n">
        <v>1331</v>
      </c>
      <c r="Y52" s="106">
        <f>IF(Z52&gt;0,(Z52-X52)/2,"")</f>
        <v/>
      </c>
      <c r="Z52" s="106" t="n">
        <v>1333</v>
      </c>
      <c r="AA52" s="106">
        <f>IF(AB52&gt;0,(AB52-Z52)/2,"")</f>
        <v/>
      </c>
      <c r="AB52" s="106" t="n">
        <v>1333</v>
      </c>
      <c r="AC52" s="106">
        <f>IF(AD52&gt;0,(AD52-AB52)/2,"")</f>
        <v/>
      </c>
      <c r="AD52" s="106" t="n">
        <v>1333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1597</v>
      </c>
      <c r="R53" s="108" t="n">
        <v>6</v>
      </c>
      <c r="S53" s="108">
        <f>IF(T53&gt;0,(T53-R53)/2,"")</f>
        <v/>
      </c>
      <c r="T53" s="108" t="n">
        <v>6</v>
      </c>
      <c r="U53" s="108">
        <f>IF(V53&gt;0,(V53-T53)/2,"")</f>
        <v/>
      </c>
      <c r="V53" s="108" t="n">
        <v>550</v>
      </c>
      <c r="W53" s="108">
        <f>IF(X53&gt;0,(X53-V53)/2,"")</f>
        <v/>
      </c>
      <c r="X53" s="108" t="n">
        <v>727</v>
      </c>
      <c r="Y53" s="108">
        <f>IF(Z53&gt;0,(Z53-X53)/2,"")</f>
        <v/>
      </c>
      <c r="Z53" s="108" t="n">
        <v>727</v>
      </c>
      <c r="AA53" s="108">
        <f>IF(AB53&gt;0,(AB53-Z53)/2,"")</f>
        <v/>
      </c>
      <c r="AB53" s="108" t="n">
        <v>727</v>
      </c>
      <c r="AC53" s="108">
        <f>IF(AD53&gt;0,(AD53-AB53)/2,"")</f>
        <v/>
      </c>
      <c r="AD53" s="108" t="n">
        <v>727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1099</v>
      </c>
      <c r="R54" s="106" t="n">
        <v>656</v>
      </c>
      <c r="S54" s="106">
        <f>IF(T54&gt;0,(T54-R54)/2,"")</f>
        <v/>
      </c>
      <c r="T54" s="106" t="n">
        <v>656</v>
      </c>
      <c r="U54" s="106">
        <f>IF(V54&gt;0,(V54-T54)/2,"")</f>
        <v/>
      </c>
      <c r="V54" s="106" t="n">
        <v>929</v>
      </c>
      <c r="W54" s="106">
        <f>IF(X54&gt;0,(X54-V54)/2,"")</f>
        <v/>
      </c>
      <c r="X54" s="106" t="n">
        <v>944</v>
      </c>
      <c r="Y54" s="106">
        <f>IF(Z54&gt;0,(Z54-X54)/2,"")</f>
        <v/>
      </c>
      <c r="Z54" s="106" t="n">
        <v>944</v>
      </c>
      <c r="AA54" s="106">
        <f>IF(AB54&gt;0,(AB54-Z54)/2,"")</f>
        <v/>
      </c>
      <c r="AB54" s="106" t="n">
        <v>944</v>
      </c>
      <c r="AC54" s="106">
        <f>IF(AD54&gt;0,(AD54-AB54)/2,"")</f>
        <v/>
      </c>
      <c r="AD54" s="106" t="n">
        <v>944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385</v>
      </c>
      <c r="R55" s="108" t="n">
        <v>6</v>
      </c>
      <c r="S55" s="108">
        <f>IF(T55&gt;0,(T55-R55)/2,"")</f>
        <v/>
      </c>
      <c r="T55" s="108" t="n">
        <v>6</v>
      </c>
      <c r="U55" s="108">
        <f>IF(V55&gt;0,(V55-T55)/2,"")</f>
        <v/>
      </c>
      <c r="V55" s="108" t="n">
        <v>6</v>
      </c>
      <c r="W55" s="108">
        <f>IF(X55&gt;0,(X55-V55)/2,"")</f>
        <v/>
      </c>
      <c r="X55" s="108" t="n">
        <v>6</v>
      </c>
      <c r="Y55" s="108">
        <f>IF(Z55&gt;0,(Z55-X55)/2,"")</f>
        <v/>
      </c>
      <c r="Z55" s="108" t="n">
        <v>170</v>
      </c>
      <c r="AA55" s="108">
        <f>IF(AB55&gt;0,(AB55-Z55)/2,"")</f>
        <v/>
      </c>
      <c r="AB55" s="108" t="n">
        <v>170</v>
      </c>
      <c r="AC55" s="108">
        <f>IF(AD55&gt;0,(AD55-AB55)/2,"")</f>
        <v/>
      </c>
      <c r="AD55" s="108" t="n">
        <v>170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288</v>
      </c>
      <c r="R56" s="114" t="n">
        <v>0</v>
      </c>
      <c r="S56" s="114">
        <f>IF(T56&gt;0,(T56-R56)/2,"")</f>
        <v/>
      </c>
      <c r="T56" s="114" t="n">
        <v>4</v>
      </c>
      <c r="U56" s="114">
        <f>IF(V56&gt;0,(V56-T56)/2,"")</f>
        <v/>
      </c>
      <c r="V56" s="114" t="n">
        <v>199</v>
      </c>
      <c r="W56" s="114">
        <f>IF(X56&gt;0,(X56-V56)/2,"")</f>
        <v/>
      </c>
      <c r="X56" s="114" t="n">
        <v>236</v>
      </c>
      <c r="Y56" s="114">
        <f>IF(Z56&gt;0,(Z56-X56)/2,"")</f>
        <v/>
      </c>
      <c r="Z56" s="114" t="n">
        <v>236</v>
      </c>
      <c r="AA56" s="114">
        <f>IF(AB56&gt;0,(AB56-Z56)/2,"")</f>
        <v/>
      </c>
      <c r="AB56" s="114" t="n">
        <v>236</v>
      </c>
      <c r="AC56" s="114">
        <f>IF(AD56&gt;0,(AD56-AB56)/2,"")</f>
        <v/>
      </c>
      <c r="AD56" s="114" t="n">
        <v>236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4997</v>
      </c>
      <c r="R57" s="104" t="n">
        <v>1010</v>
      </c>
      <c r="S57" s="104">
        <f>IF(T57&gt;0,(T57-R57)/2,"")</f>
        <v/>
      </c>
      <c r="T57" s="104" t="n">
        <v>2382</v>
      </c>
      <c r="U57" s="104">
        <f>IF(V57&gt;0,(V57-T57)/2,"")</f>
        <v/>
      </c>
      <c r="V57" s="104" t="n">
        <v>2793</v>
      </c>
      <c r="W57" s="104">
        <f>IF(X57&gt;0,(X57-V57)/2,"")</f>
        <v/>
      </c>
      <c r="X57" s="104" t="n">
        <v>2848</v>
      </c>
      <c r="Y57" s="104">
        <f>IF(Z57&gt;0,(Z57-X57)/2,"")</f>
        <v/>
      </c>
      <c r="Z57" s="104" t="n">
        <v>2848</v>
      </c>
      <c r="AA57" s="104">
        <f>IF(AB57&gt;0,(AB57-Z57)/2,"")</f>
        <v/>
      </c>
      <c r="AB57" s="104" t="n">
        <v>2848</v>
      </c>
      <c r="AC57" s="104">
        <f>IF(AD57&gt;0,(AD57-AB57)/2,"")</f>
        <v/>
      </c>
      <c r="AD57" s="104" t="n">
        <v>2848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4146</v>
      </c>
      <c r="R58" s="106" t="n">
        <v>1184</v>
      </c>
      <c r="S58" s="106">
        <f>IF(T58&gt;0,(T58-R58)/2,"")</f>
        <v/>
      </c>
      <c r="T58" s="106" t="n">
        <v>1763</v>
      </c>
      <c r="U58" s="106">
        <f>IF(V58&gt;0,(V58-T58)/2,"")</f>
        <v/>
      </c>
      <c r="V58" s="106" t="n">
        <v>2177</v>
      </c>
      <c r="W58" s="106">
        <f>IF(X58&gt;0,(X58-V58)/2,"")</f>
        <v/>
      </c>
      <c r="X58" s="106" t="n">
        <v>3097</v>
      </c>
      <c r="Y58" s="106">
        <f>IF(Z58&gt;0,(Z58-X58)/2,"")</f>
        <v/>
      </c>
      <c r="Z58" s="106" t="n">
        <v>3097</v>
      </c>
      <c r="AA58" s="106">
        <f>IF(AB58&gt;0,(AB58-Z58)/2,"")</f>
        <v/>
      </c>
      <c r="AB58" s="106" t="n">
        <v>3097</v>
      </c>
      <c r="AC58" s="106">
        <f>IF(AD58&gt;0,(AD58-AB58)/2,"")</f>
        <v/>
      </c>
      <c r="AD58" s="106" t="n">
        <v>3097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2687</v>
      </c>
      <c r="R59" s="108" t="n">
        <v>85</v>
      </c>
      <c r="S59" s="108">
        <f>IF(T59&gt;0,(T59-R59)/2,"")</f>
        <v/>
      </c>
      <c r="T59" s="108" t="n">
        <v>509</v>
      </c>
      <c r="U59" s="108">
        <f>IF(V59&gt;0,(V59-T59)/2,"")</f>
        <v/>
      </c>
      <c r="V59" s="108" t="n">
        <v>928</v>
      </c>
      <c r="W59" s="108">
        <f>IF(X59&gt;0,(X59-V59)/2,"")</f>
        <v/>
      </c>
      <c r="X59" s="108" t="n">
        <v>2005</v>
      </c>
      <c r="Y59" s="108">
        <f>IF(Z59&gt;0,(Z59-X59)/2,"")</f>
        <v/>
      </c>
      <c r="Z59" s="108" t="n">
        <v>2005</v>
      </c>
      <c r="AA59" s="108">
        <f>IF(AB59&gt;0,(AB59-Z59)/2,"")</f>
        <v/>
      </c>
      <c r="AB59" s="108" t="n">
        <v>2005</v>
      </c>
      <c r="AC59" s="108">
        <f>IF(AD59&gt;0,(AD59-AB59)/2,"")</f>
        <v/>
      </c>
      <c r="AD59" s="108" t="n">
        <v>2005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8647</v>
      </c>
      <c r="R61" s="104" t="n">
        <v>1207</v>
      </c>
      <c r="S61" s="104">
        <f>IF(T61&gt;0,(T61-R61)/2,"")</f>
        <v/>
      </c>
      <c r="T61" s="104" t="n">
        <v>1546</v>
      </c>
      <c r="U61" s="104">
        <f>IF(V61&gt;0,(V61-T61)/2,"")</f>
        <v/>
      </c>
      <c r="V61" s="104" t="n">
        <v>1546</v>
      </c>
      <c r="W61" s="104">
        <f>IF(X61&gt;0,(X61-V61)/2,"")</f>
        <v/>
      </c>
      <c r="X61" s="104" t="n">
        <v>2158</v>
      </c>
      <c r="Y61" s="104">
        <f>IF(Z61&gt;0,(Z61-X61)/2,"")</f>
        <v/>
      </c>
      <c r="Z61" s="104" t="n">
        <v>3028</v>
      </c>
      <c r="AA61" s="104">
        <f>IF(AB61&gt;0,(AB61-Z61)/2,"")</f>
        <v/>
      </c>
      <c r="AB61" s="104" t="n">
        <v>3028</v>
      </c>
      <c r="AC61" s="104">
        <f>IF(AD61&gt;0,(AD61-AB61)/2,"")</f>
        <v/>
      </c>
      <c r="AD61" s="104" t="n">
        <v>3028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8210</v>
      </c>
      <c r="R62" s="106" t="n">
        <v>2109</v>
      </c>
      <c r="S62" s="106">
        <f>IF(T62&gt;0,(T62-R62)/2,"")</f>
        <v/>
      </c>
      <c r="T62" s="106" t="n">
        <v>3326</v>
      </c>
      <c r="U62" s="106">
        <f>IF(V62&gt;0,(V62-T62)/2,"")</f>
        <v/>
      </c>
      <c r="V62" s="106" t="n">
        <v>3551</v>
      </c>
      <c r="W62" s="106">
        <f>IF(X62&gt;0,(X62-V62)/2,"")</f>
        <v/>
      </c>
      <c r="X62" s="106" t="n">
        <v>3734</v>
      </c>
      <c r="Y62" s="106">
        <f>IF(Z62&gt;0,(Z62-X62)/2,"")</f>
        <v/>
      </c>
      <c r="Z62" s="106" t="n">
        <v>4084</v>
      </c>
      <c r="AA62" s="106">
        <f>IF(AB62&gt;0,(AB62-Z62)/2,"")</f>
        <v/>
      </c>
      <c r="AB62" s="106" t="n">
        <v>4824</v>
      </c>
      <c r="AC62" s="106">
        <f>IF(AD62&gt;0,(AD62-AB62)/2,"")</f>
        <v/>
      </c>
      <c r="AD62" s="106" t="n">
        <v>4824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6046</v>
      </c>
      <c r="R63" s="108" t="n">
        <v>538</v>
      </c>
      <c r="S63" s="108">
        <f>IF(T63&gt;0,(T63-R63)/2,"")</f>
        <v/>
      </c>
      <c r="T63" s="108" t="n">
        <v>1746</v>
      </c>
      <c r="U63" s="108">
        <f>IF(V63&gt;0,(V63-T63)/2,"")</f>
        <v/>
      </c>
      <c r="V63" s="108" t="n">
        <v>2221</v>
      </c>
      <c r="W63" s="108">
        <f>IF(X63&gt;0,(X63-V63)/2,"")</f>
        <v/>
      </c>
      <c r="X63" s="108" t="n">
        <v>2971</v>
      </c>
      <c r="Y63" s="108">
        <f>IF(Z63&gt;0,(Z63-X63)/2,"")</f>
        <v/>
      </c>
      <c r="Z63" s="108" t="n">
        <v>3102</v>
      </c>
      <c r="AA63" s="108">
        <f>IF(AB63&gt;0,(AB63-Z63)/2,"")</f>
        <v/>
      </c>
      <c r="AB63" s="108" t="n">
        <v>3575</v>
      </c>
      <c r="AC63" s="108">
        <f>IF(AD63&gt;0,(AD63-AB63)/2,"")</f>
        <v/>
      </c>
      <c r="AD63" s="108" t="n">
        <v>3575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3294</v>
      </c>
      <c r="R64" s="114" t="n">
        <v>230</v>
      </c>
      <c r="S64" s="114">
        <f>IF(T64&gt;0,(T64-R64)/2,"")</f>
        <v/>
      </c>
      <c r="T64" s="114" t="n">
        <v>367</v>
      </c>
      <c r="U64" s="114">
        <f>IF(V64&gt;0,(V64-T64)/2,"")</f>
        <v/>
      </c>
      <c r="V64" s="114" t="n">
        <v>633</v>
      </c>
      <c r="W64" s="114">
        <f>IF(X64&gt;0,(X64-V64)/2,"")</f>
        <v/>
      </c>
      <c r="X64" s="114" t="n">
        <v>633</v>
      </c>
      <c r="Y64" s="114">
        <f>IF(Z64&gt;0,(Z64-X64)/2,"")</f>
        <v/>
      </c>
      <c r="Z64" s="114" t="n">
        <v>821</v>
      </c>
      <c r="AA64" s="114">
        <f>IF(AB64&gt;0,(AB64-Z64)/2,"")</f>
        <v/>
      </c>
      <c r="AB64" s="114" t="n">
        <v>974</v>
      </c>
      <c r="AC64" s="114">
        <f>IF(AD64&gt;0,(AD64-AB64)/2,"")</f>
        <v/>
      </c>
      <c r="AD64" s="114" t="n">
        <v>974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8"/>
  <rowBreaks count="1" manualBreakCount="1">
    <brk id="1" min="1" max="30" man="1"/>
  </rowBreaks>
  <legacyDrawing r:id="anysvml"/>
</worksheet>
</file>

<file path=xl/worksheets/sheet47.xml><?xml version="1.0" encoding="utf-8"?>
<worksheet xmlns:r="http://schemas.openxmlformats.org/officeDocument/2006/relationships" xmlns="http://schemas.openxmlformats.org/spreadsheetml/2006/main">
  <sheetPr codeName="Sheet47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5526</v>
      </c>
      <c r="E6" s="18" t="inlineStr">
        <is>
          <t xml:space="preserve">Room 1 </t>
        </is>
      </c>
      <c r="F6" s="119" t="n">
        <v>20943</v>
      </c>
      <c r="G6" s="117" t="n">
        <v>17062.48775</v>
      </c>
      <c r="H6" s="117" t="n">
        <v>14880.28333294001</v>
      </c>
      <c r="I6" s="19">
        <f>G6+H6</f>
        <v/>
      </c>
      <c r="J6" s="119" t="n">
        <v>20914</v>
      </c>
      <c r="K6" s="117" t="n">
        <v>17088.097375</v>
      </c>
      <c r="L6" s="117" t="n">
        <v>15100.60861616</v>
      </c>
      <c r="M6" s="19">
        <f>K6+L6</f>
        <v/>
      </c>
      <c r="N6" s="85" t="n">
        <v>71</v>
      </c>
      <c r="O6" s="85" t="n">
        <v>56</v>
      </c>
      <c r="P6" s="92" t="n"/>
      <c r="Q6" s="20">
        <f>J6-P6</f>
        <v/>
      </c>
      <c r="R6" s="21" t="n">
        <v>2959</v>
      </c>
      <c r="S6" s="20">
        <f>IF(R6&gt;0,(R6-R7-$Q6),"")</f>
        <v/>
      </c>
      <c r="T6" s="21" t="n">
        <v>6289</v>
      </c>
      <c r="U6" s="20">
        <f>IF(T6&gt;0,(T6-T7-$Q6),"")</f>
        <v/>
      </c>
      <c r="V6" s="21" t="n">
        <v>8157</v>
      </c>
      <c r="W6" s="20">
        <f>IF(V6&gt;0,(V6-V7-$Q6),"")</f>
        <v/>
      </c>
      <c r="X6" s="21" t="n">
        <v>10864</v>
      </c>
      <c r="Y6" s="20">
        <f>IF(X6&gt;0,(X6-X7-$Q6),"")</f>
        <v/>
      </c>
      <c r="Z6" s="21" t="n">
        <v>14015</v>
      </c>
      <c r="AA6" s="20">
        <f>IF(Z6&gt;0,(Z6-Z7-$Q6),"")</f>
        <v/>
      </c>
      <c r="AB6" s="21" t="n">
        <v>14015</v>
      </c>
      <c r="AC6" s="22">
        <f>IF(AB6&gt;0,(AB6-AB7-$Q6),"")</f>
        <v/>
      </c>
      <c r="AD6" s="21" t="n">
        <v>14015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2901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2</v>
      </c>
      <c r="U7" s="24" t="n"/>
      <c r="V7" s="25" t="n">
        <v>2</v>
      </c>
      <c r="W7" s="24" t="n"/>
      <c r="X7" s="25" t="n">
        <v>2</v>
      </c>
      <c r="Y7" s="24" t="n"/>
      <c r="Z7" s="25" t="n">
        <v>435</v>
      </c>
      <c r="AA7" s="24" t="n"/>
      <c r="AB7" s="25" t="n">
        <v>435</v>
      </c>
      <c r="AC7" s="26" t="n"/>
      <c r="AD7" s="25" t="n">
        <v>435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2531</v>
      </c>
      <c r="E8" s="29" t="inlineStr">
        <is>
          <t>Room 2</t>
        </is>
      </c>
      <c r="F8" s="119" t="n">
        <v>14765</v>
      </c>
      <c r="G8" s="117" t="n">
        <v>6302.0125</v>
      </c>
      <c r="H8" s="117" t="n">
        <v>1415.083862</v>
      </c>
      <c r="I8" s="19">
        <f>G8+H8</f>
        <v/>
      </c>
      <c r="J8" s="119" t="n">
        <v>14273</v>
      </c>
      <c r="K8" s="117" t="n">
        <v>6072.451000000001</v>
      </c>
      <c r="L8" s="117" t="n">
        <v>1344.0186256</v>
      </c>
      <c r="M8" s="19">
        <f>K8+L8</f>
        <v/>
      </c>
      <c r="N8" s="87" t="n">
        <v>23</v>
      </c>
      <c r="O8" s="87" t="n">
        <v>18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1781</v>
      </c>
      <c r="U8" s="20">
        <f>IF(T8&gt;0,(T8-T9-$Q8),"")</f>
        <v/>
      </c>
      <c r="V8" s="21" t="n">
        <v>3252</v>
      </c>
      <c r="W8" s="20">
        <f>IF(V8&gt;0,(V8-V9-$Q8),"")</f>
        <v/>
      </c>
      <c r="X8" s="21" t="n">
        <v>6166</v>
      </c>
      <c r="Y8" s="20">
        <f>IF(X8&gt;0,(X8-X9-$Q8),"")</f>
        <v/>
      </c>
      <c r="Z8" s="21" t="n">
        <v>12745</v>
      </c>
      <c r="AA8" s="20">
        <f>IF(Z8&gt;0,(Z8-Z9-$Q8),"")</f>
        <v/>
      </c>
      <c r="AB8" s="21" t="n">
        <v>13588</v>
      </c>
      <c r="AC8" s="22">
        <f>IF(AB8&gt;0,(AB8-AB9-$Q8),"")</f>
        <v/>
      </c>
      <c r="AD8" s="21" t="n">
        <v>13588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1597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4601</v>
      </c>
      <c r="E10" s="18" t="inlineStr">
        <is>
          <t>Room 3</t>
        </is>
      </c>
      <c r="F10" s="119" t="n">
        <v>20161</v>
      </c>
      <c r="G10" s="117" t="n">
        <v>15392.10025</v>
      </c>
      <c r="H10" s="117" t="n">
        <v>1941.865225</v>
      </c>
      <c r="I10" s="19">
        <f>G10+H10</f>
        <v/>
      </c>
      <c r="J10" s="119" t="n">
        <v>19926</v>
      </c>
      <c r="K10" s="117" t="n">
        <v>15101.977625</v>
      </c>
      <c r="L10" s="117" t="n">
        <v>1966.6670225</v>
      </c>
      <c r="M10" s="19">
        <f>K10+L10</f>
        <v/>
      </c>
      <c r="N10" s="88" t="n">
        <v>41</v>
      </c>
      <c r="O10" s="88" t="n">
        <v>29</v>
      </c>
      <c r="P10" s="92" t="n"/>
      <c r="Q10" s="20">
        <f>J10-P10</f>
        <v/>
      </c>
      <c r="R10" s="21" t="n">
        <v>3243</v>
      </c>
      <c r="S10" s="20">
        <f>IF(R10&gt;0,(R10-R11-$Q10),"")</f>
        <v/>
      </c>
      <c r="T10" s="21" t="n">
        <v>5258</v>
      </c>
      <c r="U10" s="20">
        <f>IF(T10&gt;0,(T10-T11-$Q10),"")</f>
        <v/>
      </c>
      <c r="V10" s="21" t="n">
        <v>8832</v>
      </c>
      <c r="W10" s="20">
        <f>IF(V10&gt;0,(V10-V11-$Q10),"")</f>
        <v/>
      </c>
      <c r="X10" s="21" t="n">
        <v>11231</v>
      </c>
      <c r="Y10" s="20">
        <f>IF(X10&gt;0,(X10-X11-$Q10),"")</f>
        <v/>
      </c>
      <c r="Z10" s="21" t="n">
        <v>12780</v>
      </c>
      <c r="AA10" s="20">
        <f>IF(Z10&gt;0,(Z10-Z11-$Q10),"")</f>
        <v/>
      </c>
      <c r="AB10" s="21" t="n">
        <v>15015</v>
      </c>
      <c r="AC10" s="22">
        <f>IF(AB10&gt;0,(AB10-AB11-$Q10),"")</f>
        <v/>
      </c>
      <c r="AD10" s="21" t="n">
        <v>15015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2156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152</v>
      </c>
      <c r="S11" s="24" t="n"/>
      <c r="T11" s="30" t="n">
        <v>908</v>
      </c>
      <c r="U11" s="24" t="n"/>
      <c r="V11" s="30" t="n">
        <v>1321</v>
      </c>
      <c r="W11" s="24" t="n"/>
      <c r="X11" s="30" t="n">
        <v>2108</v>
      </c>
      <c r="Y11" s="24" t="n"/>
      <c r="Z11" s="30" t="n">
        <v>1742</v>
      </c>
      <c r="AA11" s="24" t="n"/>
      <c r="AB11" s="30" t="n">
        <v>1937</v>
      </c>
      <c r="AC11" s="26" t="n"/>
      <c r="AD11" s="30" t="n">
        <v>1937</v>
      </c>
      <c r="AE11" s="26" t="n"/>
    </row>
    <row r="12">
      <c r="B12" s="16" t="inlineStr">
        <is>
          <t>WM TUC</t>
        </is>
      </c>
      <c r="C12" s="17" t="n">
        <v>1743</v>
      </c>
      <c r="E12" s="29" t="inlineStr">
        <is>
          <t>Room 4</t>
        </is>
      </c>
      <c r="F12" s="119" t="n">
        <v>15152</v>
      </c>
      <c r="G12" s="117" t="n">
        <v>12188.237</v>
      </c>
      <c r="H12" s="117" t="n">
        <v>17098.69043992</v>
      </c>
      <c r="I12" s="19">
        <f>G12+H12</f>
        <v/>
      </c>
      <c r="J12" s="119" t="n">
        <v>15013</v>
      </c>
      <c r="K12" s="117" t="n">
        <v>11911.30675</v>
      </c>
      <c r="L12" s="117" t="n">
        <v>16248.26814444</v>
      </c>
      <c r="M12" s="19">
        <f>K12+L12</f>
        <v/>
      </c>
      <c r="N12" s="88" t="n">
        <v>46</v>
      </c>
      <c r="O12" s="88" t="n">
        <v>30</v>
      </c>
      <c r="P12" s="92" t="n"/>
      <c r="Q12" s="20">
        <f>J12-P12</f>
        <v/>
      </c>
      <c r="R12" s="21" t="n">
        <v>2973</v>
      </c>
      <c r="S12" s="20">
        <f>IF(R12&gt;0,(R12-R13-$Q12),"")</f>
        <v/>
      </c>
      <c r="T12" s="21" t="n">
        <v>5296</v>
      </c>
      <c r="U12" s="20">
        <f>IF(T12&gt;0,(T12-T13-$Q12),"")</f>
        <v/>
      </c>
      <c r="V12" s="21" t="n">
        <v>6488</v>
      </c>
      <c r="W12" s="20">
        <f>IF(V12&gt;0,(V12-V13-$Q12),"")</f>
        <v/>
      </c>
      <c r="X12" s="21" t="n">
        <v>7149</v>
      </c>
      <c r="Y12" s="20">
        <f>IF(X12&gt;0,(X12-X13-$Q12),"")</f>
        <v/>
      </c>
      <c r="Z12" s="21" t="n">
        <v>7874</v>
      </c>
      <c r="AA12" s="20">
        <f>IF(Z12&gt;0,(Z12-Z13-$Q12),"")</f>
        <v/>
      </c>
      <c r="AB12" s="21" t="n">
        <v>7874</v>
      </c>
      <c r="AC12" s="22">
        <f>IF(AB12&gt;0,(AB12-AB13-$Q12),"")</f>
        <v/>
      </c>
      <c r="AD12" s="21" t="n">
        <v>7874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5229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633</v>
      </c>
      <c r="S13" s="24" t="n"/>
      <c r="T13" s="30" t="n">
        <v>779</v>
      </c>
      <c r="U13" s="24" t="n"/>
      <c r="V13" s="30" t="n">
        <v>809</v>
      </c>
      <c r="W13" s="24" t="n"/>
      <c r="X13" s="30" t="n">
        <v>1345</v>
      </c>
      <c r="Y13" s="24" t="n"/>
      <c r="Z13" s="30" t="n">
        <v>1345</v>
      </c>
      <c r="AA13" s="24" t="n"/>
      <c r="AB13" s="30" t="n">
        <v>1345</v>
      </c>
      <c r="AC13" s="26" t="n"/>
      <c r="AD13" s="30" t="n">
        <v>1345</v>
      </c>
      <c r="AE13" s="26" t="n"/>
    </row>
    <row r="14">
      <c r="B14" s="16" t="inlineStr">
        <is>
          <t>ALBSFWY PHX</t>
        </is>
      </c>
      <c r="C14" s="17" t="n">
        <v>10068</v>
      </c>
      <c r="E14" s="18" t="inlineStr">
        <is>
          <t>Room 5</t>
        </is>
      </c>
      <c r="F14" s="119" t="n">
        <v>19233</v>
      </c>
      <c r="G14" s="117" t="n">
        <v>18235.9375</v>
      </c>
      <c r="H14" s="117" t="n">
        <v>20655.27165435499</v>
      </c>
      <c r="I14" s="19">
        <f>G14+H14</f>
        <v/>
      </c>
      <c r="J14" s="119" t="n">
        <v>19544</v>
      </c>
      <c r="K14" s="117" t="n">
        <v>18614.03125</v>
      </c>
      <c r="L14" s="117" t="n">
        <v>21005.057913595</v>
      </c>
      <c r="M14" s="19">
        <f>K14+L14</f>
        <v/>
      </c>
      <c r="N14" s="88" t="n">
        <v>65</v>
      </c>
      <c r="O14" s="88" t="n">
        <v>46</v>
      </c>
      <c r="P14" s="92" t="n"/>
      <c r="Q14" s="20">
        <f>J14-P14</f>
        <v/>
      </c>
      <c r="R14" s="21" t="n">
        <v>3284</v>
      </c>
      <c r="S14" s="20">
        <f>IF(R14&gt;0,(R14-R15-$Q14),"")</f>
        <v/>
      </c>
      <c r="T14" s="21" t="n">
        <v>6359</v>
      </c>
      <c r="U14" s="20">
        <f>IF(T14&gt;0,(T14-T15-$Q14),"")</f>
        <v/>
      </c>
      <c r="V14" s="21" t="n">
        <v>8090</v>
      </c>
      <c r="W14" s="20">
        <f>IF(V14&gt;0,(V14-V15-$Q14),"")</f>
        <v/>
      </c>
      <c r="X14" s="21" t="n">
        <v>10974</v>
      </c>
      <c r="Y14" s="20">
        <f>IF(X14&gt;0,(X14-X15-$Q14),"")</f>
        <v/>
      </c>
      <c r="Z14" s="21" t="n">
        <v>12765</v>
      </c>
      <c r="AA14" s="20">
        <f>IF(Z14&gt;0,(Z14-Z15-$Q14),"")</f>
        <v/>
      </c>
      <c r="AB14" s="21" t="n">
        <v>13199</v>
      </c>
      <c r="AC14" s="22">
        <f>IF(AB14&gt;0,(AB14-AB15-$Q14),"")</f>
        <v/>
      </c>
      <c r="AD14" s="21" t="n">
        <v>13271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2749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2706</v>
      </c>
      <c r="S15" s="24" t="n"/>
      <c r="T15" s="25" t="n">
        <v>5284</v>
      </c>
      <c r="U15" s="24" t="n"/>
      <c r="V15" s="25" t="n">
        <v>6759</v>
      </c>
      <c r="W15" s="24" t="n"/>
      <c r="X15" s="25" t="n">
        <v>8877</v>
      </c>
      <c r="Y15" s="24" t="n"/>
      <c r="Z15" s="25" t="n">
        <v>9538</v>
      </c>
      <c r="AA15" s="24" t="n"/>
      <c r="AB15" s="25" t="n">
        <v>9588</v>
      </c>
      <c r="AC15" s="26" t="n"/>
      <c r="AD15" s="25" t="n">
        <v>9588</v>
      </c>
      <c r="AE15" s="26" t="n"/>
    </row>
    <row r="16" ht="15" customHeight="1" thickBot="1">
      <c r="B16" s="28" t="inlineStr">
        <is>
          <t>FRY'S</t>
        </is>
      </c>
      <c r="C16" s="17" t="n">
        <v>12429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1174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8393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1083</v>
      </c>
      <c r="L20" s="4" t="n"/>
      <c r="M20" s="4" t="n"/>
      <c r="Q20" s="51" t="inlineStr">
        <is>
          <t>Day Prior</t>
        </is>
      </c>
      <c r="R20" s="35" t="n">
        <v>4817</v>
      </c>
      <c r="S20" s="36" t="n"/>
      <c r="T20" s="35" t="n">
        <v>9673</v>
      </c>
      <c r="U20" s="36" t="n"/>
      <c r="V20" s="35" t="n">
        <v>15525</v>
      </c>
      <c r="W20" s="36" t="n"/>
      <c r="X20" s="35" t="n">
        <v>25489</v>
      </c>
      <c r="Y20" s="36" t="n"/>
      <c r="Z20" s="35" t="n">
        <v>34861</v>
      </c>
      <c r="AA20" s="36" t="n"/>
      <c r="AB20" s="35" t="n">
        <v>39483</v>
      </c>
      <c r="AC20" s="37" t="n"/>
      <c r="AD20" s="35" t="n">
        <v>39483</v>
      </c>
      <c r="AE20" s="37" t="n">
        <v>39483</v>
      </c>
    </row>
    <row r="21" ht="15" customHeight="1" thickBot="1">
      <c r="B21" s="57" t="inlineStr">
        <is>
          <t>SBUX LV</t>
        </is>
      </c>
      <c r="C21" s="58" t="n">
        <v>4389</v>
      </c>
      <c r="I21" s="53" t="n"/>
      <c r="L21" s="4" t="n"/>
      <c r="M21" s="4" t="n"/>
      <c r="Q21" s="52" t="n"/>
      <c r="R21" s="40" t="n">
        <v>5033</v>
      </c>
      <c r="S21" s="41" t="n"/>
      <c r="T21" s="40" t="n">
        <v>8851</v>
      </c>
      <c r="U21" s="41" t="n"/>
      <c r="V21" s="40" t="n">
        <v>10551</v>
      </c>
      <c r="W21" s="41" t="n"/>
      <c r="X21" s="40" t="n">
        <v>11960</v>
      </c>
      <c r="Y21" s="41" t="n"/>
      <c r="Z21" s="40" t="n">
        <v>12949</v>
      </c>
      <c r="AA21" s="41" t="n"/>
      <c r="AB21" s="40" t="n">
        <v>13033</v>
      </c>
      <c r="AC21" s="42" t="n"/>
      <c r="AD21" s="40" t="n">
        <v>13033</v>
      </c>
      <c r="AE21" s="42" t="n"/>
    </row>
    <row r="22" ht="15" customHeight="1" thickBot="1">
      <c r="L22" s="4" t="n"/>
      <c r="M22" s="4" t="n"/>
      <c r="Q22" s="54" t="n"/>
      <c r="R22" s="55" t="n">
        <v>2408.5</v>
      </c>
      <c r="S22" s="55" t="n"/>
      <c r="T22" s="55" t="n">
        <v>2428</v>
      </c>
      <c r="U22" s="55" t="n"/>
      <c r="V22" s="55" t="n">
        <v>2926</v>
      </c>
      <c r="W22" s="55" t="n"/>
      <c r="X22" s="55" t="n">
        <v>4982</v>
      </c>
      <c r="Y22" s="55" t="n"/>
      <c r="Z22" s="55" t="n">
        <v>4686</v>
      </c>
      <c r="AA22" s="55" t="n"/>
      <c r="AB22" s="55" t="n">
        <v>2311</v>
      </c>
      <c r="AC22" s="56" t="n"/>
      <c r="AD22" s="55" t="n">
        <v>0</v>
      </c>
      <c r="AE22" s="56" t="n"/>
    </row>
    <row r="23" ht="15" customHeight="1" thickBot="1">
      <c r="L23" s="4" t="n"/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L24" s="4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L25" s="4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L26" s="4" t="n"/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M27" s="4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M28" s="4" t="n"/>
      <c r="O28" s="4" t="n"/>
    </row>
    <row r="29">
      <c r="B29" s="74" t="inlineStr">
        <is>
          <t>ALBSWY</t>
        </is>
      </c>
      <c r="C29" s="122" t="n">
        <v>10459</v>
      </c>
      <c r="D29" s="76">
        <f>C14</f>
        <v/>
      </c>
      <c r="E29" s="77">
        <f>D29-C29</f>
        <v/>
      </c>
      <c r="M29" s="4" t="n"/>
      <c r="O29" s="4" t="n"/>
    </row>
    <row r="30">
      <c r="B30" s="74" t="inlineStr">
        <is>
          <t>KROGER</t>
        </is>
      </c>
      <c r="C30" s="122" t="n">
        <v>35209</v>
      </c>
      <c r="D30" s="76">
        <f>C7+C15+C16+C17+C18</f>
        <v/>
      </c>
      <c r="E30" s="77">
        <f>D30-C30</f>
        <v/>
      </c>
      <c r="J30" s="53" t="n"/>
      <c r="L30" s="53" t="n"/>
      <c r="M30" s="4" t="n"/>
      <c r="O30" s="4" t="n"/>
    </row>
    <row r="31">
      <c r="B31" s="74" t="inlineStr">
        <is>
          <t>QT</t>
        </is>
      </c>
      <c r="C31" s="122" t="n">
        <v>5526</v>
      </c>
      <c r="D31" s="76">
        <f>C6</f>
        <v/>
      </c>
      <c r="E31" s="77">
        <f>D31-C31</f>
        <v/>
      </c>
      <c r="J31" s="53" t="n"/>
      <c r="K31" s="53" t="n"/>
      <c r="L31" s="53" t="n"/>
      <c r="M31" s="4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13729</v>
      </c>
      <c r="D32" s="76">
        <f>C10+C11+C12+C13</f>
        <v/>
      </c>
      <c r="E32" s="77">
        <f>D32-C32</f>
        <v/>
      </c>
      <c r="K32" s="53" t="n"/>
      <c r="L32" s="53" t="n"/>
      <c r="M32" s="53" t="n"/>
      <c r="O32" s="53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14340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3974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3077</v>
      </c>
      <c r="R35" s="104" t="n">
        <v>0</v>
      </c>
      <c r="S35" s="104">
        <f>IF(T35&gt;0,(T35-R35)/2,"")</f>
        <v/>
      </c>
      <c r="T35" s="104" t="n">
        <v>687</v>
      </c>
      <c r="U35" s="104">
        <f>IF(V35&gt;0,(V35-T35)/2,"")</f>
        <v/>
      </c>
      <c r="V35" s="104" t="n">
        <v>1662</v>
      </c>
      <c r="W35" s="104">
        <f>IF(X35&gt;0,(X35-V35)/2,"")</f>
        <v/>
      </c>
      <c r="X35" s="104" t="n">
        <v>1496</v>
      </c>
      <c r="Y35" s="104">
        <f>IF(Z35&gt;0,(Z35-X35)/2,"")</f>
        <v/>
      </c>
      <c r="Z35" s="104" t="n">
        <v>1523</v>
      </c>
      <c r="AA35" s="104">
        <f>IF(AB35&gt;0,(AB35-Z35)/2,"")</f>
        <v/>
      </c>
      <c r="AB35" s="104" t="n">
        <v>1523</v>
      </c>
      <c r="AC35" s="104">
        <f>IF(AD35&gt;0,(AD35-AB35)/2,"")</f>
        <v/>
      </c>
      <c r="AD35" s="104" t="n">
        <v>1523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1430</v>
      </c>
      <c r="R36" s="106" t="n">
        <v>0</v>
      </c>
      <c r="S36" s="106">
        <f>IF(T36&gt;0,(T36-R36)/2,"")</f>
        <v/>
      </c>
      <c r="T36" s="106" t="n">
        <v>527</v>
      </c>
      <c r="U36" s="106">
        <f>IF(V36&gt;0,(V36-T36)/2,"")</f>
        <v/>
      </c>
      <c r="V36" s="106" t="n">
        <v>150</v>
      </c>
      <c r="W36" s="106">
        <f>IF(X36&gt;0,(X36-V36)/2,"")</f>
        <v/>
      </c>
      <c r="X36" s="106" t="n">
        <v>335</v>
      </c>
      <c r="Y36" s="106">
        <f>IF(Z36&gt;0,(Z36-X36)/2,"")</f>
        <v/>
      </c>
      <c r="Z36" s="106" t="n">
        <v>406</v>
      </c>
      <c r="AA36" s="106">
        <f>IF(AB36&gt;0,(AB36-Z36)/2,"")</f>
        <v/>
      </c>
      <c r="AB36" s="106" t="n">
        <v>406</v>
      </c>
      <c r="AC36" s="106">
        <f>IF(AD36&gt;0,(AD36-AB36)/2,"")</f>
        <v/>
      </c>
      <c r="AD36" s="106" t="n">
        <v>406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2644</v>
      </c>
      <c r="R37" s="108" t="n">
        <v>819</v>
      </c>
      <c r="S37" s="108">
        <f>IF(T37&gt;0,(T37-R37)/2,"")</f>
        <v/>
      </c>
      <c r="T37" s="108" t="n">
        <v>819</v>
      </c>
      <c r="U37" s="108">
        <f>IF(V37&gt;0,(V37-T37)/2,"")</f>
        <v/>
      </c>
      <c r="V37" s="108" t="n">
        <v>819</v>
      </c>
      <c r="W37" s="108">
        <f>IF(X37&gt;0,(X37-V37)/2,"")</f>
        <v/>
      </c>
      <c r="X37" s="108" t="n">
        <v>1239</v>
      </c>
      <c r="Y37" s="108">
        <f>IF(Z37&gt;0,(Z37-X37)/2,"")</f>
        <v/>
      </c>
      <c r="Z37" s="108" t="n">
        <v>2224</v>
      </c>
      <c r="AA37" s="108">
        <f>IF(AB37&gt;0,(AB37-Z37)/2,"")</f>
        <v/>
      </c>
      <c r="AB37" s="108" t="n">
        <v>2224</v>
      </c>
      <c r="AC37" s="108">
        <f>IF(AD37&gt;0,(AD37-AB37)/2,"")</f>
        <v/>
      </c>
      <c r="AD37" s="108" t="n">
        <v>2224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3022</v>
      </c>
      <c r="R38" s="106" t="n">
        <v>725</v>
      </c>
      <c r="S38" s="106">
        <f>IF(T38&gt;0,(T38-R38)/2,"")</f>
        <v/>
      </c>
      <c r="T38" s="106" t="n">
        <v>1220</v>
      </c>
      <c r="U38" s="106">
        <f>IF(V38&gt;0,(V38-T38)/2,"")</f>
        <v/>
      </c>
      <c r="V38" s="106" t="n">
        <v>1682</v>
      </c>
      <c r="W38" s="106">
        <f>IF(X38&gt;0,(X38-V38)/2,"")</f>
        <v/>
      </c>
      <c r="X38" s="106" t="n">
        <v>2211</v>
      </c>
      <c r="Y38" s="106">
        <f>IF(Z38&gt;0,(Z38-X38)/2,"")</f>
        <v/>
      </c>
      <c r="Z38" s="106" t="n">
        <v>2211</v>
      </c>
      <c r="AA38" s="106">
        <f>IF(AB38&gt;0,(AB38-Z38)/2,"")</f>
        <v/>
      </c>
      <c r="AB38" s="106" t="n">
        <v>2211</v>
      </c>
      <c r="AC38" s="106">
        <f>IF(AD38&gt;0,(AD38-AB38)/2,"")</f>
        <v/>
      </c>
      <c r="AD38" s="106" t="n">
        <v>2211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2490</v>
      </c>
      <c r="R39" s="108" t="n">
        <v>307</v>
      </c>
      <c r="S39" s="108">
        <f>IF(T39&gt;0,(T39-R39)/2,"")</f>
        <v/>
      </c>
      <c r="T39" s="108" t="n">
        <v>307</v>
      </c>
      <c r="U39" s="108">
        <f>IF(V39&gt;0,(V39-T39)/2,"")</f>
        <v/>
      </c>
      <c r="V39" s="108" t="n">
        <v>792</v>
      </c>
      <c r="W39" s="108">
        <f>IF(X39&gt;0,(X39-V39)/2,"")</f>
        <v/>
      </c>
      <c r="X39" s="108" t="n">
        <v>1497</v>
      </c>
      <c r="Y39" s="108">
        <f>IF(Z39&gt;0,(Z39-X39)/2,"")</f>
        <v/>
      </c>
      <c r="Z39" s="108" t="n">
        <v>1497</v>
      </c>
      <c r="AA39" s="108">
        <f>IF(AB39&gt;0,(AB39-Z39)/2,"")</f>
        <v/>
      </c>
      <c r="AB39" s="108" t="n">
        <v>1497</v>
      </c>
      <c r="AC39" s="108">
        <f>IF(AD39&gt;0,(AD39-AB39)/2,"")</f>
        <v/>
      </c>
      <c r="AD39" s="108" t="n">
        <v>1497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3498</v>
      </c>
      <c r="R40" s="106" t="n">
        <v>615</v>
      </c>
      <c r="S40" s="106">
        <f>IF(T40&gt;0,(T40-R40)/2,"")</f>
        <v/>
      </c>
      <c r="T40" s="106" t="n">
        <v>1205</v>
      </c>
      <c r="U40" s="106">
        <f>IF(V40&gt;0,(V40-T40)/2,"")</f>
        <v/>
      </c>
      <c r="V40" s="106" t="n">
        <v>1512</v>
      </c>
      <c r="W40" s="106">
        <f>IF(X40&gt;0,(X40-V40)/2,"")</f>
        <v/>
      </c>
      <c r="X40" s="106" t="n">
        <v>1836</v>
      </c>
      <c r="Y40" s="106">
        <f>IF(Z40&gt;0,(Z40-X40)/2,"")</f>
        <v/>
      </c>
      <c r="Z40" s="106" t="n">
        <v>2952</v>
      </c>
      <c r="AA40" s="106">
        <f>IF(AB40&gt;0,(AB40-Z40)/2,"")</f>
        <v/>
      </c>
      <c r="AB40" s="106" t="n">
        <v>2952</v>
      </c>
      <c r="AC40" s="106">
        <f>IF(AD40&gt;0,(AD40-AB40)/2,"")</f>
        <v/>
      </c>
      <c r="AD40" s="106" t="n">
        <v>2952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1247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7</v>
      </c>
      <c r="W41" s="108">
        <f>IF(X41&gt;0,(X41-V41)/2,"")</f>
        <v/>
      </c>
      <c r="X41" s="108" t="n">
        <v>7</v>
      </c>
      <c r="Y41" s="108">
        <f>IF(Z41&gt;0,(Z41-X41)/2,"")</f>
        <v/>
      </c>
      <c r="Z41" s="108" t="n">
        <v>458</v>
      </c>
      <c r="AA41" s="108">
        <f>IF(AB41&gt;0,(AB41-Z41)/2,"")</f>
        <v/>
      </c>
      <c r="AB41" s="108" t="n">
        <v>458</v>
      </c>
      <c r="AC41" s="108">
        <f>IF(AD41&gt;0,(AD41-AB41)/2,"")</f>
        <v/>
      </c>
      <c r="AD41" s="108" t="n">
        <v>458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1733</v>
      </c>
      <c r="R42" s="106" t="n">
        <v>0</v>
      </c>
      <c r="S42" s="106">
        <f>IF(T42&gt;0,(T42-R42)/2,"")</f>
        <v/>
      </c>
      <c r="T42" s="106" t="n">
        <v>575</v>
      </c>
      <c r="U42" s="106">
        <f>IF(V42&gt;0,(V42-T42)/2,"")</f>
        <v/>
      </c>
      <c r="V42" s="106" t="n">
        <v>584</v>
      </c>
      <c r="W42" s="106">
        <f>IF(X42&gt;0,(X42-V42)/2,"")</f>
        <v/>
      </c>
      <c r="X42" s="106" t="n">
        <v>584</v>
      </c>
      <c r="Y42" s="106">
        <f>IF(Z42&gt;0,(Z42-X42)/2,"")</f>
        <v/>
      </c>
      <c r="Z42" s="106" t="n">
        <v>971</v>
      </c>
      <c r="AA42" s="106">
        <f>IF(AB42&gt;0,(AB42-Z42)/2,"")</f>
        <v/>
      </c>
      <c r="AB42" s="106" t="n">
        <v>971</v>
      </c>
      <c r="AC42" s="106">
        <f>IF(AD42&gt;0,(AD42-AB42)/2,"")</f>
        <v/>
      </c>
      <c r="AD42" s="106" t="n">
        <v>971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1773</v>
      </c>
      <c r="R43" s="110" t="n">
        <v>493</v>
      </c>
      <c r="S43" s="110">
        <f>IF(T43&gt;0,(T43-R43)/2,"")</f>
        <v/>
      </c>
      <c r="T43" s="110" t="n">
        <v>949</v>
      </c>
      <c r="U43" s="110">
        <f>IF(V43&gt;0,(V43-T43)/2,"")</f>
        <v/>
      </c>
      <c r="V43" s="110" t="n">
        <v>949</v>
      </c>
      <c r="W43" s="110">
        <f>IF(X43&gt;0,(X43-V43)/2,"")</f>
        <v/>
      </c>
      <c r="X43" s="110" t="n">
        <v>1659</v>
      </c>
      <c r="Y43" s="110">
        <f>IF(Z43&gt;0,(Z43-X43)/2,"")</f>
        <v/>
      </c>
      <c r="Z43" s="110" t="n">
        <v>1773</v>
      </c>
      <c r="AA43" s="110">
        <f>IF(AB43&gt;0,(AB43-Z43)/2,"")</f>
        <v/>
      </c>
      <c r="AB43" s="110" t="n">
        <v>1773</v>
      </c>
      <c r="AC43" s="110">
        <f>IF(AD43&gt;0,(AD43-AB43)/2,"")</f>
        <v/>
      </c>
      <c r="AD43" s="110" t="n">
        <v>1773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4555</v>
      </c>
      <c r="R44" s="112" t="n">
        <v>1000</v>
      </c>
      <c r="S44" s="112">
        <f>IF(T44&gt;0,(T44-R44)/2,"")</f>
        <v/>
      </c>
      <c r="T44" s="112" t="n">
        <v>1781</v>
      </c>
      <c r="U44" s="112">
        <f>IF(V44&gt;0,(V44-T44)/2,"")</f>
        <v/>
      </c>
      <c r="V44" s="112" t="n">
        <v>1781</v>
      </c>
      <c r="W44" s="112">
        <f>IF(X44&gt;0,(X44-V44)/2,"")</f>
        <v/>
      </c>
      <c r="X44" s="112" t="n">
        <v>1781</v>
      </c>
      <c r="Y44" s="112">
        <f>IF(Z44&gt;0,(Z44-X44)/2,"")</f>
        <v/>
      </c>
      <c r="Z44" s="112" t="n">
        <v>4555</v>
      </c>
      <c r="AA44" s="112">
        <f>IF(AB44&gt;0,(AB44-Z44)/2,"")</f>
        <v/>
      </c>
      <c r="AB44" s="112" t="n">
        <v>4555</v>
      </c>
      <c r="AC44" s="112">
        <f>IF(AD44&gt;0,(AD44-AB44)/2,"")</f>
        <v/>
      </c>
      <c r="AD44" s="112" t="n">
        <v>4555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3633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2369</v>
      </c>
      <c r="Y45" s="108">
        <f>IF(Z45&gt;0,(Z45-X45)/2,"")</f>
        <v/>
      </c>
      <c r="Z45" s="108" t="n">
        <v>3633</v>
      </c>
      <c r="AA45" s="108">
        <f>IF(AB45&gt;0,(AB45-Z45)/2,"")</f>
        <v/>
      </c>
      <c r="AB45" s="108" t="n">
        <v>3633</v>
      </c>
      <c r="AC45" s="108">
        <f>IF(AD45&gt;0,(AD45-AB45)/2,"")</f>
        <v/>
      </c>
      <c r="AD45" s="108" t="n">
        <v>3633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2239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711</v>
      </c>
      <c r="AA46" s="106">
        <f>IF(AB46&gt;0,(AB46-Z46)/2,"")</f>
        <v/>
      </c>
      <c r="AB46" s="106" t="n">
        <v>1554</v>
      </c>
      <c r="AC46" s="106">
        <f>IF(AD46&gt;0,(AD46-AB46)/2,"")</f>
        <v/>
      </c>
      <c r="AD46" s="106" t="n">
        <v>1554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3846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1471</v>
      </c>
      <c r="W47" s="110">
        <f>IF(X47&gt;0,(X47-V47)/2,"")</f>
        <v/>
      </c>
      <c r="X47" s="110" t="n">
        <v>2016</v>
      </c>
      <c r="Y47" s="110">
        <f>IF(Z47&gt;0,(Z47-X47)/2,"")</f>
        <v/>
      </c>
      <c r="Z47" s="110" t="n">
        <v>3846</v>
      </c>
      <c r="AA47" s="110">
        <f>IF(AB47&gt;0,(AB47-Z47)/2,"")</f>
        <v/>
      </c>
      <c r="AB47" s="110" t="n">
        <v>3846</v>
      </c>
      <c r="AC47" s="110">
        <f>IF(AD47&gt;0,(AD47-AB47)/2,"")</f>
        <v/>
      </c>
      <c r="AD47" s="110" t="n">
        <v>3846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2130</v>
      </c>
      <c r="R48" s="112" t="n">
        <v>968</v>
      </c>
      <c r="S48" s="112">
        <f>IF(T48&gt;0,(T48-R48)/2,"")</f>
        <v/>
      </c>
      <c r="T48" s="112" t="n">
        <v>1857</v>
      </c>
      <c r="U48" s="112">
        <f>IF(V48&gt;0,(V48-T48)/2,"")</f>
        <v/>
      </c>
      <c r="V48" s="112" t="n">
        <v>1857</v>
      </c>
      <c r="W48" s="112">
        <f>IF(X48&gt;0,(X48-V48)/2,"")</f>
        <v/>
      </c>
      <c r="X48" s="112" t="n">
        <v>1909</v>
      </c>
      <c r="Y48" s="112">
        <f>IF(Z48&gt;0,(Z48-X48)/2,"")</f>
        <v/>
      </c>
      <c r="Z48" s="112" t="n">
        <v>1909</v>
      </c>
      <c r="AA48" s="112">
        <f>IF(AB48&gt;0,(AB48-Z48)/2,"")</f>
        <v/>
      </c>
      <c r="AB48" s="112" t="n">
        <v>1909</v>
      </c>
      <c r="AC48" s="112">
        <f>IF(AD48&gt;0,(AD48-AB48)/2,"")</f>
        <v/>
      </c>
      <c r="AD48" s="112" t="n">
        <v>1909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3688</v>
      </c>
      <c r="R49" s="108" t="n">
        <v>901</v>
      </c>
      <c r="S49" s="108">
        <f>IF(T49&gt;0,(T49-R49)/2,"")</f>
        <v/>
      </c>
      <c r="T49" s="108" t="n">
        <v>901</v>
      </c>
      <c r="U49" s="108">
        <f>IF(V49&gt;0,(V49-T49)/2,"")</f>
        <v/>
      </c>
      <c r="V49" s="108" t="n">
        <v>1986</v>
      </c>
      <c r="W49" s="108">
        <f>IF(X49&gt;0,(X49-V49)/2,"")</f>
        <v/>
      </c>
      <c r="X49" s="108" t="n">
        <v>2360</v>
      </c>
      <c r="Y49" s="108">
        <f>IF(Z49&gt;0,(Z49-X49)/2,"")</f>
        <v/>
      </c>
      <c r="Z49" s="108" t="n">
        <v>3399</v>
      </c>
      <c r="AA49" s="108">
        <f>IF(AB49&gt;0,(AB49-Z49)/2,"")</f>
        <v/>
      </c>
      <c r="AB49" s="108" t="n">
        <v>3559</v>
      </c>
      <c r="AC49" s="108">
        <f>IF(AD49&gt;0,(AD49-AB49)/2,"")</f>
        <v/>
      </c>
      <c r="AD49" s="108" t="n">
        <v>3559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1969</v>
      </c>
      <c r="R50" s="106" t="n">
        <v>162</v>
      </c>
      <c r="S50" s="106">
        <f>IF(T50&gt;0,(T50-R50)/2,"")</f>
        <v/>
      </c>
      <c r="T50" s="106" t="n">
        <v>516</v>
      </c>
      <c r="U50" s="106">
        <f>IF(V50&gt;0,(V50-T50)/2,"")</f>
        <v/>
      </c>
      <c r="V50" s="106" t="n">
        <v>813</v>
      </c>
      <c r="W50" s="106">
        <f>IF(X50&gt;0,(X50-V50)/2,"")</f>
        <v/>
      </c>
      <c r="X50" s="106" t="n">
        <v>1174</v>
      </c>
      <c r="Y50" s="106">
        <f>IF(Z50&gt;0,(Z50-X50)/2,"")</f>
        <v/>
      </c>
      <c r="Z50" s="106" t="n">
        <v>1235</v>
      </c>
      <c r="AA50" s="106">
        <f>IF(AB50&gt;0,(AB50-Z50)/2,"")</f>
        <v/>
      </c>
      <c r="AB50" s="106" t="n">
        <v>1238</v>
      </c>
      <c r="AC50" s="106">
        <f>IF(AD50&gt;0,(AD50-AB50)/2,"")</f>
        <v/>
      </c>
      <c r="AD50" s="106" t="n">
        <v>1238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2786</v>
      </c>
      <c r="R51" s="108" t="n">
        <v>6</v>
      </c>
      <c r="S51" s="108">
        <f>IF(T51&gt;0,(T51-R51)/2,"")</f>
        <v/>
      </c>
      <c r="T51" s="108" t="n">
        <v>213</v>
      </c>
      <c r="U51" s="108">
        <f>IF(V51&gt;0,(V51-T51)/2,"")</f>
        <v/>
      </c>
      <c r="V51" s="108" t="n">
        <v>1197</v>
      </c>
      <c r="W51" s="108">
        <f>IF(X51&gt;0,(X51-V51)/2,"")</f>
        <v/>
      </c>
      <c r="X51" s="108" t="n">
        <v>1319</v>
      </c>
      <c r="Y51" s="108">
        <f>IF(Z51&gt;0,(Z51-X51)/2,"")</f>
        <v/>
      </c>
      <c r="Z51" s="108" t="n">
        <v>1432</v>
      </c>
      <c r="AA51" s="108">
        <f>IF(AB51&gt;0,(AB51-Z51)/2,"")</f>
        <v/>
      </c>
      <c r="AB51" s="108" t="n">
        <v>1741</v>
      </c>
      <c r="AC51" s="108">
        <f>IF(AD51&gt;0,(AD51-AB51)/2,"")</f>
        <v/>
      </c>
      <c r="AD51" s="108" t="n">
        <v>1741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2550</v>
      </c>
      <c r="R52" s="106" t="n">
        <v>0</v>
      </c>
      <c r="S52" s="106">
        <f>IF(T52&gt;0,(T52-R52)/2,"")</f>
        <v/>
      </c>
      <c r="T52" s="106" t="n">
        <v>268</v>
      </c>
      <c r="U52" s="106">
        <f>IF(V52&gt;0,(V52-T52)/2,"")</f>
        <v/>
      </c>
      <c r="V52" s="106" t="n">
        <v>276</v>
      </c>
      <c r="W52" s="106">
        <f>IF(X52&gt;0,(X52-V52)/2,"")</f>
        <v/>
      </c>
      <c r="X52" s="106" t="n">
        <v>1089</v>
      </c>
      <c r="Y52" s="106">
        <f>IF(Z52&gt;0,(Z52-X52)/2,"")</f>
        <v/>
      </c>
      <c r="Z52" s="106" t="n">
        <v>982</v>
      </c>
      <c r="AA52" s="106">
        <f>IF(AB52&gt;0,(AB52-Z52)/2,"")</f>
        <v/>
      </c>
      <c r="AB52" s="106" t="n">
        <v>1265</v>
      </c>
      <c r="AC52" s="106">
        <f>IF(AD52&gt;0,(AD52-AB52)/2,"")</f>
        <v/>
      </c>
      <c r="AD52" s="106" t="n">
        <v>1265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1705</v>
      </c>
      <c r="R53" s="108" t="n">
        <v>3</v>
      </c>
      <c r="S53" s="108">
        <f>IF(T53&gt;0,(T53-R53)/2,"")</f>
        <v/>
      </c>
      <c r="T53" s="108" t="n">
        <v>3</v>
      </c>
      <c r="U53" s="108">
        <f>IF(V53&gt;0,(V53-T53)/2,"")</f>
        <v/>
      </c>
      <c r="V53" s="108" t="n">
        <v>3</v>
      </c>
      <c r="W53" s="108">
        <f>IF(X53&gt;0,(X53-V53)/2,"")</f>
        <v/>
      </c>
      <c r="X53" s="108" t="n">
        <v>3</v>
      </c>
      <c r="Y53" s="108">
        <f>IF(Z53&gt;0,(Z53-X53)/2,"")</f>
        <v/>
      </c>
      <c r="Z53" s="108" t="n">
        <v>3</v>
      </c>
      <c r="AA53" s="108">
        <f>IF(AB53&gt;0,(AB53-Z53)/2,"")</f>
        <v/>
      </c>
      <c r="AB53" s="108" t="n">
        <v>1059</v>
      </c>
      <c r="AC53" s="108">
        <f>IF(AD53&gt;0,(AD53-AB53)/2,"")</f>
        <v/>
      </c>
      <c r="AD53" s="108" t="n">
        <v>1059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1970</v>
      </c>
      <c r="R54" s="106" t="n">
        <v>0</v>
      </c>
      <c r="S54" s="106">
        <f>IF(T54&gt;0,(T54-R54)/2,"")</f>
        <v/>
      </c>
      <c r="T54" s="106" t="n">
        <v>297</v>
      </c>
      <c r="U54" s="106">
        <f>IF(V54&gt;0,(V54-T54)/2,"")</f>
        <v/>
      </c>
      <c r="V54" s="106" t="n">
        <v>297</v>
      </c>
      <c r="W54" s="106">
        <f>IF(X54&gt;0,(X54-V54)/2,"")</f>
        <v/>
      </c>
      <c r="X54" s="106" t="n">
        <v>957</v>
      </c>
      <c r="Y54" s="106">
        <f>IF(Z54&gt;0,(Z54-X54)/2,"")</f>
        <v/>
      </c>
      <c r="Z54" s="106" t="n">
        <v>1294</v>
      </c>
      <c r="AA54" s="106">
        <f>IF(AB54&gt;0,(AB54-Z54)/2,"")</f>
        <v/>
      </c>
      <c r="AB54" s="106" t="n">
        <v>1294</v>
      </c>
      <c r="AC54" s="106">
        <f>IF(AD54&gt;0,(AD54-AB54)/2,"")</f>
        <v/>
      </c>
      <c r="AD54" s="106" t="n">
        <v>1294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2828</v>
      </c>
      <c r="R55" s="108" t="n">
        <v>1203</v>
      </c>
      <c r="S55" s="108">
        <f>IF(T55&gt;0,(T55-R55)/2,"")</f>
        <v/>
      </c>
      <c r="T55" s="108" t="n">
        <v>1203</v>
      </c>
      <c r="U55" s="108">
        <f>IF(V55&gt;0,(V55-T55)/2,"")</f>
        <v/>
      </c>
      <c r="V55" s="108" t="n">
        <v>2403</v>
      </c>
      <c r="W55" s="108">
        <f>IF(X55&gt;0,(X55-V55)/2,"")</f>
        <v/>
      </c>
      <c r="X55" s="108" t="n">
        <v>2403</v>
      </c>
      <c r="Y55" s="108">
        <f>IF(Z55&gt;0,(Z55-X55)/2,"")</f>
        <v/>
      </c>
      <c r="Z55" s="108" t="n">
        <v>2509</v>
      </c>
      <c r="AA55" s="108">
        <f>IF(AB55&gt;0,(AB55-Z55)/2,"")</f>
        <v/>
      </c>
      <c r="AB55" s="108" t="n">
        <v>2685</v>
      </c>
      <c r="AC55" s="108">
        <f>IF(AD55&gt;0,(AD55-AB55)/2,"")</f>
        <v/>
      </c>
      <c r="AD55" s="108" t="n">
        <v>2685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300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17</v>
      </c>
      <c r="Y56" s="114">
        <f>IF(Z56&gt;0,(Z56-X56)/2,"")</f>
        <v/>
      </c>
      <c r="Z56" s="114" t="n">
        <v>17</v>
      </c>
      <c r="AA56" s="114">
        <f>IF(AB56&gt;0,(AB56-Z56)/2,"")</f>
        <v/>
      </c>
      <c r="AB56" s="114" t="n">
        <v>265</v>
      </c>
      <c r="AC56" s="114">
        <f>IF(AD56&gt;0,(AD56-AB56)/2,"")</f>
        <v/>
      </c>
      <c r="AD56" s="114" t="n">
        <v>265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5313</v>
      </c>
      <c r="R57" s="104" t="n">
        <v>1192</v>
      </c>
      <c r="S57" s="104">
        <f>IF(T57&gt;0,(T57-R57)/2,"")</f>
        <v/>
      </c>
      <c r="T57" s="104" t="n">
        <v>2279</v>
      </c>
      <c r="U57" s="104">
        <f>IF(V57&gt;0,(V57-T57)/2,"")</f>
        <v/>
      </c>
      <c r="V57" s="104" t="n">
        <v>2764</v>
      </c>
      <c r="W57" s="104">
        <f>IF(X57&gt;0,(X57-V57)/2,"")</f>
        <v/>
      </c>
      <c r="X57" s="104" t="n">
        <v>2647</v>
      </c>
      <c r="Y57" s="104">
        <f>IF(Z57&gt;0,(Z57-X57)/2,"")</f>
        <v/>
      </c>
      <c r="Z57" s="104" t="n">
        <v>2702</v>
      </c>
      <c r="AA57" s="104">
        <f>IF(AB57&gt;0,(AB57-Z57)/2,"")</f>
        <v/>
      </c>
      <c r="AB57" s="104" t="n">
        <v>2702</v>
      </c>
      <c r="AC57" s="104">
        <f>IF(AD57&gt;0,(AD57-AB57)/2,"")</f>
        <v/>
      </c>
      <c r="AD57" s="104" t="n">
        <v>2702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4414</v>
      </c>
      <c r="R58" s="106" t="n">
        <v>1232</v>
      </c>
      <c r="S58" s="106">
        <f>IF(T58&gt;0,(T58-R58)/2,"")</f>
        <v/>
      </c>
      <c r="T58" s="106" t="n">
        <v>2322</v>
      </c>
      <c r="U58" s="106">
        <f>IF(V58&gt;0,(V58-T58)/2,"")</f>
        <v/>
      </c>
      <c r="V58" s="106" t="n">
        <v>2759</v>
      </c>
      <c r="W58" s="106">
        <f>IF(X58&gt;0,(X58-V58)/2,"")</f>
        <v/>
      </c>
      <c r="X58" s="106" t="n">
        <v>2499</v>
      </c>
      <c r="Y58" s="106">
        <f>IF(Z58&gt;0,(Z58-X58)/2,"")</f>
        <v/>
      </c>
      <c r="Z58" s="106" t="n">
        <v>2499</v>
      </c>
      <c r="AA58" s="106">
        <f>IF(AB58&gt;0,(AB58-Z58)/2,"")</f>
        <v/>
      </c>
      <c r="AB58" s="106" t="n">
        <v>2499</v>
      </c>
      <c r="AC58" s="106">
        <f>IF(AD58&gt;0,(AD58-AB58)/2,"")</f>
        <v/>
      </c>
      <c r="AD58" s="106" t="n">
        <v>2499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5286</v>
      </c>
      <c r="R59" s="108" t="n">
        <v>549</v>
      </c>
      <c r="S59" s="108">
        <f>IF(T59&gt;0,(T59-R59)/2,"")</f>
        <v/>
      </c>
      <c r="T59" s="108" t="n">
        <v>695</v>
      </c>
      <c r="U59" s="108">
        <f>IF(V59&gt;0,(V59-T59)/2,"")</f>
        <v/>
      </c>
      <c r="V59" s="108" t="n">
        <v>965</v>
      </c>
      <c r="W59" s="108">
        <f>IF(X59&gt;0,(X59-V59)/2,"")</f>
        <v/>
      </c>
      <c r="X59" s="108" t="n">
        <v>2003</v>
      </c>
      <c r="Y59" s="108">
        <f>IF(Z59&gt;0,(Z59-X59)/2,"")</f>
        <v/>
      </c>
      <c r="Z59" s="108" t="n">
        <v>2673</v>
      </c>
      <c r="AA59" s="108">
        <f>IF(AB59&gt;0,(AB59-Z59)/2,"")</f>
        <v/>
      </c>
      <c r="AB59" s="108" t="n">
        <v>2673</v>
      </c>
      <c r="AC59" s="108">
        <f>IF(AD59&gt;0,(AD59-AB59)/2,"")</f>
        <v/>
      </c>
      <c r="AD59" s="108" t="n">
        <v>2673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4780</v>
      </c>
      <c r="R61" s="104" t="n">
        <v>1569</v>
      </c>
      <c r="S61" s="104">
        <f>IF(T61&gt;0,(T61-R61)/2,"")</f>
        <v/>
      </c>
      <c r="T61" s="104" t="n">
        <v>1737</v>
      </c>
      <c r="U61" s="104">
        <f>IF(V61&gt;0,(V61-T61)/2,"")</f>
        <v/>
      </c>
      <c r="V61" s="104" t="n">
        <v>2225</v>
      </c>
      <c r="W61" s="104">
        <f>IF(X61&gt;0,(X61-V61)/2,"")</f>
        <v/>
      </c>
      <c r="X61" s="104" t="n">
        <v>3130</v>
      </c>
      <c r="Y61" s="104">
        <f>IF(Z61&gt;0,(Z61-X61)/2,"")</f>
        <v/>
      </c>
      <c r="Z61" s="104" t="n">
        <v>3435</v>
      </c>
      <c r="AA61" s="104">
        <f>IF(AB61&gt;0,(AB61-Z61)/2,"")</f>
        <v/>
      </c>
      <c r="AB61" s="104" t="n">
        <v>3435</v>
      </c>
      <c r="AC61" s="104">
        <f>IF(AD61&gt;0,(AD61-AB61)/2,"")</f>
        <v/>
      </c>
      <c r="AD61" s="104" t="n">
        <v>3435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7024</v>
      </c>
      <c r="R62" s="106" t="n">
        <v>1190</v>
      </c>
      <c r="S62" s="106">
        <f>IF(T62&gt;0,(T62-R62)/2,"")</f>
        <v/>
      </c>
      <c r="T62" s="106" t="n">
        <v>2695</v>
      </c>
      <c r="U62" s="106">
        <f>IF(V62&gt;0,(V62-T62)/2,"")</f>
        <v/>
      </c>
      <c r="V62" s="106" t="n">
        <v>3498</v>
      </c>
      <c r="W62" s="106">
        <f>IF(X62&gt;0,(X62-V62)/2,"")</f>
        <v/>
      </c>
      <c r="X62" s="106" t="n">
        <v>3862</v>
      </c>
      <c r="Y62" s="106">
        <f>IF(Z62&gt;0,(Z62-X62)/2,"")</f>
        <v/>
      </c>
      <c r="Z62" s="106" t="n">
        <v>4616</v>
      </c>
      <c r="AA62" s="106">
        <f>IF(AB62&gt;0,(AB62-Z62)/2,"")</f>
        <v/>
      </c>
      <c r="AB62" s="106" t="n">
        <v>4936</v>
      </c>
      <c r="AC62" s="106">
        <f>IF(AD62&gt;0,(AD62-AB62)/2,"")</f>
        <v/>
      </c>
      <c r="AD62" s="106" t="n">
        <v>5008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4566</v>
      </c>
      <c r="R63" s="108" t="n">
        <v>54</v>
      </c>
      <c r="S63" s="108">
        <f>IF(T63&gt;0,(T63-R63)/2,"")</f>
        <v/>
      </c>
      <c r="T63" s="108" t="n">
        <v>1182</v>
      </c>
      <c r="U63" s="108">
        <f>IF(V63&gt;0,(V63-T63)/2,"")</f>
        <v/>
      </c>
      <c r="V63" s="108" t="n">
        <v>1602</v>
      </c>
      <c r="W63" s="108">
        <f>IF(X63&gt;0,(X63-V63)/2,"")</f>
        <v/>
      </c>
      <c r="X63" s="108" t="n">
        <v>2832</v>
      </c>
      <c r="Y63" s="108">
        <f>IF(Z63&gt;0,(Z63-X63)/2,"")</f>
        <v/>
      </c>
      <c r="Z63" s="108" t="n">
        <v>3315</v>
      </c>
      <c r="AA63" s="108">
        <f>IF(AB63&gt;0,(AB63-Z63)/2,"")</f>
        <v/>
      </c>
      <c r="AB63" s="108" t="n">
        <v>3315</v>
      </c>
      <c r="AC63" s="108">
        <f>IF(AD63&gt;0,(AD63-AB63)/2,"")</f>
        <v/>
      </c>
      <c r="AD63" s="108" t="n">
        <v>3315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2755</v>
      </c>
      <c r="R64" s="114" t="n">
        <v>468</v>
      </c>
      <c r="S64" s="114">
        <f>IF(T64&gt;0,(T64-R64)/2,"")</f>
        <v/>
      </c>
      <c r="T64" s="114" t="n">
        <v>742</v>
      </c>
      <c r="U64" s="114">
        <f>IF(V64&gt;0,(V64-T64)/2,"")</f>
        <v/>
      </c>
      <c r="V64" s="114" t="n">
        <v>762</v>
      </c>
      <c r="W64" s="114">
        <f>IF(X64&gt;0,(X64-V64)/2,"")</f>
        <v/>
      </c>
      <c r="X64" s="114" t="n">
        <v>933</v>
      </c>
      <c r="Y64" s="114">
        <f>IF(Z64&gt;0,(Z64-X64)/2,"")</f>
        <v/>
      </c>
      <c r="Z64" s="114" t="n">
        <v>1113</v>
      </c>
      <c r="AA64" s="114">
        <f>IF(AB64&gt;0,(AB64-Z64)/2,"")</f>
        <v/>
      </c>
      <c r="AB64" s="114" t="n">
        <v>1113</v>
      </c>
      <c r="AC64" s="114">
        <f>IF(AD64&gt;0,(AD64-AB64)/2,"")</f>
        <v/>
      </c>
      <c r="AD64" s="114" t="n">
        <v>1113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8.xml><?xml version="1.0" encoding="utf-8"?>
<worksheet xmlns:r="http://schemas.openxmlformats.org/officeDocument/2006/relationships" xmlns="http://schemas.openxmlformats.org/spreadsheetml/2006/main">
  <sheetPr codeName="Sheet48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21649</v>
      </c>
      <c r="G6" s="117" t="n">
        <v>17663.437125</v>
      </c>
      <c r="H6" s="117" t="n">
        <v>14747.74579874001</v>
      </c>
      <c r="I6" s="19">
        <f>G6+H6</f>
        <v/>
      </c>
      <c r="J6" s="119" t="n">
        <v>21293</v>
      </c>
      <c r="K6" s="117" t="n">
        <v>17204.92425000001</v>
      </c>
      <c r="L6" s="117" t="n">
        <v>14052.13257775999</v>
      </c>
      <c r="M6" s="19">
        <f>K6+L6</f>
        <v/>
      </c>
      <c r="N6" s="85" t="n">
        <v>74</v>
      </c>
      <c r="O6" s="85" t="n">
        <v>58</v>
      </c>
      <c r="P6" s="92" t="n"/>
      <c r="Q6" s="20">
        <f>J6-P6</f>
        <v/>
      </c>
      <c r="R6" s="21" t="n">
        <v>2828</v>
      </c>
      <c r="S6" s="20">
        <f>IF(R6&gt;0,(R6-R7-$Q6),"")</f>
        <v/>
      </c>
      <c r="T6" s="21" t="n">
        <v>5176</v>
      </c>
      <c r="U6" s="20">
        <f>IF(T6&gt;0,(T6-T7-$Q6),"")</f>
        <v/>
      </c>
      <c r="V6" s="21" t="n">
        <v>9057</v>
      </c>
      <c r="W6" s="20">
        <f>IF(V6&gt;0,(V6-V7-$Q6),"")</f>
        <v/>
      </c>
      <c r="X6" s="21" t="n">
        <v>13428</v>
      </c>
      <c r="Y6" s="20">
        <f>IF(X6&gt;0,(X6-X7-$Q6),"")</f>
        <v/>
      </c>
      <c r="Z6" s="21" t="n">
        <v>16449</v>
      </c>
      <c r="AA6" s="20">
        <f>IF(Z6&gt;0,(Z6-Z7-$Q6),"")</f>
        <v/>
      </c>
      <c r="AB6" s="21" t="n">
        <v>16449</v>
      </c>
      <c r="AC6" s="22">
        <f>IF(AB6&gt;0,(AB6-AB7-$Q6),"")</f>
        <v/>
      </c>
      <c r="AD6" s="21" t="n">
        <v>16449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18</v>
      </c>
      <c r="S7" s="24" t="n"/>
      <c r="T7" s="25" t="n">
        <v>18</v>
      </c>
      <c r="U7" s="24" t="n"/>
      <c r="V7" s="25" t="n">
        <v>18</v>
      </c>
      <c r="W7" s="24" t="n"/>
      <c r="X7" s="25" t="n">
        <v>35</v>
      </c>
      <c r="Y7" s="24" t="n"/>
      <c r="Z7" s="25" t="n">
        <v>260</v>
      </c>
      <c r="AA7" s="24" t="n"/>
      <c r="AB7" s="25" t="n">
        <v>260</v>
      </c>
      <c r="AC7" s="26" t="n"/>
      <c r="AD7" s="25" t="n">
        <v>260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2635</v>
      </c>
      <c r="E8" s="29" t="inlineStr">
        <is>
          <t>Room 2</t>
        </is>
      </c>
      <c r="F8" s="119" t="n">
        <v>16265</v>
      </c>
      <c r="G8" s="117" t="n">
        <v>6912.744999999999</v>
      </c>
      <c r="H8" s="117" t="n">
        <v>1515.328223</v>
      </c>
      <c r="I8" s="19">
        <f>G8+H8</f>
        <v/>
      </c>
      <c r="J8" s="119" t="n">
        <v>16515</v>
      </c>
      <c r="K8" s="117" t="n">
        <v>6972.059500000001</v>
      </c>
      <c r="L8" s="117" t="n">
        <v>1514.4882482</v>
      </c>
      <c r="M8" s="19">
        <f>K8+L8</f>
        <v/>
      </c>
      <c r="N8" s="87" t="n">
        <v>23</v>
      </c>
      <c r="O8" s="87" t="n">
        <v>19</v>
      </c>
      <c r="P8" s="92" t="n"/>
      <c r="Q8" s="20">
        <f>J8-P8</f>
        <v/>
      </c>
      <c r="R8" s="21" t="n">
        <v>1999</v>
      </c>
      <c r="S8" s="20">
        <f>IF(R8&gt;0,(R8-R9-$Q8),"")</f>
        <v/>
      </c>
      <c r="T8" s="21" t="n">
        <v>2949</v>
      </c>
      <c r="U8" s="20">
        <f>IF(T8&gt;0,(T8-T9-$Q8),"")</f>
        <v/>
      </c>
      <c r="V8" s="21" t="n">
        <v>2949</v>
      </c>
      <c r="W8" s="20">
        <f>IF(V8&gt;0,(V8-V9-$Q8),"")</f>
        <v/>
      </c>
      <c r="X8" s="21" t="n">
        <v>6513</v>
      </c>
      <c r="Y8" s="20">
        <f>IF(X8&gt;0,(X8-X9-$Q8),"")</f>
        <v/>
      </c>
      <c r="Z8" s="21" t="n">
        <v>13492</v>
      </c>
      <c r="AA8" s="20">
        <f>IF(Z8&gt;0,(Z8-Z9-$Q8),"")</f>
        <v/>
      </c>
      <c r="AB8" s="21" t="n">
        <v>15974</v>
      </c>
      <c r="AC8" s="22">
        <f>IF(AB8&gt;0,(AB8-AB9-$Q8),"")</f>
        <v/>
      </c>
      <c r="AD8" s="21" t="n">
        <v>15974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2096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30</v>
      </c>
      <c r="S9" s="24" t="n"/>
      <c r="T9" s="30" t="n">
        <v>30</v>
      </c>
      <c r="U9" s="24" t="n"/>
      <c r="V9" s="30" t="n">
        <v>30</v>
      </c>
      <c r="W9" s="24" t="n"/>
      <c r="X9" s="30" t="n">
        <v>30</v>
      </c>
      <c r="Y9" s="24" t="n"/>
      <c r="Z9" s="30" t="n">
        <v>34</v>
      </c>
      <c r="AA9" s="24" t="n"/>
      <c r="AB9" s="30" t="n">
        <v>34</v>
      </c>
      <c r="AC9" s="26" t="n"/>
      <c r="AD9" s="30" t="n">
        <v>34</v>
      </c>
      <c r="AE9" s="26" t="n"/>
    </row>
    <row r="10">
      <c r="B10" s="16" t="inlineStr">
        <is>
          <t>WM DC</t>
        </is>
      </c>
      <c r="C10" s="17" t="n">
        <v>4849</v>
      </c>
      <c r="E10" s="18" t="inlineStr">
        <is>
          <t>Room 3</t>
        </is>
      </c>
      <c r="F10" s="119" t="n">
        <v>10291</v>
      </c>
      <c r="G10" s="117" t="n">
        <v>8142.655500000003</v>
      </c>
      <c r="H10" s="117" t="n">
        <v>1904.05045</v>
      </c>
      <c r="I10" s="19">
        <f>G10+H10</f>
        <v/>
      </c>
      <c r="J10" s="119" t="n">
        <v>9912</v>
      </c>
      <c r="K10" s="117" t="n">
        <v>7804.2655</v>
      </c>
      <c r="L10" s="117" t="n">
        <v>1813.132185</v>
      </c>
      <c r="M10" s="19">
        <f>K10+L10</f>
        <v/>
      </c>
      <c r="N10" s="88" t="n">
        <v>45</v>
      </c>
      <c r="O10" s="88" t="n">
        <v>38</v>
      </c>
      <c r="P10" s="92" t="n"/>
      <c r="Q10" s="20">
        <f>J10-P10</f>
        <v/>
      </c>
      <c r="R10" s="21" t="n">
        <v>1088</v>
      </c>
      <c r="S10" s="20">
        <f>IF(R10&gt;0,(R10-R11-$Q10),"")</f>
        <v/>
      </c>
      <c r="T10" s="21" t="n">
        <v>2266</v>
      </c>
      <c r="U10" s="20">
        <f>IF(T10&gt;0,(T10-T11-$Q10),"")</f>
        <v/>
      </c>
      <c r="V10" s="21" t="n">
        <v>3602</v>
      </c>
      <c r="W10" s="20">
        <f>IF(V10&gt;0,(V10-V11-$Q10),"")</f>
        <v/>
      </c>
      <c r="X10" s="21" t="n">
        <v>5801</v>
      </c>
      <c r="Y10" s="20">
        <f>IF(X10&gt;0,(X10-X11-$Q10),"")</f>
        <v/>
      </c>
      <c r="Z10" s="21" t="n">
        <v>5990</v>
      </c>
      <c r="AA10" s="20">
        <f>IF(Z10&gt;0,(Z10-Z11-$Q10),"")</f>
        <v/>
      </c>
      <c r="AB10" s="21" t="n">
        <v>5990</v>
      </c>
      <c r="AC10" s="22">
        <f>IF(AB10&gt;0,(AB10-AB11-$Q10),"")</f>
        <v/>
      </c>
      <c r="AD10" s="21" t="n">
        <v>5990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2203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1065</v>
      </c>
      <c r="S11" s="24" t="n"/>
      <c r="T11" s="30" t="n">
        <v>1497</v>
      </c>
      <c r="U11" s="24" t="n"/>
      <c r="V11" s="30" t="n">
        <v>1559</v>
      </c>
      <c r="W11" s="24" t="n"/>
      <c r="X11" s="30" t="n">
        <v>2489</v>
      </c>
      <c r="Y11" s="24" t="n"/>
      <c r="Z11" s="30" t="n">
        <v>2489</v>
      </c>
      <c r="AA11" s="24" t="n"/>
      <c r="AB11" s="30" t="n">
        <v>2489</v>
      </c>
      <c r="AC11" s="26" t="n"/>
      <c r="AD11" s="30" t="n">
        <v>2489</v>
      </c>
      <c r="AE11" s="26" t="n"/>
    </row>
    <row r="12">
      <c r="B12" s="16" t="inlineStr">
        <is>
          <t>WM TUC</t>
        </is>
      </c>
      <c r="C12" s="17" t="n">
        <v>1826</v>
      </c>
      <c r="E12" s="29" t="inlineStr">
        <is>
          <t>Room 4</t>
        </is>
      </c>
      <c r="F12" s="119" t="n">
        <v>14503</v>
      </c>
      <c r="G12" s="117" t="n">
        <v>11746.589</v>
      </c>
      <c r="H12" s="117" t="n">
        <v>16264.44270594</v>
      </c>
      <c r="I12" s="19">
        <f>G12+H12</f>
        <v/>
      </c>
      <c r="J12" s="119" t="n">
        <v>14167</v>
      </c>
      <c r="K12" s="117" t="n">
        <v>11188.69925</v>
      </c>
      <c r="L12" s="117" t="n">
        <v>14457.20459520001</v>
      </c>
      <c r="M12" s="19">
        <f>K12+L12</f>
        <v/>
      </c>
      <c r="N12" s="88" t="n">
        <v>51</v>
      </c>
      <c r="O12" s="88" t="n">
        <v>39</v>
      </c>
      <c r="P12" s="92" t="n"/>
      <c r="Q12" s="20">
        <f>J12-P12</f>
        <v/>
      </c>
      <c r="R12" s="21" t="n">
        <v>1347</v>
      </c>
      <c r="S12" s="20">
        <f>IF(R12&gt;0,(R12-R13-$Q12),"")</f>
        <v/>
      </c>
      <c r="T12" s="21" t="n">
        <v>4030</v>
      </c>
      <c r="U12" s="20">
        <f>IF(T12&gt;0,(T12-T13-$Q12),"")</f>
        <v/>
      </c>
      <c r="V12" s="21" t="n">
        <v>5451</v>
      </c>
      <c r="W12" s="20">
        <f>IF(V12&gt;0,(V12-V13-$Q12),"")</f>
        <v/>
      </c>
      <c r="X12" s="21" t="n">
        <v>6931</v>
      </c>
      <c r="Y12" s="20">
        <f>IF(X12&gt;0,(X12-X13-$Q12),"")</f>
        <v/>
      </c>
      <c r="Z12" s="21" t="n">
        <v>7911</v>
      </c>
      <c r="AA12" s="20">
        <f>IF(Z12&gt;0,(Z12-Z13-$Q12),"")</f>
        <v/>
      </c>
      <c r="AB12" s="21" t="n">
        <v>7911</v>
      </c>
      <c r="AC12" s="22">
        <f>IF(AB12&gt;0,(AB12-AB13-$Q12),"")</f>
        <v/>
      </c>
      <c r="AD12" s="21" t="n">
        <v>7911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5041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703</v>
      </c>
      <c r="S13" s="24" t="n"/>
      <c r="T13" s="30" t="n">
        <v>703</v>
      </c>
      <c r="U13" s="24" t="n"/>
      <c r="V13" s="30" t="n">
        <v>796</v>
      </c>
      <c r="W13" s="24" t="n"/>
      <c r="X13" s="30" t="n">
        <v>1260</v>
      </c>
      <c r="Y13" s="24" t="n"/>
      <c r="Z13" s="30" t="n">
        <v>1225</v>
      </c>
      <c r="AA13" s="24" t="n"/>
      <c r="AB13" s="30" t="n">
        <v>1225</v>
      </c>
      <c r="AC13" s="26" t="n"/>
      <c r="AD13" s="30" t="n">
        <v>1225</v>
      </c>
      <c r="AE13" s="26" t="n"/>
    </row>
    <row r="14">
      <c r="B14" s="16" t="inlineStr">
        <is>
          <t>ALBSFWY PHX</t>
        </is>
      </c>
      <c r="C14" s="17" t="n">
        <v>11839</v>
      </c>
      <c r="E14" s="18" t="inlineStr">
        <is>
          <t>Room 5</t>
        </is>
      </c>
      <c r="F14" s="119" t="n">
        <v>17604</v>
      </c>
      <c r="G14" s="117" t="n">
        <v>17180.40625</v>
      </c>
      <c r="H14" s="117" t="n">
        <v>20041.17801891001</v>
      </c>
      <c r="I14" s="19">
        <f>G14+H14</f>
        <v/>
      </c>
      <c r="J14" s="119" t="n">
        <v>17604</v>
      </c>
      <c r="K14" s="117" t="n">
        <v>17180.40625</v>
      </c>
      <c r="L14" s="117" t="n">
        <v>20016.17801891001</v>
      </c>
      <c r="M14" s="19">
        <f>K14+L14</f>
        <v/>
      </c>
      <c r="N14" s="88" t="n">
        <v>73</v>
      </c>
      <c r="O14" s="88" t="n">
        <v>60</v>
      </c>
      <c r="P14" s="92" t="n"/>
      <c r="Q14" s="20">
        <f>J14-P14</f>
        <v/>
      </c>
      <c r="R14" s="21" t="n">
        <v>3775</v>
      </c>
      <c r="S14" s="20">
        <f>IF(R14&gt;0,(R14-R15-$Q14),"")</f>
        <v/>
      </c>
      <c r="T14" s="21" t="n">
        <v>8044</v>
      </c>
      <c r="U14" s="20">
        <f>IF(T14&gt;0,(T14-T15-$Q14),"")</f>
        <v/>
      </c>
      <c r="V14" s="21" t="n">
        <v>10066</v>
      </c>
      <c r="W14" s="20">
        <f>IF(V14&gt;0,(V14-V15-$Q14),"")</f>
        <v/>
      </c>
      <c r="X14" s="21" t="n">
        <v>11343</v>
      </c>
      <c r="Y14" s="20">
        <f>IF(X14&gt;0,(X14-X15-$Q14),"")</f>
        <v/>
      </c>
      <c r="Z14" s="21" t="n">
        <v>11487</v>
      </c>
      <c r="AA14" s="20">
        <f>IF(Z14&gt;0,(Z14-Z15-$Q14),"")</f>
        <v/>
      </c>
      <c r="AB14" s="21" t="n">
        <v>11487</v>
      </c>
      <c r="AC14" s="22">
        <f>IF(AB14&gt;0,(AB14-AB15-$Q14),"")</f>
        <v/>
      </c>
      <c r="AD14" s="21" t="n">
        <v>11487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2808</v>
      </c>
      <c r="S15" s="24" t="n"/>
      <c r="T15" s="25" t="n">
        <v>6555</v>
      </c>
      <c r="U15" s="24" t="n"/>
      <c r="V15" s="25" t="n">
        <v>8132</v>
      </c>
      <c r="W15" s="24" t="n"/>
      <c r="X15" s="25" t="n">
        <v>8767</v>
      </c>
      <c r="Y15" s="24" t="n"/>
      <c r="Z15" s="25" t="n">
        <v>8767</v>
      </c>
      <c r="AA15" s="24" t="n"/>
      <c r="AB15" s="25" t="n">
        <v>8767</v>
      </c>
      <c r="AC15" s="26" t="n"/>
      <c r="AD15" s="25" t="n">
        <v>8767</v>
      </c>
      <c r="AE15" s="26" t="n"/>
    </row>
    <row r="16" ht="15" customHeight="1" thickBot="1">
      <c r="B16" s="28" t="inlineStr">
        <is>
          <t>FRY'S</t>
        </is>
      </c>
      <c r="C16" s="17" t="n">
        <v>11461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8863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2536</v>
      </c>
      <c r="L20" s="4" t="n"/>
      <c r="M20" s="4" t="n"/>
      <c r="Q20" s="51" t="inlineStr">
        <is>
          <t>Day Prior</t>
        </is>
      </c>
      <c r="R20" s="35" t="n">
        <v>9968</v>
      </c>
      <c r="S20" s="36" t="n"/>
      <c r="T20" s="35" t="n">
        <v>18010</v>
      </c>
      <c r="U20" s="36" t="n"/>
      <c r="V20" s="35" t="n">
        <v>25928</v>
      </c>
      <c r="W20" s="36" t="n"/>
      <c r="X20" s="35" t="n">
        <v>34052</v>
      </c>
      <c r="Y20" s="36" t="n"/>
      <c r="Z20" s="35" t="n">
        <v>47119</v>
      </c>
      <c r="AA20" s="36" t="n"/>
      <c r="AB20" s="35" t="n">
        <v>50386</v>
      </c>
      <c r="AC20" s="37" t="n"/>
      <c r="AD20" s="35" t="n">
        <v>50458</v>
      </c>
      <c r="AE20" s="37" t="n">
        <v>-39212</v>
      </c>
    </row>
    <row r="21" ht="15" customHeight="1" thickBot="1">
      <c r="B21" s="57" t="inlineStr">
        <is>
          <t>SBUX LV</t>
        </is>
      </c>
      <c r="C21" s="58" t="n">
        <v>4571</v>
      </c>
      <c r="M21" s="4" t="n"/>
      <c r="Q21" s="52" t="n"/>
      <c r="R21" s="40" t="n">
        <v>3491</v>
      </c>
      <c r="S21" s="41" t="n"/>
      <c r="T21" s="40" t="n">
        <v>6973</v>
      </c>
      <c r="U21" s="41" t="n"/>
      <c r="V21" s="40" t="n">
        <v>8891</v>
      </c>
      <c r="W21" s="41" t="n"/>
      <c r="X21" s="40" t="n">
        <v>12332</v>
      </c>
      <c r="Y21" s="41" t="n"/>
      <c r="Z21" s="40" t="n">
        <v>13060</v>
      </c>
      <c r="AA21" s="41" t="n"/>
      <c r="AB21" s="40" t="n">
        <v>13305</v>
      </c>
      <c r="AC21" s="42" t="n"/>
      <c r="AD21" s="40" t="n">
        <v>13305</v>
      </c>
      <c r="AE21" s="42" t="n"/>
    </row>
    <row r="22" ht="15" customHeight="1" thickBot="1">
      <c r="M22" s="4" t="n"/>
      <c r="Q22" s="54" t="n"/>
      <c r="R22" s="55" t="n">
        <v>4984</v>
      </c>
      <c r="S22" s="55" t="n"/>
      <c r="T22" s="55" t="n">
        <v>4021</v>
      </c>
      <c r="U22" s="55" t="n"/>
      <c r="V22" s="55" t="n">
        <v>3959</v>
      </c>
      <c r="W22" s="55" t="n"/>
      <c r="X22" s="55" t="n">
        <v>4062</v>
      </c>
      <c r="Y22" s="55" t="n"/>
      <c r="Z22" s="55" t="n">
        <v>6533.5</v>
      </c>
      <c r="AA22" s="55" t="n"/>
      <c r="AB22" s="55" t="n">
        <v>1633.5</v>
      </c>
      <c r="AC22" s="56" t="n"/>
      <c r="AD22" s="55" t="n">
        <v>36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12164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26391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13919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15715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4731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2169</v>
      </c>
      <c r="R35" s="104" t="n">
        <v>685</v>
      </c>
      <c r="S35" s="104">
        <f>IF(T35&gt;0,(T35-R35)/2,"")</f>
        <v/>
      </c>
      <c r="T35" s="104" t="n">
        <v>1199</v>
      </c>
      <c r="U35" s="104">
        <f>IF(V35&gt;0,(V35-T35)/2,"")</f>
        <v/>
      </c>
      <c r="V35" s="104" t="n">
        <v>2144</v>
      </c>
      <c r="W35" s="104">
        <f>IF(X35&gt;0,(X35-V35)/2,"")</f>
        <v/>
      </c>
      <c r="X35" s="104" t="n">
        <v>2163</v>
      </c>
      <c r="Y35" s="104">
        <f>IF(Z35&gt;0,(Z35-X35)/2,"")</f>
        <v/>
      </c>
      <c r="Z35" s="104" t="n">
        <v>2168</v>
      </c>
      <c r="AA35" s="104">
        <f>IF(AB35&gt;0,(AB35-Z35)/2,"")</f>
        <v/>
      </c>
      <c r="AB35" s="104" t="n">
        <v>2168</v>
      </c>
      <c r="AC35" s="104">
        <f>IF(AD35&gt;0,(AD35-AB35)/2,"")</f>
        <v/>
      </c>
      <c r="AD35" s="104" t="n">
        <v>2168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1454</v>
      </c>
      <c r="R36" s="106" t="n">
        <v>560</v>
      </c>
      <c r="S36" s="106">
        <f>IF(T36&gt;0,(T36-R36)/2,"")</f>
        <v/>
      </c>
      <c r="T36" s="106" t="n">
        <v>631</v>
      </c>
      <c r="U36" s="106">
        <f>IF(V36&gt;0,(V36-T36)/2,"")</f>
        <v/>
      </c>
      <c r="V36" s="106" t="n">
        <v>800</v>
      </c>
      <c r="W36" s="106">
        <f>IF(X36&gt;0,(X36-V36)/2,"")</f>
        <v/>
      </c>
      <c r="X36" s="106" t="n">
        <v>1399</v>
      </c>
      <c r="Y36" s="106">
        <f>IF(Z36&gt;0,(Z36-X36)/2,"")</f>
        <v/>
      </c>
      <c r="Z36" s="106" t="n">
        <v>1454</v>
      </c>
      <c r="AA36" s="106">
        <f>IF(AB36&gt;0,(AB36-Z36)/2,"")</f>
        <v/>
      </c>
      <c r="AB36" s="106" t="n">
        <v>1454</v>
      </c>
      <c r="AC36" s="106">
        <f>IF(AD36&gt;0,(AD36-AB36)/2,"")</f>
        <v/>
      </c>
      <c r="AD36" s="106" t="n">
        <v>1454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2569</v>
      </c>
      <c r="R37" s="108" t="n">
        <v>420</v>
      </c>
      <c r="S37" s="108">
        <f>IF(T37&gt;0,(T37-R37)/2,"")</f>
        <v/>
      </c>
      <c r="T37" s="108" t="n">
        <v>779</v>
      </c>
      <c r="U37" s="108">
        <f>IF(V37&gt;0,(V37-T37)/2,"")</f>
        <v/>
      </c>
      <c r="V37" s="108" t="n">
        <v>779</v>
      </c>
      <c r="W37" s="108">
        <f>IF(X37&gt;0,(X37-V37)/2,"")</f>
        <v/>
      </c>
      <c r="X37" s="108" t="n">
        <v>1199</v>
      </c>
      <c r="Y37" s="108">
        <f>IF(Z37&gt;0,(Z37-X37)/2,"")</f>
        <v/>
      </c>
      <c r="Z37" s="108" t="n">
        <v>2736</v>
      </c>
      <c r="AA37" s="108">
        <f>IF(AB37&gt;0,(AB37-Z37)/2,"")</f>
        <v/>
      </c>
      <c r="AB37" s="108" t="n">
        <v>2736</v>
      </c>
      <c r="AC37" s="108">
        <f>IF(AD37&gt;0,(AD37-AB37)/2,"")</f>
        <v/>
      </c>
      <c r="AD37" s="108" t="n">
        <v>2736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3939</v>
      </c>
      <c r="R38" s="106" t="n">
        <v>715</v>
      </c>
      <c r="S38" s="106">
        <f>IF(T38&gt;0,(T38-R38)/2,"")</f>
        <v/>
      </c>
      <c r="T38" s="106" t="n">
        <v>1250</v>
      </c>
      <c r="U38" s="106">
        <f>IF(V38&gt;0,(V38-T38)/2,"")</f>
        <v/>
      </c>
      <c r="V38" s="106" t="n">
        <v>2026</v>
      </c>
      <c r="W38" s="106">
        <f>IF(X38&gt;0,(X38-V38)/2,"")</f>
        <v/>
      </c>
      <c r="X38" s="106" t="n">
        <v>2561</v>
      </c>
      <c r="Y38" s="106">
        <f>IF(Z38&gt;0,(Z38-X38)/2,"")</f>
        <v/>
      </c>
      <c r="Z38" s="106" t="n">
        <v>3425</v>
      </c>
      <c r="AA38" s="106">
        <f>IF(AB38&gt;0,(AB38-Z38)/2,"")</f>
        <v/>
      </c>
      <c r="AB38" s="106" t="n">
        <v>3425</v>
      </c>
      <c r="AC38" s="106">
        <f>IF(AD38&gt;0,(AD38-AB38)/2,"")</f>
        <v/>
      </c>
      <c r="AD38" s="106" t="n">
        <v>3425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2582</v>
      </c>
      <c r="R39" s="108" t="n">
        <v>13</v>
      </c>
      <c r="S39" s="108">
        <f>IF(T39&gt;0,(T39-R39)/2,"")</f>
        <v/>
      </c>
      <c r="T39" s="108" t="n">
        <v>326</v>
      </c>
      <c r="U39" s="108">
        <f>IF(V39&gt;0,(V39-T39)/2,"")</f>
        <v/>
      </c>
      <c r="V39" s="108" t="n">
        <v>836</v>
      </c>
      <c r="W39" s="108">
        <f>IF(X39&gt;0,(X39-V39)/2,"")</f>
        <v/>
      </c>
      <c r="X39" s="108" t="n">
        <v>1518</v>
      </c>
      <c r="Y39" s="108">
        <f>IF(Z39&gt;0,(Z39-X39)/2,"")</f>
        <v/>
      </c>
      <c r="Z39" s="108" t="n">
        <v>1518</v>
      </c>
      <c r="AA39" s="108">
        <f>IF(AB39&gt;0,(AB39-Z39)/2,"")</f>
        <v/>
      </c>
      <c r="AB39" s="108" t="n">
        <v>1518</v>
      </c>
      <c r="AC39" s="108">
        <f>IF(AD39&gt;0,(AD39-AB39)/2,"")</f>
        <v/>
      </c>
      <c r="AD39" s="108" t="n">
        <v>1518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3943</v>
      </c>
      <c r="R40" s="106" t="n">
        <v>13</v>
      </c>
      <c r="S40" s="106">
        <f>IF(T40&gt;0,(T40-R40)/2,"")</f>
        <v/>
      </c>
      <c r="T40" s="106" t="n">
        <v>13</v>
      </c>
      <c r="U40" s="106">
        <f>IF(V40&gt;0,(V40-T40)/2,"")</f>
        <v/>
      </c>
      <c r="V40" s="106" t="n">
        <v>13</v>
      </c>
      <c r="W40" s="106">
        <f>IF(X40&gt;0,(X40-V40)/2,"")</f>
        <v/>
      </c>
      <c r="X40" s="106" t="n">
        <v>1341</v>
      </c>
      <c r="Y40" s="106">
        <f>IF(Z40&gt;0,(Z40-X40)/2,"")</f>
        <v/>
      </c>
      <c r="Z40" s="106" t="n">
        <v>1518</v>
      </c>
      <c r="AA40" s="106">
        <f>IF(AB40&gt;0,(AB40-Z40)/2,"")</f>
        <v/>
      </c>
      <c r="AB40" s="106" t="n">
        <v>1518</v>
      </c>
      <c r="AC40" s="106">
        <f>IF(AD40&gt;0,(AD40-AB40)/2,"")</f>
        <v/>
      </c>
      <c r="AD40" s="106" t="n">
        <v>1518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1203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762</v>
      </c>
      <c r="W41" s="108">
        <f>IF(X41&gt;0,(X41-V41)/2,"")</f>
        <v/>
      </c>
      <c r="X41" s="108" t="n">
        <v>762</v>
      </c>
      <c r="Y41" s="108">
        <f>IF(Z41&gt;0,(Z41-X41)/2,"")</f>
        <v/>
      </c>
      <c r="Z41" s="108" t="n">
        <v>1139</v>
      </c>
      <c r="AA41" s="108">
        <f>IF(AB41&gt;0,(AB41-Z41)/2,"")</f>
        <v/>
      </c>
      <c r="AB41" s="108" t="n">
        <v>1139</v>
      </c>
      <c r="AC41" s="108">
        <f>IF(AD41&gt;0,(AD41-AB41)/2,"")</f>
        <v/>
      </c>
      <c r="AD41" s="108" t="n">
        <v>1139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1708</v>
      </c>
      <c r="R42" s="106" t="n">
        <v>0</v>
      </c>
      <c r="S42" s="106">
        <f>IF(T42&gt;0,(T42-R42)/2,"")</f>
        <v/>
      </c>
      <c r="T42" s="106" t="n">
        <v>556</v>
      </c>
      <c r="U42" s="106">
        <f>IF(V42&gt;0,(V42-T42)/2,"")</f>
        <v/>
      </c>
      <c r="V42" s="106" t="n">
        <v>556</v>
      </c>
      <c r="W42" s="106">
        <f>IF(X42&gt;0,(X42-V42)/2,"")</f>
        <v/>
      </c>
      <c r="X42" s="106" t="n">
        <v>1341</v>
      </c>
      <c r="Y42" s="106">
        <f>IF(Z42&gt;0,(Z42-X42)/2,"")</f>
        <v/>
      </c>
      <c r="Z42" s="106" t="n">
        <v>1347</v>
      </c>
      <c r="AA42" s="106">
        <f>IF(AB42&gt;0,(AB42-Z42)/2,"")</f>
        <v/>
      </c>
      <c r="AB42" s="106" t="n">
        <v>1347</v>
      </c>
      <c r="AC42" s="106">
        <f>IF(AD42&gt;0,(AD42-AB42)/2,"")</f>
        <v/>
      </c>
      <c r="AD42" s="106" t="n">
        <v>1347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1726</v>
      </c>
      <c r="R43" s="110" t="n">
        <v>422</v>
      </c>
      <c r="S43" s="110">
        <f>IF(T43&gt;0,(T43-R43)/2,"")</f>
        <v/>
      </c>
      <c r="T43" s="110" t="n">
        <v>422</v>
      </c>
      <c r="U43" s="110">
        <f>IF(V43&gt;0,(V43-T43)/2,"")</f>
        <v/>
      </c>
      <c r="V43" s="110" t="n">
        <v>1141</v>
      </c>
      <c r="W43" s="110">
        <f>IF(X43&gt;0,(X43-V43)/2,"")</f>
        <v/>
      </c>
      <c r="X43" s="110" t="n">
        <v>1144</v>
      </c>
      <c r="Y43" s="110">
        <f>IF(Z43&gt;0,(Z43-X43)/2,"")</f>
        <v/>
      </c>
      <c r="Z43" s="110" t="n">
        <v>1144</v>
      </c>
      <c r="AA43" s="110">
        <f>IF(AB43&gt;0,(AB43-Z43)/2,"")</f>
        <v/>
      </c>
      <c r="AB43" s="110" t="n">
        <v>1144</v>
      </c>
      <c r="AC43" s="110">
        <f>IF(AD43&gt;0,(AD43-AB43)/2,"")</f>
        <v/>
      </c>
      <c r="AD43" s="110" t="n">
        <v>1144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5188</v>
      </c>
      <c r="R44" s="112" t="n">
        <v>1000</v>
      </c>
      <c r="S44" s="112">
        <f>IF(T44&gt;0,(T44-R44)/2,"")</f>
        <v/>
      </c>
      <c r="T44" s="112" t="n">
        <v>1950</v>
      </c>
      <c r="U44" s="112">
        <f>IF(V44&gt;0,(V44-T44)/2,"")</f>
        <v/>
      </c>
      <c r="V44" s="112" t="n">
        <v>1950</v>
      </c>
      <c r="W44" s="112">
        <f>IF(X44&gt;0,(X44-V44)/2,"")</f>
        <v/>
      </c>
      <c r="X44" s="112" t="n">
        <v>1950</v>
      </c>
      <c r="Y44" s="112">
        <f>IF(Z44&gt;0,(Z44-X44)/2,"")</f>
        <v/>
      </c>
      <c r="Z44" s="112" t="n">
        <v>5158</v>
      </c>
      <c r="AA44" s="112">
        <f>IF(AB44&gt;0,(AB44-Z44)/2,"")</f>
        <v/>
      </c>
      <c r="AB44" s="112" t="n">
        <v>5158</v>
      </c>
      <c r="AC44" s="112">
        <f>IF(AD44&gt;0,(AD44-AB44)/2,"")</f>
        <v/>
      </c>
      <c r="AD44" s="112" t="n">
        <v>5158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4221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1606</v>
      </c>
      <c r="Y45" s="108">
        <f>IF(Z45&gt;0,(Z45-X45)/2,"")</f>
        <v/>
      </c>
      <c r="Z45" s="108" t="n">
        <v>2750</v>
      </c>
      <c r="AA45" s="108">
        <f>IF(AB45&gt;0,(AB45-Z45)/2,"")</f>
        <v/>
      </c>
      <c r="AB45" s="108" t="n">
        <v>4221</v>
      </c>
      <c r="AC45" s="108">
        <f>IF(AD45&gt;0,(AD45-AB45)/2,"")</f>
        <v/>
      </c>
      <c r="AD45" s="108" t="n">
        <v>4221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2799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321</v>
      </c>
      <c r="Y46" s="106">
        <f>IF(Z46&gt;0,(Z46-X46)/2,"")</f>
        <v/>
      </c>
      <c r="Z46" s="106" t="n">
        <v>1247</v>
      </c>
      <c r="AA46" s="106">
        <f>IF(AB46&gt;0,(AB46-Z46)/2,"")</f>
        <v/>
      </c>
      <c r="AB46" s="106" t="n">
        <v>2258</v>
      </c>
      <c r="AC46" s="106">
        <f>IF(AD46&gt;0,(AD46-AB46)/2,"")</f>
        <v/>
      </c>
      <c r="AD46" s="106" t="n">
        <v>2258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4307</v>
      </c>
      <c r="R47" s="110" t="n">
        <v>999</v>
      </c>
      <c r="S47" s="110">
        <f>IF(T47&gt;0,(T47-R47)/2,"")</f>
        <v/>
      </c>
      <c r="T47" s="110" t="n">
        <v>999</v>
      </c>
      <c r="U47" s="110">
        <f>IF(V47&gt;0,(V47-T47)/2,"")</f>
        <v/>
      </c>
      <c r="V47" s="110" t="n">
        <v>999</v>
      </c>
      <c r="W47" s="110">
        <f>IF(X47&gt;0,(X47-V47)/2,"")</f>
        <v/>
      </c>
      <c r="X47" s="110" t="n">
        <v>2636</v>
      </c>
      <c r="Y47" s="110">
        <f>IF(Z47&gt;0,(Z47-X47)/2,"")</f>
        <v/>
      </c>
      <c r="Z47" s="110" t="n">
        <v>4337</v>
      </c>
      <c r="AA47" s="110">
        <f>IF(AB47&gt;0,(AB47-Z47)/2,"")</f>
        <v/>
      </c>
      <c r="AB47" s="110" t="n">
        <v>4337</v>
      </c>
      <c r="AC47" s="110">
        <f>IF(AD47&gt;0,(AD47-AB47)/2,"")</f>
        <v/>
      </c>
      <c r="AD47" s="110" t="n">
        <v>4337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319</v>
      </c>
      <c r="R48" s="112" t="n">
        <v>1</v>
      </c>
      <c r="S48" s="112">
        <f>IF(T48&gt;0,(T48-R48)/2,"")</f>
        <v/>
      </c>
      <c r="T48" s="112" t="n">
        <v>1</v>
      </c>
      <c r="U48" s="112">
        <f>IF(V48&gt;0,(V48-T48)/2,"")</f>
        <v/>
      </c>
      <c r="V48" s="112" t="n">
        <v>109</v>
      </c>
      <c r="W48" s="112">
        <f>IF(X48&gt;0,(X48-V48)/2,"")</f>
        <v/>
      </c>
      <c r="X48" s="112" t="n">
        <v>255</v>
      </c>
      <c r="Y48" s="112">
        <f>IF(Z48&gt;0,(Z48-X48)/2,"")</f>
        <v/>
      </c>
      <c r="Z48" s="112" t="n">
        <v>255</v>
      </c>
      <c r="AA48" s="112">
        <f>IF(AB48&gt;0,(AB48-Z48)/2,"")</f>
        <v/>
      </c>
      <c r="AB48" s="112" t="n">
        <v>255</v>
      </c>
      <c r="AC48" s="112">
        <f>IF(AD48&gt;0,(AD48-AB48)/2,"")</f>
        <v/>
      </c>
      <c r="AD48" s="112" t="n">
        <v>255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328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328</v>
      </c>
      <c r="W49" s="108">
        <f>IF(X49&gt;0,(X49-V49)/2,"")</f>
        <v/>
      </c>
      <c r="X49" s="108" t="n">
        <v>347</v>
      </c>
      <c r="Y49" s="108">
        <f>IF(Z49&gt;0,(Z49-X49)/2,"")</f>
        <v/>
      </c>
      <c r="Z49" s="108" t="n">
        <v>347</v>
      </c>
      <c r="AA49" s="108">
        <f>IF(AB49&gt;0,(AB49-Z49)/2,"")</f>
        <v/>
      </c>
      <c r="AB49" s="108" t="n">
        <v>347</v>
      </c>
      <c r="AC49" s="108">
        <f>IF(AD49&gt;0,(AD49-AB49)/2,"")</f>
        <v/>
      </c>
      <c r="AD49" s="108" t="n">
        <v>347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1883</v>
      </c>
      <c r="R50" s="106" t="n">
        <v>286</v>
      </c>
      <c r="S50" s="106">
        <f>IF(T50&gt;0,(T50-R50)/2,"")</f>
        <v/>
      </c>
      <c r="T50" s="106" t="n">
        <v>718</v>
      </c>
      <c r="U50" s="106">
        <f>IF(V50&gt;0,(V50-T50)/2,"")</f>
        <v/>
      </c>
      <c r="V50" s="106" t="n">
        <v>917</v>
      </c>
      <c r="W50" s="106">
        <f>IF(X50&gt;0,(X50-V50)/2,"")</f>
        <v/>
      </c>
      <c r="X50" s="106" t="n">
        <v>1206</v>
      </c>
      <c r="Y50" s="106">
        <f>IF(Z50&gt;0,(Z50-X50)/2,"")</f>
        <v/>
      </c>
      <c r="Z50" s="106" t="n">
        <v>1206</v>
      </c>
      <c r="AA50" s="106">
        <f>IF(AB50&gt;0,(AB50-Z50)/2,"")</f>
        <v/>
      </c>
      <c r="AB50" s="106" t="n">
        <v>1206</v>
      </c>
      <c r="AC50" s="106">
        <f>IF(AD50&gt;0,(AD50-AB50)/2,"")</f>
        <v/>
      </c>
      <c r="AD50" s="106" t="n">
        <v>1206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1123</v>
      </c>
      <c r="R51" s="108" t="n">
        <v>10</v>
      </c>
      <c r="S51" s="108">
        <f>IF(T51&gt;0,(T51-R51)/2,"")</f>
        <v/>
      </c>
      <c r="T51" s="108" t="n">
        <v>10</v>
      </c>
      <c r="U51" s="108">
        <f>IF(V51&gt;0,(V51-T51)/2,"")</f>
        <v/>
      </c>
      <c r="V51" s="108" t="n">
        <v>288</v>
      </c>
      <c r="W51" s="108">
        <f>IF(X51&gt;0,(X51-V51)/2,"")</f>
        <v/>
      </c>
      <c r="X51" s="108" t="n">
        <v>680</v>
      </c>
      <c r="Y51" s="108">
        <f>IF(Z51&gt;0,(Z51-X51)/2,"")</f>
        <v/>
      </c>
      <c r="Z51" s="108" t="n">
        <v>680</v>
      </c>
      <c r="AA51" s="108">
        <f>IF(AB51&gt;0,(AB51-Z51)/2,"")</f>
        <v/>
      </c>
      <c r="AB51" s="108" t="n">
        <v>680</v>
      </c>
      <c r="AC51" s="108">
        <f>IF(AD51&gt;0,(AD51-AB51)/2,"")</f>
        <v/>
      </c>
      <c r="AD51" s="108" t="n">
        <v>680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2665</v>
      </c>
      <c r="R52" s="106" t="n">
        <v>779</v>
      </c>
      <c r="S52" s="106">
        <f>IF(T52&gt;0,(T52-R52)/2,"")</f>
        <v/>
      </c>
      <c r="T52" s="106" t="n">
        <v>795</v>
      </c>
      <c r="U52" s="106">
        <f>IF(V52&gt;0,(V52-T52)/2,"")</f>
        <v/>
      </c>
      <c r="V52" s="106" t="n">
        <v>696</v>
      </c>
      <c r="W52" s="106">
        <f>IF(X52&gt;0,(X52-V52)/2,"")</f>
        <v/>
      </c>
      <c r="X52" s="106" t="n">
        <v>1277</v>
      </c>
      <c r="Y52" s="106">
        <f>IF(Z52&gt;0,(Z52-X52)/2,"")</f>
        <v/>
      </c>
      <c r="Z52" s="106" t="n">
        <v>1466</v>
      </c>
      <c r="AA52" s="106">
        <f>IF(AB52&gt;0,(AB52-Z52)/2,"")</f>
        <v/>
      </c>
      <c r="AB52" s="106" t="n">
        <v>1466</v>
      </c>
      <c r="AC52" s="106">
        <f>IF(AD52&gt;0,(AD52-AB52)/2,"")</f>
        <v/>
      </c>
      <c r="AD52" s="106" t="n">
        <v>1466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1749</v>
      </c>
      <c r="R53" s="108" t="n">
        <v>3</v>
      </c>
      <c r="S53" s="108">
        <f>IF(T53&gt;0,(T53-R53)/2,"")</f>
        <v/>
      </c>
      <c r="T53" s="108" t="n">
        <v>3</v>
      </c>
      <c r="U53" s="108">
        <f>IF(V53&gt;0,(V53-T53)/2,"")</f>
        <v/>
      </c>
      <c r="V53" s="108" t="n">
        <v>3</v>
      </c>
      <c r="W53" s="108">
        <f>IF(X53&gt;0,(X53-V53)/2,"")</f>
        <v/>
      </c>
      <c r="X53" s="108" t="n">
        <v>514</v>
      </c>
      <c r="Y53" s="108">
        <f>IF(Z53&gt;0,(Z53-X53)/2,"")</f>
        <v/>
      </c>
      <c r="Z53" s="108" t="n">
        <v>514</v>
      </c>
      <c r="AA53" s="108">
        <f>IF(AB53&gt;0,(AB53-Z53)/2,"")</f>
        <v/>
      </c>
      <c r="AB53" s="108" t="n">
        <v>514</v>
      </c>
      <c r="AC53" s="108">
        <f>IF(AD53&gt;0,(AD53-AB53)/2,"")</f>
        <v/>
      </c>
      <c r="AD53" s="108" t="n">
        <v>514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1074</v>
      </c>
      <c r="R54" s="106" t="n">
        <v>0</v>
      </c>
      <c r="S54" s="106">
        <f>IF(T54&gt;0,(T54-R54)/2,"")</f>
        <v/>
      </c>
      <c r="T54" s="106" t="n">
        <v>730</v>
      </c>
      <c r="U54" s="106">
        <f>IF(V54&gt;0,(V54-T54)/2,"")</f>
        <v/>
      </c>
      <c r="V54" s="106" t="n">
        <v>1067</v>
      </c>
      <c r="W54" s="106">
        <f>IF(X54&gt;0,(X54-V54)/2,"")</f>
        <v/>
      </c>
      <c r="X54" s="106" t="n">
        <v>989</v>
      </c>
      <c r="Y54" s="106">
        <f>IF(Z54&gt;0,(Z54-X54)/2,"")</f>
        <v/>
      </c>
      <c r="Z54" s="106" t="n">
        <v>989</v>
      </c>
      <c r="AA54" s="106">
        <f>IF(AB54&gt;0,(AB54-Z54)/2,"")</f>
        <v/>
      </c>
      <c r="AB54" s="106" t="n">
        <v>989</v>
      </c>
      <c r="AC54" s="106">
        <f>IF(AD54&gt;0,(AD54-AB54)/2,"")</f>
        <v/>
      </c>
      <c r="AD54" s="106" t="n">
        <v>989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441</v>
      </c>
      <c r="R55" s="108" t="n">
        <v>9</v>
      </c>
      <c r="S55" s="108">
        <f>IF(T55&gt;0,(T55-R55)/2,"")</f>
        <v/>
      </c>
      <c r="T55" s="108" t="n">
        <v>9</v>
      </c>
      <c r="U55" s="108">
        <f>IF(V55&gt;0,(V55-T55)/2,"")</f>
        <v/>
      </c>
      <c r="V55" s="108" t="n">
        <v>9</v>
      </c>
      <c r="W55" s="108">
        <f>IF(X55&gt;0,(X55-V55)/2,"")</f>
        <v/>
      </c>
      <c r="X55" s="108" t="n">
        <v>202</v>
      </c>
      <c r="Y55" s="108">
        <f>IF(Z55&gt;0,(Z55-X55)/2,"")</f>
        <v/>
      </c>
      <c r="Z55" s="108" t="n">
        <v>202</v>
      </c>
      <c r="AA55" s="108">
        <f>IF(AB55&gt;0,(AB55-Z55)/2,"")</f>
        <v/>
      </c>
      <c r="AB55" s="108" t="n">
        <v>202</v>
      </c>
      <c r="AC55" s="108">
        <f>IF(AD55&gt;0,(AD55-AB55)/2,"")</f>
        <v/>
      </c>
      <c r="AD55" s="108" t="n">
        <v>202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330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185</v>
      </c>
      <c r="W56" s="114">
        <f>IF(X56&gt;0,(X56-V56)/2,"")</f>
        <v/>
      </c>
      <c r="X56" s="114" t="n">
        <v>331</v>
      </c>
      <c r="Y56" s="114">
        <f>IF(Z56&gt;0,(Z56-X56)/2,"")</f>
        <v/>
      </c>
      <c r="Z56" s="114" t="n">
        <v>331</v>
      </c>
      <c r="AA56" s="114">
        <f>IF(AB56&gt;0,(AB56-Z56)/2,"")</f>
        <v/>
      </c>
      <c r="AB56" s="114" t="n">
        <v>331</v>
      </c>
      <c r="AC56" s="114">
        <f>IF(AD56&gt;0,(AD56-AB56)/2,"")</f>
        <v/>
      </c>
      <c r="AD56" s="114" t="n">
        <v>331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5187</v>
      </c>
      <c r="R57" s="104" t="n">
        <v>474</v>
      </c>
      <c r="S57" s="104">
        <f>IF(T57&gt;0,(T57-R57)/2,"")</f>
        <v/>
      </c>
      <c r="T57" s="104" t="n">
        <v>962</v>
      </c>
      <c r="U57" s="104">
        <f>IF(V57&gt;0,(V57-T57)/2,"")</f>
        <v/>
      </c>
      <c r="V57" s="104" t="n">
        <v>1631</v>
      </c>
      <c r="W57" s="104">
        <f>IF(X57&gt;0,(X57-V57)/2,"")</f>
        <v/>
      </c>
      <c r="X57" s="104" t="n">
        <v>3171</v>
      </c>
      <c r="Y57" s="104">
        <f>IF(Z57&gt;0,(Z57-X57)/2,"")</f>
        <v/>
      </c>
      <c r="Z57" s="104" t="n">
        <v>3719</v>
      </c>
      <c r="AA57" s="104">
        <f>IF(AB57&gt;0,(AB57-Z57)/2,"")</f>
        <v/>
      </c>
      <c r="AB57" s="104" t="n">
        <v>3719</v>
      </c>
      <c r="AC57" s="104">
        <f>IF(AD57&gt;0,(AD57-AB57)/2,"")</f>
        <v/>
      </c>
      <c r="AD57" s="104" t="n">
        <v>3719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4604</v>
      </c>
      <c r="R58" s="106" t="n">
        <v>277</v>
      </c>
      <c r="S58" s="106">
        <f>IF(T58&gt;0,(T58-R58)/2,"")</f>
        <v/>
      </c>
      <c r="T58" s="106" t="n">
        <v>2224</v>
      </c>
      <c r="U58" s="106">
        <f>IF(V58&gt;0,(V58-T58)/2,"")</f>
        <v/>
      </c>
      <c r="V58" s="106" t="n">
        <v>2681</v>
      </c>
      <c r="W58" s="106">
        <f>IF(X58&gt;0,(X58-V58)/2,"")</f>
        <v/>
      </c>
      <c r="X58" s="106" t="n">
        <v>2105</v>
      </c>
      <c r="Y58" s="106">
        <f>IF(Z58&gt;0,(Z58-X58)/2,"")</f>
        <v/>
      </c>
      <c r="Z58" s="106" t="n">
        <v>2505</v>
      </c>
      <c r="AA58" s="106">
        <f>IF(AB58&gt;0,(AB58-Z58)/2,"")</f>
        <v/>
      </c>
      <c r="AB58" s="106" t="n">
        <v>2505</v>
      </c>
      <c r="AC58" s="106">
        <f>IF(AD58&gt;0,(AD58-AB58)/2,"")</f>
        <v/>
      </c>
      <c r="AD58" s="106" t="n">
        <v>2505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4376</v>
      </c>
      <c r="R59" s="108" t="n">
        <v>596</v>
      </c>
      <c r="S59" s="108">
        <f>IF(T59&gt;0,(T59-R59)/2,"")</f>
        <v/>
      </c>
      <c r="T59" s="108" t="n">
        <v>844</v>
      </c>
      <c r="U59" s="108">
        <f>IF(V59&gt;0,(V59-T59)/2,"")</f>
        <v/>
      </c>
      <c r="V59" s="108" t="n">
        <v>1139</v>
      </c>
      <c r="W59" s="108">
        <f>IF(X59&gt;0,(X59-V59)/2,"")</f>
        <v/>
      </c>
      <c r="X59" s="108" t="n">
        <v>1655</v>
      </c>
      <c r="Y59" s="108">
        <f>IF(Z59&gt;0,(Z59-X59)/2,"")</f>
        <v/>
      </c>
      <c r="Z59" s="108" t="n">
        <v>1687</v>
      </c>
      <c r="AA59" s="108">
        <f>IF(AB59&gt;0,(AB59-Z59)/2,"")</f>
        <v/>
      </c>
      <c r="AB59" s="108" t="n">
        <v>1687</v>
      </c>
      <c r="AC59" s="108">
        <f>IF(AD59&gt;0,(AD59-AB59)/2,"")</f>
        <v/>
      </c>
      <c r="AD59" s="108" t="n">
        <v>1687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5869</v>
      </c>
      <c r="R61" s="104" t="n">
        <v>812</v>
      </c>
      <c r="S61" s="104">
        <f>IF(T61&gt;0,(T61-R61)/2,"")</f>
        <v/>
      </c>
      <c r="T61" s="104" t="n">
        <v>2097</v>
      </c>
      <c r="U61" s="104">
        <f>IF(V61&gt;0,(V61-T61)/2,"")</f>
        <v/>
      </c>
      <c r="V61" s="104" t="n">
        <v>2864</v>
      </c>
      <c r="W61" s="104">
        <f>IF(X61&gt;0,(X61-V61)/2,"")</f>
        <v/>
      </c>
      <c r="X61" s="104" t="n">
        <v>3145</v>
      </c>
      <c r="Y61" s="104">
        <f>IF(Z61&gt;0,(Z61-X61)/2,"")</f>
        <v/>
      </c>
      <c r="Z61" s="104" t="n">
        <v>3145</v>
      </c>
      <c r="AA61" s="104">
        <f>IF(AB61&gt;0,(AB61-Z61)/2,"")</f>
        <v/>
      </c>
      <c r="AB61" s="104" t="n">
        <v>3145</v>
      </c>
      <c r="AC61" s="104">
        <f>IF(AD61&gt;0,(AD61-AB61)/2,"")</f>
        <v/>
      </c>
      <c r="AD61" s="104" t="n">
        <v>3145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5433</v>
      </c>
      <c r="R62" s="106" t="n">
        <v>1527</v>
      </c>
      <c r="S62" s="106">
        <f>IF(T62&gt;0,(T62-R62)/2,"")</f>
        <v/>
      </c>
      <c r="T62" s="106" t="n">
        <v>3223</v>
      </c>
      <c r="U62" s="106">
        <f>IF(V62&gt;0,(V62-T62)/2,"")</f>
        <v/>
      </c>
      <c r="V62" s="106" t="n">
        <v>3842</v>
      </c>
      <c r="W62" s="106">
        <f>IF(X62&gt;0,(X62-V62)/2,"")</f>
        <v/>
      </c>
      <c r="X62" s="106" t="n">
        <v>4229</v>
      </c>
      <c r="Y62" s="106">
        <f>IF(Z62&gt;0,(Z62-X62)/2,"")</f>
        <v/>
      </c>
      <c r="Z62" s="106" t="n">
        <v>4229</v>
      </c>
      <c r="AA62" s="106">
        <f>IF(AB62&gt;0,(AB62-Z62)/2,"")</f>
        <v/>
      </c>
      <c r="AB62" s="106" t="n">
        <v>4229</v>
      </c>
      <c r="AC62" s="106">
        <f>IF(AD62&gt;0,(AD62-AB62)/2,"")</f>
        <v/>
      </c>
      <c r="AD62" s="106" t="n">
        <v>4229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4686</v>
      </c>
      <c r="R63" s="108" t="n">
        <v>808</v>
      </c>
      <c r="S63" s="108">
        <f>IF(T63&gt;0,(T63-R63)/2,"")</f>
        <v/>
      </c>
      <c r="T63" s="108" t="n">
        <v>1761</v>
      </c>
      <c r="U63" s="108">
        <f>IF(V63&gt;0,(V63-T63)/2,"")</f>
        <v/>
      </c>
      <c r="V63" s="108" t="n">
        <v>2194</v>
      </c>
      <c r="W63" s="108">
        <f>IF(X63&gt;0,(X63-V63)/2,"")</f>
        <v/>
      </c>
      <c r="X63" s="108" t="n">
        <v>2793</v>
      </c>
      <c r="Y63" s="108">
        <f>IF(Z63&gt;0,(Z63-X63)/2,"")</f>
        <v/>
      </c>
      <c r="Z63" s="108" t="n">
        <v>2937</v>
      </c>
      <c r="AA63" s="108">
        <f>IF(AB63&gt;0,(AB63-Z63)/2,"")</f>
        <v/>
      </c>
      <c r="AB63" s="108" t="n">
        <v>2937</v>
      </c>
      <c r="AC63" s="108">
        <f>IF(AD63&gt;0,(AD63-AB63)/2,"")</f>
        <v/>
      </c>
      <c r="AD63" s="108" t="n">
        <v>2937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1200</v>
      </c>
      <c r="R64" s="114" t="n">
        <v>628</v>
      </c>
      <c r="S64" s="114">
        <f>IF(T64&gt;0,(T64-R64)/2,"")</f>
        <v/>
      </c>
      <c r="T64" s="114" t="n">
        <v>717</v>
      </c>
      <c r="U64" s="114">
        <f>IF(V64&gt;0,(V64-T64)/2,"")</f>
        <v/>
      </c>
      <c r="V64" s="114" t="n">
        <v>920</v>
      </c>
      <c r="W64" s="114">
        <f>IF(X64&gt;0,(X64-V64)/2,"")</f>
        <v/>
      </c>
      <c r="X64" s="114" t="n">
        <v>930</v>
      </c>
      <c r="Y64" s="114">
        <f>IF(Z64&gt;0,(Z64-X64)/2,"")</f>
        <v/>
      </c>
      <c r="Z64" s="114" t="n">
        <v>930</v>
      </c>
      <c r="AA64" s="114">
        <f>IF(AB64&gt;0,(AB64-Z64)/2,"")</f>
        <v/>
      </c>
      <c r="AB64" s="114" t="n">
        <v>930</v>
      </c>
      <c r="AC64" s="114">
        <f>IF(AD64&gt;0,(AD64-AB64)/2,"")</f>
        <v/>
      </c>
      <c r="AD64" s="114" t="n">
        <v>930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49.xml><?xml version="1.0" encoding="utf-8"?>
<worksheet xmlns:r="http://schemas.openxmlformats.org/officeDocument/2006/relationships" xmlns="http://schemas.openxmlformats.org/spreadsheetml/2006/main">
  <sheetPr codeName="Sheet49">
    <tabColor theme="1"/>
    <outlinePr summaryBelow="1" summaryRight="1"/>
    <pageSetUpPr fitToPage="1"/>
  </sheetPr>
  <dimension ref="B2:AQ64"/>
  <sheetViews>
    <sheetView topLeftCell="A2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44399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6184</v>
      </c>
      <c r="E6" s="18" t="inlineStr">
        <is>
          <t xml:space="preserve">Room 1 </t>
        </is>
      </c>
      <c r="F6" s="119" t="n">
        <v>22433</v>
      </c>
      <c r="G6" s="117" t="n">
        <v>18211.883125</v>
      </c>
      <c r="H6" s="117" t="n">
        <v>16348.35386906001</v>
      </c>
      <c r="I6" s="19">
        <f>G6+H6</f>
        <v/>
      </c>
      <c r="J6" s="119" t="n">
        <v>20914</v>
      </c>
      <c r="K6" s="117" t="n">
        <v>17088.097375</v>
      </c>
      <c r="L6" s="117" t="n">
        <v>15263.49846616</v>
      </c>
      <c r="M6" s="19">
        <f>K6+L6</f>
        <v/>
      </c>
      <c r="N6" s="85" t="n">
        <v>69</v>
      </c>
      <c r="O6" s="85" t="n">
        <v>51</v>
      </c>
      <c r="P6" s="92" t="n"/>
      <c r="Q6" s="20">
        <f>J6-P6</f>
        <v/>
      </c>
      <c r="R6" s="21" t="n">
        <v>500</v>
      </c>
      <c r="S6" s="20">
        <f>IF(R6&gt;0,(R6-R7-$Q6),"")</f>
        <v/>
      </c>
      <c r="T6" s="21" t="n">
        <v>5294</v>
      </c>
      <c r="U6" s="20">
        <f>IF(T6&gt;0,(T6-T7-$Q6),"")</f>
        <v/>
      </c>
      <c r="V6" s="21" t="n">
        <v>10254</v>
      </c>
      <c r="W6" s="20">
        <f>IF(V6&gt;0,(V6-V7-$Q6),"")</f>
        <v/>
      </c>
      <c r="X6" s="21" t="n">
        <v>12938</v>
      </c>
      <c r="Y6" s="20">
        <f>IF(X6&gt;0,(X6-X7-$Q6),"")</f>
        <v/>
      </c>
      <c r="Z6" s="21" t="n">
        <v>16867</v>
      </c>
      <c r="AA6" s="20">
        <f>IF(Z6&gt;0,(Z6-Z7-$Q6),"")</f>
        <v/>
      </c>
      <c r="AB6" s="21" t="n">
        <v>17522</v>
      </c>
      <c r="AC6" s="22">
        <f>IF(AB6&gt;0,(AB6-AB7-$Q6),"")</f>
        <v/>
      </c>
      <c r="AD6" s="21" t="n">
        <v>17522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2305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15</v>
      </c>
      <c r="S7" s="24" t="n"/>
      <c r="T7" s="25" t="n">
        <v>78</v>
      </c>
      <c r="U7" s="24" t="n"/>
      <c r="V7" s="25" t="n">
        <v>276</v>
      </c>
      <c r="W7" s="24" t="n"/>
      <c r="X7" s="25" t="n">
        <v>328</v>
      </c>
      <c r="Y7" s="24" t="n"/>
      <c r="Z7" s="25" t="n">
        <v>1412</v>
      </c>
      <c r="AA7" s="24" t="n"/>
      <c r="AB7" s="25" t="n">
        <v>1412</v>
      </c>
      <c r="AC7" s="26" t="n"/>
      <c r="AD7" s="25" t="n">
        <v>1412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2723</v>
      </c>
      <c r="E8" s="29" t="inlineStr">
        <is>
          <t>Room 2</t>
        </is>
      </c>
      <c r="F8" s="119" t="n">
        <v>15250</v>
      </c>
      <c r="G8" s="117" t="n">
        <v>6461.555</v>
      </c>
      <c r="H8" s="117" t="n">
        <v>1409.6708665</v>
      </c>
      <c r="I8" s="19">
        <f>G8+H8</f>
        <v/>
      </c>
      <c r="J8" s="119" t="n">
        <v>14273</v>
      </c>
      <c r="K8" s="117" t="n">
        <v>6072.451000000001</v>
      </c>
      <c r="L8" s="117" t="n">
        <v>1344.0186256</v>
      </c>
      <c r="M8" s="19">
        <f>K8+L8</f>
        <v/>
      </c>
      <c r="N8" s="87" t="n">
        <v>23</v>
      </c>
      <c r="O8" s="87" t="n">
        <v>22</v>
      </c>
      <c r="P8" s="92" t="n"/>
      <c r="Q8" s="20">
        <f>J8-P8</f>
        <v/>
      </c>
      <c r="R8" s="21" t="n">
        <v>1080</v>
      </c>
      <c r="S8" s="20">
        <f>IF(R8&gt;0,(R8-R9-$Q8),"")</f>
        <v/>
      </c>
      <c r="T8" s="21" t="n">
        <v>1080</v>
      </c>
      <c r="U8" s="20">
        <f>IF(T8&gt;0,(T8-T9-$Q8),"")</f>
        <v/>
      </c>
      <c r="V8" s="21" t="n">
        <v>1781</v>
      </c>
      <c r="W8" s="20">
        <f>IF(V8&gt;0,(V8-V9-$Q8),"")</f>
        <v/>
      </c>
      <c r="X8" s="21" t="n">
        <v>8651</v>
      </c>
      <c r="Y8" s="20">
        <f>IF(X8&gt;0,(X8-X9-$Q8),"")</f>
        <v/>
      </c>
      <c r="Z8" s="21" t="n">
        <v>13437</v>
      </c>
      <c r="AA8" s="20">
        <f>IF(Z8&gt;0,(Z8-Z9-$Q8),"")</f>
        <v/>
      </c>
      <c r="AB8" s="21" t="n">
        <v>13437</v>
      </c>
      <c r="AC8" s="22">
        <f>IF(AB8&gt;0,(AB8-AB9-$Q8),"")</f>
        <v/>
      </c>
      <c r="AD8" s="21" t="n">
        <v>13437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1928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117</v>
      </c>
      <c r="Y9" s="24" t="n"/>
      <c r="Z9" s="30" t="n">
        <v>117</v>
      </c>
      <c r="AA9" s="24" t="n"/>
      <c r="AB9" s="30" t="n">
        <v>117</v>
      </c>
      <c r="AC9" s="26" t="n"/>
      <c r="AD9" s="30" t="n">
        <v>117</v>
      </c>
      <c r="AE9" s="26" t="n"/>
    </row>
    <row r="10">
      <c r="B10" s="16" t="inlineStr">
        <is>
          <t>WM DC</t>
        </is>
      </c>
      <c r="C10" s="17" t="n">
        <v>6798</v>
      </c>
      <c r="E10" s="18" t="inlineStr">
        <is>
          <t>Room 3</t>
        </is>
      </c>
      <c r="F10" s="119" t="n">
        <v>20394</v>
      </c>
      <c r="G10" s="117" t="n">
        <v>15522.00575</v>
      </c>
      <c r="H10" s="117" t="n">
        <v>1938.812475</v>
      </c>
      <c r="I10" s="19">
        <f>G10+H10</f>
        <v/>
      </c>
      <c r="J10" s="119" t="n">
        <v>23535</v>
      </c>
      <c r="K10" s="117" t="n">
        <v>17321.123625</v>
      </c>
      <c r="L10" s="117" t="n">
        <v>1966.6670225</v>
      </c>
      <c r="M10" s="19">
        <f>K10+L10</f>
        <v/>
      </c>
      <c r="N10" s="88" t="n">
        <v>46</v>
      </c>
      <c r="O10" s="88" t="n">
        <v>36</v>
      </c>
      <c r="P10" s="92" t="n"/>
      <c r="Q10" s="20">
        <f>J10-P10</f>
        <v/>
      </c>
      <c r="R10" s="21" t="n">
        <v>3591</v>
      </c>
      <c r="S10" s="20">
        <f>IF(R10&gt;0,(R10-R11-$Q10),"")</f>
        <v/>
      </c>
      <c r="T10" s="21" t="n">
        <v>3831</v>
      </c>
      <c r="U10" s="20">
        <f>IF(T10&gt;0,(T10-T11-$Q10),"")</f>
        <v/>
      </c>
      <c r="V10" s="21" t="n">
        <v>6284</v>
      </c>
      <c r="W10" s="20">
        <f>IF(V10&gt;0,(V10-V11-$Q10),"")</f>
        <v/>
      </c>
      <c r="X10" s="21" t="n">
        <v>9604</v>
      </c>
      <c r="Y10" s="20">
        <f>IF(X10&gt;0,(X10-X11-$Q10),"")</f>
        <v/>
      </c>
      <c r="Z10" s="21" t="n">
        <v>12306</v>
      </c>
      <c r="AA10" s="20">
        <f>IF(Z10&gt;0,(Z10-Z11-$Q10),"")</f>
        <v/>
      </c>
      <c r="AB10" s="21" t="n">
        <v>12554</v>
      </c>
      <c r="AC10" s="22">
        <f>IF(AB10&gt;0,(AB10-AB11-$Q10),"")</f>
        <v/>
      </c>
      <c r="AD10" s="21" t="n">
        <v>12554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119</v>
      </c>
      <c r="S11" s="24" t="n"/>
      <c r="T11" s="30" t="n">
        <v>93</v>
      </c>
      <c r="U11" s="24" t="n"/>
      <c r="V11" s="30" t="n">
        <v>289</v>
      </c>
      <c r="W11" s="24" t="n"/>
      <c r="X11" s="30" t="n">
        <v>440</v>
      </c>
      <c r="Y11" s="24" t="n"/>
      <c r="Z11" s="30" t="n">
        <v>695</v>
      </c>
      <c r="AA11" s="24" t="n"/>
      <c r="AB11" s="30" t="n">
        <v>748</v>
      </c>
      <c r="AC11" s="26" t="n"/>
      <c r="AD11" s="30" t="n">
        <v>748</v>
      </c>
      <c r="AE11" s="26" t="n"/>
    </row>
    <row r="12">
      <c r="B12" s="16" t="inlineStr">
        <is>
          <t>WM TUC</t>
        </is>
      </c>
      <c r="C12" s="17" t="n">
        <v>1762</v>
      </c>
      <c r="E12" s="29" t="inlineStr">
        <is>
          <t>Room 4</t>
        </is>
      </c>
      <c r="F12" s="119" t="n">
        <v>17242</v>
      </c>
      <c r="G12" s="117" t="n">
        <v>12983.987</v>
      </c>
      <c r="H12" s="117" t="n">
        <v>17939.50007762</v>
      </c>
      <c r="I12" s="19">
        <f>G12+H12</f>
        <v/>
      </c>
      <c r="J12" s="119" t="n">
        <v>15956</v>
      </c>
      <c r="K12" s="117" t="n">
        <v>12603.34175</v>
      </c>
      <c r="L12" s="117" t="n">
        <v>18334.40323579999</v>
      </c>
      <c r="M12" s="19">
        <f>K12+L12</f>
        <v/>
      </c>
      <c r="N12" s="88" t="n">
        <v>48</v>
      </c>
      <c r="O12" s="88" t="n">
        <v>39</v>
      </c>
      <c r="P12" s="92" t="n"/>
      <c r="Q12" s="20">
        <f>J12-P12</f>
        <v/>
      </c>
      <c r="R12" s="21" t="n">
        <v>1871</v>
      </c>
      <c r="S12" s="20">
        <f>IF(R12&gt;0,(R12-R13-$Q12),"")</f>
        <v/>
      </c>
      <c r="T12" s="21" t="n">
        <v>3170</v>
      </c>
      <c r="U12" s="20">
        <f>IF(T12&gt;0,(T12-T13-$Q12),"")</f>
        <v/>
      </c>
      <c r="V12" s="21" t="n">
        <v>5874</v>
      </c>
      <c r="W12" s="20">
        <f>IF(V12&gt;0,(V12-V13-$Q12),"")</f>
        <v/>
      </c>
      <c r="X12" s="21" t="n">
        <v>7936</v>
      </c>
      <c r="Y12" s="20">
        <f>IF(X12&gt;0,(X12-X13-$Q12),"")</f>
        <v/>
      </c>
      <c r="Z12" s="21" t="n">
        <v>10550</v>
      </c>
      <c r="AA12" s="20">
        <f>IF(Z12&gt;0,(Z12-Z13-$Q12),"")</f>
        <v/>
      </c>
      <c r="AB12" s="21" t="n">
        <v>10282</v>
      </c>
      <c r="AC12" s="22">
        <f>IF(AB12&gt;0,(AB12-AB13-$Q12),"")</f>
        <v/>
      </c>
      <c r="AD12" s="21" t="n">
        <v>10282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5175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244</v>
      </c>
      <c r="S13" s="24" t="n"/>
      <c r="T13" s="30" t="n">
        <v>293</v>
      </c>
      <c r="U13" s="24" t="n"/>
      <c r="V13" s="30" t="n">
        <v>620</v>
      </c>
      <c r="W13" s="24" t="n"/>
      <c r="X13" s="30" t="n">
        <v>771</v>
      </c>
      <c r="Y13" s="24" t="n"/>
      <c r="Z13" s="30" t="n">
        <v>1196</v>
      </c>
      <c r="AA13" s="24" t="n"/>
      <c r="AB13" s="30" t="n">
        <v>1164</v>
      </c>
      <c r="AC13" s="26" t="n"/>
      <c r="AD13" s="30" t="n">
        <v>1164</v>
      </c>
      <c r="AE13" s="26" t="n"/>
    </row>
    <row r="14">
      <c r="B14" s="16" t="inlineStr">
        <is>
          <t>ALBSFWY PHX</t>
        </is>
      </c>
      <c r="C14" s="17" t="n">
        <v>12313</v>
      </c>
      <c r="E14" s="18" t="inlineStr">
        <is>
          <t>Room 5</t>
        </is>
      </c>
      <c r="F14" s="119" t="n">
        <v>26923</v>
      </c>
      <c r="G14" s="117" t="n">
        <v>19631.96875</v>
      </c>
      <c r="H14" s="117" t="n">
        <v>24183.28581654002</v>
      </c>
      <c r="I14" s="19">
        <f>G14+H14</f>
        <v/>
      </c>
      <c r="J14" s="119" t="n">
        <v>28561</v>
      </c>
      <c r="K14" s="117" t="n">
        <v>31790.5625</v>
      </c>
      <c r="L14" s="117" t="n">
        <v>35074.531952955</v>
      </c>
      <c r="M14" s="19">
        <f>K14+L14</f>
        <v/>
      </c>
      <c r="N14" s="88" t="n">
        <v>61</v>
      </c>
      <c r="O14" s="88" t="n">
        <v>51</v>
      </c>
      <c r="P14" s="92" t="n"/>
      <c r="Q14" s="20">
        <f>J14-P14</f>
        <v/>
      </c>
      <c r="R14" s="21" t="n">
        <v>4861</v>
      </c>
      <c r="S14" s="20">
        <f>IF(R14&gt;0,(R14-R15-$Q14),"")</f>
        <v/>
      </c>
      <c r="T14" s="21" t="n">
        <v>9185</v>
      </c>
      <c r="U14" s="20">
        <f>IF(T14&gt;0,(T14-T15-$Q14),"")</f>
        <v/>
      </c>
      <c r="V14" s="21" t="n">
        <v>11362</v>
      </c>
      <c r="W14" s="20">
        <f>IF(V14&gt;0,(V14-V15-$Q14),"")</f>
        <v/>
      </c>
      <c r="X14" s="21" t="n">
        <v>14105</v>
      </c>
      <c r="Y14" s="20">
        <f>IF(X14&gt;0,(X14-X15-$Q14),"")</f>
        <v/>
      </c>
      <c r="Z14" s="21" t="n">
        <v>16386</v>
      </c>
      <c r="AA14" s="20">
        <f>IF(Z14&gt;0,(Z14-Z15-$Q14),"")</f>
        <v/>
      </c>
      <c r="AB14" s="21" t="n">
        <v>16810</v>
      </c>
      <c r="AC14" s="22">
        <f>IF(AB14&gt;0,(AB14-AB15-$Q14),"")</f>
        <v/>
      </c>
      <c r="AD14" s="21" t="n">
        <v>16810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2630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548</v>
      </c>
      <c r="S15" s="24" t="n"/>
      <c r="T15" s="25" t="n">
        <v>1693</v>
      </c>
      <c r="U15" s="24" t="n"/>
      <c r="V15" s="25" t="n">
        <v>2489</v>
      </c>
      <c r="W15" s="24" t="n"/>
      <c r="X15" s="25" t="n">
        <v>3021</v>
      </c>
      <c r="Y15" s="24" t="n"/>
      <c r="Z15" s="25" t="n">
        <v>3687</v>
      </c>
      <c r="AA15" s="24" t="n"/>
      <c r="AB15" s="25" t="n">
        <v>3977</v>
      </c>
      <c r="AC15" s="26" t="n"/>
      <c r="AD15" s="25" t="n">
        <v>3977</v>
      </c>
      <c r="AE15" s="26" t="n"/>
    </row>
    <row r="16" ht="15" customHeight="1" thickBot="1">
      <c r="B16" s="28" t="inlineStr">
        <is>
          <t>FRY'S</t>
        </is>
      </c>
      <c r="C16" s="17" t="n">
        <v>13988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1120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7577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2672</v>
      </c>
      <c r="L20" s="4" t="n"/>
      <c r="M20" s="4" t="n"/>
      <c r="Q20" s="51" t="inlineStr">
        <is>
          <t>Day Prior</t>
        </is>
      </c>
      <c r="R20" s="35" t="n">
        <v>6413</v>
      </c>
      <c r="S20" s="36" t="n"/>
      <c r="T20" s="35" t="n">
        <v>13662</v>
      </c>
      <c r="U20" s="36" t="n"/>
      <c r="V20" s="35" t="n">
        <v>20590</v>
      </c>
      <c r="W20" s="36" t="n"/>
      <c r="X20" s="35" t="n">
        <v>31435</v>
      </c>
      <c r="Y20" s="36" t="n"/>
      <c r="Z20" s="35" t="n">
        <v>42554</v>
      </c>
      <c r="AA20" s="36" t="n"/>
      <c r="AB20" s="35" t="n">
        <v>45036</v>
      </c>
      <c r="AC20" s="37" t="n"/>
      <c r="AD20" s="35" t="n">
        <v>45036</v>
      </c>
      <c r="AE20" s="37" t="n">
        <v>-34455</v>
      </c>
    </row>
    <row r="21" ht="15" customHeight="1" thickBot="1">
      <c r="B21" s="57" t="inlineStr">
        <is>
          <t>SBUX LV</t>
        </is>
      </c>
      <c r="C21" s="58" t="n">
        <v>4181</v>
      </c>
      <c r="M21" s="4" t="n"/>
      <c r="Q21" s="52" t="n"/>
      <c r="R21" s="40" t="n">
        <v>4624</v>
      </c>
      <c r="S21" s="41" t="n"/>
      <c r="T21" s="40" t="n">
        <v>8803</v>
      </c>
      <c r="U21" s="41" t="n"/>
      <c r="V21" s="40" t="n">
        <v>10535</v>
      </c>
      <c r="W21" s="41" t="n"/>
      <c r="X21" s="40" t="n">
        <v>12581</v>
      </c>
      <c r="Y21" s="41" t="n"/>
      <c r="Z21" s="40" t="n">
        <v>12775</v>
      </c>
      <c r="AA21" s="41" t="n"/>
      <c r="AB21" s="40" t="n">
        <v>12775</v>
      </c>
      <c r="AC21" s="42" t="n"/>
      <c r="AD21" s="40" t="n">
        <v>12775</v>
      </c>
      <c r="AE21" s="42" t="n"/>
    </row>
    <row r="22" ht="15" customHeight="1" thickBot="1">
      <c r="M22" s="4" t="n"/>
      <c r="Q22" s="54" t="n"/>
      <c r="R22" s="55" t="n">
        <v>3206.5</v>
      </c>
      <c r="S22" s="55" t="n"/>
      <c r="T22" s="55" t="n">
        <v>3624.5</v>
      </c>
      <c r="U22" s="55" t="n"/>
      <c r="V22" s="55" t="n">
        <v>3464</v>
      </c>
      <c r="W22" s="55" t="n"/>
      <c r="X22" s="55" t="n">
        <v>5422.5</v>
      </c>
      <c r="Y22" s="55" t="n"/>
      <c r="Z22" s="55" t="n">
        <v>5559.5</v>
      </c>
      <c r="AA22" s="55" t="n"/>
      <c r="AB22" s="55" t="n">
        <v>1241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11822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35609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6184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15834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14750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4651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3077</v>
      </c>
      <c r="R35" s="104" t="n">
        <v>0</v>
      </c>
      <c r="S35" s="104">
        <f>IF(T35&gt;0,(T35-R35)/2,"")</f>
        <v/>
      </c>
      <c r="T35" s="104" t="n">
        <v>767</v>
      </c>
      <c r="U35" s="104">
        <f>IF(V35&gt;0,(V35-T35)/2,"")</f>
        <v/>
      </c>
      <c r="V35" s="104" t="n">
        <v>1597</v>
      </c>
      <c r="W35" s="104">
        <f>IF(X35&gt;0,(X35-V35)/2,"")</f>
        <v/>
      </c>
      <c r="X35" s="104" t="n">
        <v>2141</v>
      </c>
      <c r="Y35" s="104">
        <f>IF(Z35&gt;0,(Z35-X35)/2,"")</f>
        <v/>
      </c>
      <c r="Z35" s="104" t="n">
        <v>2192</v>
      </c>
      <c r="AA35" s="104">
        <f>IF(AB35&gt;0,(AB35-Z35)/2,"")</f>
        <v/>
      </c>
      <c r="AB35" s="104" t="n">
        <v>2205</v>
      </c>
      <c r="AC35" s="104">
        <f>IF(AD35&gt;0,(AD35-AB35)/2,"")</f>
        <v/>
      </c>
      <c r="AD35" s="104" t="n">
        <v>2205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1430</v>
      </c>
      <c r="R36" s="106" t="n">
        <v>0</v>
      </c>
      <c r="S36" s="106">
        <f>IF(T36&gt;0,(T36-R36)/2,"")</f>
        <v/>
      </c>
      <c r="T36" s="106" t="n">
        <v>531</v>
      </c>
      <c r="U36" s="106">
        <f>IF(V36&gt;0,(V36-T36)/2,"")</f>
        <v/>
      </c>
      <c r="V36" s="106" t="n">
        <v>703</v>
      </c>
      <c r="W36" s="106">
        <f>IF(X36&gt;0,(X36-V36)/2,"")</f>
        <v/>
      </c>
      <c r="X36" s="106" t="n">
        <v>1042</v>
      </c>
      <c r="Y36" s="106">
        <f>IF(Z36&gt;0,(Z36-X36)/2,"")</f>
        <v/>
      </c>
      <c r="Z36" s="106" t="n">
        <v>1108</v>
      </c>
      <c r="AA36" s="106">
        <f>IF(AB36&gt;0,(AB36-Z36)/2,"")</f>
        <v/>
      </c>
      <c r="AB36" s="106" t="n">
        <v>1108</v>
      </c>
      <c r="AC36" s="106">
        <f>IF(AD36&gt;0,(AD36-AB36)/2,"")</f>
        <v/>
      </c>
      <c r="AD36" s="106" t="n">
        <v>1108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2644</v>
      </c>
      <c r="R37" s="108" t="n">
        <v>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420</v>
      </c>
      <c r="W37" s="108">
        <f>IF(X37&gt;0,(X37-V37)/2,"")</f>
        <v/>
      </c>
      <c r="X37" s="108" t="n">
        <v>459</v>
      </c>
      <c r="Y37" s="108">
        <f>IF(Z37&gt;0,(Z37-X37)/2,"")</f>
        <v/>
      </c>
      <c r="Z37" s="108" t="n">
        <v>2171</v>
      </c>
      <c r="AA37" s="108">
        <f>IF(AB37&gt;0,(AB37-Z37)/2,"")</f>
        <v/>
      </c>
      <c r="AB37" s="108" t="n">
        <v>2387</v>
      </c>
      <c r="AC37" s="108">
        <f>IF(AD37&gt;0,(AD37-AB37)/2,"")</f>
        <v/>
      </c>
      <c r="AD37" s="108" t="n">
        <v>2387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3022</v>
      </c>
      <c r="R38" s="106" t="n">
        <v>2</v>
      </c>
      <c r="S38" s="106">
        <f>IF(T38&gt;0,(T38-R38)/2,"")</f>
        <v/>
      </c>
      <c r="T38" s="106" t="n">
        <v>1269</v>
      </c>
      <c r="U38" s="106">
        <f>IF(V38&gt;0,(V38-T38)/2,"")</f>
        <v/>
      </c>
      <c r="V38" s="106" t="n">
        <v>2038</v>
      </c>
      <c r="W38" s="106">
        <f>IF(X38&gt;0,(X38-V38)/2,"")</f>
        <v/>
      </c>
      <c r="X38" s="106" t="n">
        <v>2568</v>
      </c>
      <c r="Y38" s="106">
        <f>IF(Z38&gt;0,(Z38-X38)/2,"")</f>
        <v/>
      </c>
      <c r="Z38" s="106" t="n">
        <v>3053</v>
      </c>
      <c r="AA38" s="106">
        <f>IF(AB38&gt;0,(AB38-Z38)/2,"")</f>
        <v/>
      </c>
      <c r="AB38" s="106" t="n">
        <v>3053</v>
      </c>
      <c r="AC38" s="106">
        <f>IF(AD38&gt;0,(AD38-AB38)/2,"")</f>
        <v/>
      </c>
      <c r="AD38" s="106" t="n">
        <v>3053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2490</v>
      </c>
      <c r="R39" s="108" t="n">
        <v>5</v>
      </c>
      <c r="S39" s="108">
        <f>IF(T39&gt;0,(T39-R39)/2,"")</f>
        <v/>
      </c>
      <c r="T39" s="108" t="n">
        <v>5</v>
      </c>
      <c r="U39" s="108">
        <f>IF(V39&gt;0,(V39-T39)/2,"")</f>
        <v/>
      </c>
      <c r="V39" s="108" t="n">
        <v>1617</v>
      </c>
      <c r="W39" s="108">
        <f>IF(X39&gt;0,(X39-V39)/2,"")</f>
        <v/>
      </c>
      <c r="X39" s="108" t="n">
        <v>1617</v>
      </c>
      <c r="Y39" s="108">
        <f>IF(Z39&gt;0,(Z39-X39)/2,"")</f>
        <v/>
      </c>
      <c r="Z39" s="108" t="n">
        <v>1976</v>
      </c>
      <c r="AA39" s="108">
        <f>IF(AB39&gt;0,(AB39-Z39)/2,"")</f>
        <v/>
      </c>
      <c r="AB39" s="108" t="n">
        <v>1976</v>
      </c>
      <c r="AC39" s="108">
        <f>IF(AD39&gt;0,(AD39-AB39)/2,"")</f>
        <v/>
      </c>
      <c r="AD39" s="108" t="n">
        <v>1976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3498</v>
      </c>
      <c r="R40" s="106" t="n">
        <v>25</v>
      </c>
      <c r="S40" s="106">
        <f>IF(T40&gt;0,(T40-R40)/2,"")</f>
        <v/>
      </c>
      <c r="T40" s="106" t="n">
        <v>831</v>
      </c>
      <c r="U40" s="106">
        <f>IF(V40&gt;0,(V40-T40)/2,"")</f>
        <v/>
      </c>
      <c r="V40" s="106" t="n">
        <v>871</v>
      </c>
      <c r="W40" s="106">
        <f>IF(X40&gt;0,(X40-V40)/2,"")</f>
        <v/>
      </c>
      <c r="X40" s="106" t="n">
        <v>871</v>
      </c>
      <c r="Y40" s="106">
        <f>IF(Z40&gt;0,(Z40-X40)/2,"")</f>
        <v/>
      </c>
      <c r="Z40" s="106" t="n">
        <v>2127</v>
      </c>
      <c r="AA40" s="106">
        <f>IF(AB40&gt;0,(AB40-Z40)/2,"")</f>
        <v/>
      </c>
      <c r="AB40" s="106" t="n">
        <v>2553</v>
      </c>
      <c r="AC40" s="106">
        <f>IF(AD40&gt;0,(AD40-AB40)/2,"")</f>
        <v/>
      </c>
      <c r="AD40" s="106" t="n">
        <v>2553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1247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789</v>
      </c>
      <c r="W41" s="108">
        <f>IF(X41&gt;0,(X41-V41)/2,"")</f>
        <v/>
      </c>
      <c r="X41" s="108" t="n">
        <v>1122</v>
      </c>
      <c r="Y41" s="108">
        <f>IF(Z41&gt;0,(Z41-X41)/2,"")</f>
        <v/>
      </c>
      <c r="Z41" s="108" t="n">
        <v>1122</v>
      </c>
      <c r="AA41" s="108">
        <f>IF(AB41&gt;0,(AB41-Z41)/2,"")</f>
        <v/>
      </c>
      <c r="AB41" s="108" t="n">
        <v>1122</v>
      </c>
      <c r="AC41" s="108">
        <f>IF(AD41&gt;0,(AD41-AB41)/2,"")</f>
        <v/>
      </c>
      <c r="AD41" s="108" t="n">
        <v>1122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1733</v>
      </c>
      <c r="R42" s="106" t="n">
        <v>0</v>
      </c>
      <c r="S42" s="106">
        <f>IF(T42&gt;0,(T42-R42)/2,"")</f>
        <v/>
      </c>
      <c r="T42" s="106" t="n">
        <v>545</v>
      </c>
      <c r="U42" s="106">
        <f>IF(V42&gt;0,(V42-T42)/2,"")</f>
        <v/>
      </c>
      <c r="V42" s="106" t="n">
        <v>545</v>
      </c>
      <c r="W42" s="106">
        <f>IF(X42&gt;0,(X42-V42)/2,"")</f>
        <v/>
      </c>
      <c r="X42" s="106" t="n">
        <v>1310</v>
      </c>
      <c r="Y42" s="106">
        <f>IF(Z42&gt;0,(Z42-X42)/2,"")</f>
        <v/>
      </c>
      <c r="Z42" s="106" t="n">
        <v>1310</v>
      </c>
      <c r="AA42" s="106">
        <f>IF(AB42&gt;0,(AB42-Z42)/2,"")</f>
        <v/>
      </c>
      <c r="AB42" s="106" t="n">
        <v>1310</v>
      </c>
      <c r="AC42" s="106">
        <f>IF(AD42&gt;0,(AD42-AB42)/2,"")</f>
        <v/>
      </c>
      <c r="AD42" s="106" t="n">
        <v>1310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1773</v>
      </c>
      <c r="R43" s="110" t="n">
        <v>468</v>
      </c>
      <c r="S43" s="110">
        <f>IF(T43&gt;0,(T43-R43)/2,"")</f>
        <v/>
      </c>
      <c r="T43" s="110" t="n">
        <v>926</v>
      </c>
      <c r="U43" s="110">
        <f>IF(V43&gt;0,(V43-T43)/2,"")</f>
        <v/>
      </c>
      <c r="V43" s="110" t="n">
        <v>1674</v>
      </c>
      <c r="W43" s="110">
        <f>IF(X43&gt;0,(X43-V43)/2,"")</f>
        <v/>
      </c>
      <c r="X43" s="110" t="n">
        <v>1808</v>
      </c>
      <c r="Y43" s="110">
        <f>IF(Z43&gt;0,(Z43-X43)/2,"")</f>
        <v/>
      </c>
      <c r="Z43" s="110" t="n">
        <v>1808</v>
      </c>
      <c r="AA43" s="110">
        <f>IF(AB43&gt;0,(AB43-Z43)/2,"")</f>
        <v/>
      </c>
      <c r="AB43" s="110" t="n">
        <v>1808</v>
      </c>
      <c r="AC43" s="110">
        <f>IF(AD43&gt;0,(AD43-AB43)/2,"")</f>
        <v/>
      </c>
      <c r="AD43" s="110" t="n">
        <v>1808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4555</v>
      </c>
      <c r="R44" s="112" t="n">
        <v>1080</v>
      </c>
      <c r="S44" s="112">
        <f>IF(T44&gt;0,(T44-R44)/2,"")</f>
        <v/>
      </c>
      <c r="T44" s="112" t="n">
        <v>1080</v>
      </c>
      <c r="U44" s="112">
        <f>IF(V44&gt;0,(V44-T44)/2,"")</f>
        <v/>
      </c>
      <c r="V44" s="112" t="n">
        <v>1781</v>
      </c>
      <c r="W44" s="112">
        <f>IF(X44&gt;0,(X44-V44)/2,"")</f>
        <v/>
      </c>
      <c r="X44" s="112" t="n">
        <v>3696</v>
      </c>
      <c r="Y44" s="112">
        <f>IF(Z44&gt;0,(Z44-X44)/2,"")</f>
        <v/>
      </c>
      <c r="Z44" s="112" t="n">
        <v>4672</v>
      </c>
      <c r="AA44" s="112">
        <f>IF(AB44&gt;0,(AB44-Z44)/2,"")</f>
        <v/>
      </c>
      <c r="AB44" s="112" t="n">
        <v>4672</v>
      </c>
      <c r="AC44" s="112">
        <f>IF(AD44&gt;0,(AD44-AB44)/2,"")</f>
        <v/>
      </c>
      <c r="AD44" s="112" t="n">
        <v>4672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3633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2369</v>
      </c>
      <c r="Y45" s="108">
        <f>IF(Z45&gt;0,(Z45-X45)/2,"")</f>
        <v/>
      </c>
      <c r="Z45" s="108" t="n">
        <v>3633</v>
      </c>
      <c r="AA45" s="108">
        <f>IF(AB45&gt;0,(AB45-Z45)/2,"")</f>
        <v/>
      </c>
      <c r="AB45" s="108" t="n">
        <v>3633</v>
      </c>
      <c r="AC45" s="108">
        <f>IF(AD45&gt;0,(AD45-AB45)/2,"")</f>
        <v/>
      </c>
      <c r="AD45" s="108" t="n">
        <v>3633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2239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277</v>
      </c>
      <c r="Y46" s="106">
        <f>IF(Z46&gt;0,(Z46-X46)/2,"")</f>
        <v/>
      </c>
      <c r="Z46" s="106" t="n">
        <v>1831</v>
      </c>
      <c r="AA46" s="106">
        <f>IF(AB46&gt;0,(AB46-Z46)/2,"")</f>
        <v/>
      </c>
      <c r="AB46" s="106" t="n">
        <v>1831</v>
      </c>
      <c r="AC46" s="106">
        <f>IF(AD46&gt;0,(AD46-AB46)/2,"")</f>
        <v/>
      </c>
      <c r="AD46" s="106" t="n">
        <v>1831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3846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2309</v>
      </c>
      <c r="Y47" s="110">
        <f>IF(Z47&gt;0,(Z47-X47)/2,"")</f>
        <v/>
      </c>
      <c r="Z47" s="110" t="n">
        <v>3301</v>
      </c>
      <c r="AA47" s="110">
        <f>IF(AB47&gt;0,(AB47-Z47)/2,"")</f>
        <v/>
      </c>
      <c r="AB47" s="110" t="n">
        <v>3301</v>
      </c>
      <c r="AC47" s="110">
        <f>IF(AD47&gt;0,(AD47-AB47)/2,"")</f>
        <v/>
      </c>
      <c r="AD47" s="110" t="n">
        <v>3301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2249</v>
      </c>
      <c r="R48" s="112" t="n">
        <v>964</v>
      </c>
      <c r="S48" s="112">
        <f>IF(T48&gt;0,(T48-R48)/2,"")</f>
        <v/>
      </c>
      <c r="T48" s="112" t="n">
        <v>1700</v>
      </c>
      <c r="U48" s="112">
        <f>IF(V48&gt;0,(V48-T48)/2,"")</f>
        <v/>
      </c>
      <c r="V48" s="112" t="n">
        <v>1725</v>
      </c>
      <c r="W48" s="112">
        <f>IF(X48&gt;0,(X48-V48)/2,"")</f>
        <v/>
      </c>
      <c r="X48" s="112" t="n">
        <v>1831</v>
      </c>
      <c r="Y48" s="112">
        <f>IF(Z48&gt;0,(Z48-X48)/2,"")</f>
        <v/>
      </c>
      <c r="Z48" s="112" t="n">
        <v>1831</v>
      </c>
      <c r="AA48" s="112">
        <f>IF(AB48&gt;0,(AB48-Z48)/2,"")</f>
        <v/>
      </c>
      <c r="AB48" s="112" t="n">
        <v>1896</v>
      </c>
      <c r="AC48" s="112">
        <f>IF(AD48&gt;0,(AD48-AB48)/2,"")</f>
        <v/>
      </c>
      <c r="AD48" s="112" t="n">
        <v>1896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3688</v>
      </c>
      <c r="R49" s="108" t="n">
        <v>4</v>
      </c>
      <c r="S49" s="108">
        <f>IF(T49&gt;0,(T49-R49)/2,"")</f>
        <v/>
      </c>
      <c r="T49" s="108" t="n">
        <v>141</v>
      </c>
      <c r="U49" s="108">
        <f>IF(V49&gt;0,(V49-T49)/2,"")</f>
        <v/>
      </c>
      <c r="V49" s="108" t="n">
        <v>141</v>
      </c>
      <c r="W49" s="108">
        <f>IF(X49&gt;0,(X49-V49)/2,"")</f>
        <v/>
      </c>
      <c r="X49" s="108" t="n">
        <v>1895</v>
      </c>
      <c r="Y49" s="108">
        <f>IF(Z49&gt;0,(Z49-X49)/2,"")</f>
        <v/>
      </c>
      <c r="Z49" s="108" t="n">
        <v>2283</v>
      </c>
      <c r="AA49" s="108">
        <f>IF(AB49&gt;0,(AB49-Z49)/2,"")</f>
        <v/>
      </c>
      <c r="AB49" s="108" t="n">
        <v>2283</v>
      </c>
      <c r="AC49" s="108">
        <f>IF(AD49&gt;0,(AD49-AB49)/2,"")</f>
        <v/>
      </c>
      <c r="AD49" s="108" t="n">
        <v>2283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3582</v>
      </c>
      <c r="R50" s="106" t="n">
        <v>580</v>
      </c>
      <c r="S50" s="106">
        <f>IF(T50&gt;0,(T50-R50)/2,"")</f>
        <v/>
      </c>
      <c r="T50" s="106" t="n">
        <v>293</v>
      </c>
      <c r="U50" s="106">
        <f>IF(V50&gt;0,(V50-T50)/2,"")</f>
        <v/>
      </c>
      <c r="V50" s="106" t="n">
        <v>810</v>
      </c>
      <c r="W50" s="106">
        <f>IF(X50&gt;0,(X50-V50)/2,"")</f>
        <v/>
      </c>
      <c r="X50" s="106" t="n">
        <v>1118</v>
      </c>
      <c r="Y50" s="106">
        <f>IF(Z50&gt;0,(Z50-X50)/2,"")</f>
        <v/>
      </c>
      <c r="Z50" s="106" t="n">
        <v>1118</v>
      </c>
      <c r="AA50" s="106">
        <f>IF(AB50&gt;0,(AB50-Z50)/2,"")</f>
        <v/>
      </c>
      <c r="AB50" s="106" t="n">
        <v>1118</v>
      </c>
      <c r="AC50" s="106">
        <f>IF(AD50&gt;0,(AD50-AB50)/2,"")</f>
        <v/>
      </c>
      <c r="AD50" s="106" t="n">
        <v>1118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2947</v>
      </c>
      <c r="R51" s="108" t="n">
        <v>309</v>
      </c>
      <c r="S51" s="108">
        <f>IF(T51&gt;0,(T51-R51)/2,"")</f>
        <v/>
      </c>
      <c r="T51" s="108" t="n">
        <v>40</v>
      </c>
      <c r="U51" s="108">
        <f>IF(V51&gt;0,(V51-T51)/2,"")</f>
        <v/>
      </c>
      <c r="V51" s="108" t="n">
        <v>342</v>
      </c>
      <c r="W51" s="108">
        <f>IF(X51&gt;0,(X51-V51)/2,"")</f>
        <v/>
      </c>
      <c r="X51" s="108" t="n">
        <v>342</v>
      </c>
      <c r="Y51" s="108">
        <f>IF(Z51&gt;0,(Z51-X51)/2,"")</f>
        <v/>
      </c>
      <c r="Z51" s="108" t="n">
        <v>901</v>
      </c>
      <c r="AA51" s="108">
        <f>IF(AB51&gt;0,(AB51-Z51)/2,"")</f>
        <v/>
      </c>
      <c r="AB51" s="108" t="n">
        <v>901</v>
      </c>
      <c r="AC51" s="108">
        <f>IF(AD51&gt;0,(AD51-AB51)/2,"")</f>
        <v/>
      </c>
      <c r="AD51" s="108" t="n">
        <v>901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4266</v>
      </c>
      <c r="R52" s="106" t="n">
        <v>168</v>
      </c>
      <c r="S52" s="106">
        <f>IF(T52&gt;0,(T52-R52)/2,"")</f>
        <v/>
      </c>
      <c r="T52" s="106" t="n">
        <v>185</v>
      </c>
      <c r="U52" s="106">
        <f>IF(V52&gt;0,(V52-T52)/2,"")</f>
        <v/>
      </c>
      <c r="V52" s="106" t="n">
        <v>634</v>
      </c>
      <c r="W52" s="106">
        <f>IF(X52&gt;0,(X52-V52)/2,"")</f>
        <v/>
      </c>
      <c r="X52" s="106" t="n">
        <v>806</v>
      </c>
      <c r="Y52" s="106">
        <f>IF(Z52&gt;0,(Z52-X52)/2,"")</f>
        <v/>
      </c>
      <c r="Z52" s="106" t="n">
        <v>1235</v>
      </c>
      <c r="AA52" s="106">
        <f>IF(AB52&gt;0,(AB52-Z52)/2,"")</f>
        <v/>
      </c>
      <c r="AB52" s="106" t="n">
        <v>1418</v>
      </c>
      <c r="AC52" s="106">
        <f>IF(AD52&gt;0,(AD52-AB52)/2,"")</f>
        <v/>
      </c>
      <c r="AD52" s="106" t="n">
        <v>1418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1705</v>
      </c>
      <c r="R53" s="108" t="n">
        <v>5</v>
      </c>
      <c r="S53" s="108">
        <f>IF(T53&gt;0,(T53-R53)/2,"")</f>
        <v/>
      </c>
      <c r="T53" s="108" t="n">
        <v>10</v>
      </c>
      <c r="U53" s="108">
        <f>IF(V53&gt;0,(V53-T53)/2,"")</f>
        <v/>
      </c>
      <c r="V53" s="108" t="n">
        <v>10</v>
      </c>
      <c r="W53" s="108">
        <f>IF(X53&gt;0,(X53-V53)/2,"")</f>
        <v/>
      </c>
      <c r="X53" s="108" t="n">
        <v>10</v>
      </c>
      <c r="Y53" s="108">
        <f>IF(Z53&gt;0,(Z53-X53)/2,"")</f>
        <v/>
      </c>
      <c r="Z53" s="108" t="n">
        <v>881</v>
      </c>
      <c r="AA53" s="108">
        <f>IF(AB53&gt;0,(AB53-Z53)/2,"")</f>
        <v/>
      </c>
      <c r="AB53" s="108" t="n">
        <v>881</v>
      </c>
      <c r="AC53" s="108">
        <f>IF(AD53&gt;0,(AD53-AB53)/2,"")</f>
        <v/>
      </c>
      <c r="AD53" s="108" t="n">
        <v>881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1970</v>
      </c>
      <c r="R54" s="106" t="n">
        <v>341</v>
      </c>
      <c r="S54" s="106">
        <f>IF(T54&gt;0,(T54-R54)/2,"")</f>
        <v/>
      </c>
      <c r="T54" s="106" t="n">
        <v>234</v>
      </c>
      <c r="U54" s="106">
        <f>IF(V54&gt;0,(V54-T54)/2,"")</f>
        <v/>
      </c>
      <c r="V54" s="106" t="n">
        <v>234</v>
      </c>
      <c r="W54" s="106">
        <f>IF(X54&gt;0,(X54-V54)/2,"")</f>
        <v/>
      </c>
      <c r="X54" s="106" t="n">
        <v>1189</v>
      </c>
      <c r="Y54" s="106">
        <f>IF(Z54&gt;0,(Z54-X54)/2,"")</f>
        <v/>
      </c>
      <c r="Z54" s="106" t="n">
        <v>1189</v>
      </c>
      <c r="AA54" s="106">
        <f>IF(AB54&gt;0,(AB54-Z54)/2,"")</f>
        <v/>
      </c>
      <c r="AB54" s="106" t="n">
        <v>1189</v>
      </c>
      <c r="AC54" s="106">
        <f>IF(AD54&gt;0,(AD54-AB54)/2,"")</f>
        <v/>
      </c>
      <c r="AD54" s="106" t="n">
        <v>1189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2828</v>
      </c>
      <c r="R55" s="108" t="n">
        <v>1220</v>
      </c>
      <c r="S55" s="108">
        <f>IF(T55&gt;0,(T55-R55)/2,"")</f>
        <v/>
      </c>
      <c r="T55" s="108" t="n">
        <v>1220</v>
      </c>
      <c r="U55" s="108">
        <f>IF(V55&gt;0,(V55-T55)/2,"")</f>
        <v/>
      </c>
      <c r="V55" s="108" t="n">
        <v>2380</v>
      </c>
      <c r="W55" s="108">
        <f>IF(X55&gt;0,(X55-V55)/2,"")</f>
        <v/>
      </c>
      <c r="X55" s="108" t="n">
        <v>2405</v>
      </c>
      <c r="Y55" s="108">
        <f>IF(Z55&gt;0,(Z55-X55)/2,"")</f>
        <v/>
      </c>
      <c r="Z55" s="108" t="n">
        <v>2581</v>
      </c>
      <c r="AA55" s="108">
        <f>IF(AB55&gt;0,(AB55-Z55)/2,"")</f>
        <v/>
      </c>
      <c r="AB55" s="108" t="n">
        <v>2581</v>
      </c>
      <c r="AC55" s="108">
        <f>IF(AD55&gt;0,(AD55-AB55)/2,"")</f>
        <v/>
      </c>
      <c r="AD55" s="108" t="n">
        <v>2581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300</v>
      </c>
      <c r="R56" s="114" t="n">
        <v>0</v>
      </c>
      <c r="S56" s="114">
        <f>IF(T56&gt;0,(T56-R56)/2,"")</f>
        <v/>
      </c>
      <c r="T56" s="114" t="n">
        <v>8</v>
      </c>
      <c r="U56" s="114">
        <f>IF(V56&gt;0,(V56-T56)/2,"")</f>
        <v/>
      </c>
      <c r="V56" s="114" t="n">
        <v>8</v>
      </c>
      <c r="W56" s="114">
        <f>IF(X56&gt;0,(X56-V56)/2,"")</f>
        <v/>
      </c>
      <c r="X56" s="114" t="n">
        <v>8</v>
      </c>
      <c r="Y56" s="114">
        <f>IF(Z56&gt;0,(Z56-X56)/2,"")</f>
        <v/>
      </c>
      <c r="Z56" s="114" t="n">
        <v>287</v>
      </c>
      <c r="AA56" s="114">
        <f>IF(AB56&gt;0,(AB56-Z56)/2,"")</f>
        <v/>
      </c>
      <c r="AB56" s="114" t="n">
        <v>287</v>
      </c>
      <c r="AC56" s="114">
        <f>IF(AD56&gt;0,(AD56-AB56)/2,"")</f>
        <v/>
      </c>
      <c r="AD56" s="114" t="n">
        <v>287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5323</v>
      </c>
      <c r="R57" s="104" t="n">
        <v>686</v>
      </c>
      <c r="S57" s="104">
        <f>IF(T57&gt;0,(T57-R57)/2,"")</f>
        <v/>
      </c>
      <c r="T57" s="104" t="n">
        <v>1638</v>
      </c>
      <c r="U57" s="104">
        <f>IF(V57&gt;0,(V57-T57)/2,"")</f>
        <v/>
      </c>
      <c r="V57" s="104" t="n">
        <v>2816</v>
      </c>
      <c r="W57" s="104">
        <f>IF(X57&gt;0,(X57-V57)/2,"")</f>
        <v/>
      </c>
      <c r="X57" s="104" t="n">
        <v>3098</v>
      </c>
      <c r="Y57" s="104">
        <f>IF(Z57&gt;0,(Z57-X57)/2,"")</f>
        <v/>
      </c>
      <c r="Z57" s="104" t="n">
        <v>3184</v>
      </c>
      <c r="AA57" s="104">
        <f>IF(AB57&gt;0,(AB57-Z57)/2,"")</f>
        <v/>
      </c>
      <c r="AB57" s="104" t="n">
        <v>3184</v>
      </c>
      <c r="AC57" s="104">
        <f>IF(AD57&gt;0,(AD57-AB57)/2,"")</f>
        <v/>
      </c>
      <c r="AD57" s="104" t="n">
        <v>3184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4762</v>
      </c>
      <c r="R58" s="106" t="n">
        <v>462</v>
      </c>
      <c r="S58" s="106">
        <f>IF(T58&gt;0,(T58-R58)/2,"")</f>
        <v/>
      </c>
      <c r="T58" s="106" t="n">
        <v>809</v>
      </c>
      <c r="U58" s="106">
        <f>IF(V58&gt;0,(V58-T58)/2,"")</f>
        <v/>
      </c>
      <c r="V58" s="106" t="n">
        <v>1745</v>
      </c>
      <c r="W58" s="106">
        <f>IF(X58&gt;0,(X58-V58)/2,"")</f>
        <v/>
      </c>
      <c r="X58" s="106" t="n">
        <v>2830</v>
      </c>
      <c r="Y58" s="106">
        <f>IF(Z58&gt;0,(Z58-X58)/2,"")</f>
        <v/>
      </c>
      <c r="Z58" s="106" t="n">
        <v>2830</v>
      </c>
      <c r="AA58" s="106">
        <f>IF(AB58&gt;0,(AB58-Z58)/2,"")</f>
        <v/>
      </c>
      <c r="AB58" s="106" t="n">
        <v>2562</v>
      </c>
      <c r="AC58" s="106">
        <f>IF(AD58&gt;0,(AD58-AB58)/2,"")</f>
        <v/>
      </c>
      <c r="AD58" s="106" t="n">
        <v>2562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5871</v>
      </c>
      <c r="R59" s="108" t="n">
        <v>723</v>
      </c>
      <c r="S59" s="108">
        <f>IF(T59&gt;0,(T59-R59)/2,"")</f>
        <v/>
      </c>
      <c r="T59" s="108" t="n">
        <v>723</v>
      </c>
      <c r="U59" s="108">
        <f>IF(V59&gt;0,(V59-T59)/2,"")</f>
        <v/>
      </c>
      <c r="V59" s="108" t="n">
        <v>1313</v>
      </c>
      <c r="W59" s="108">
        <f>IF(X59&gt;0,(X59-V59)/2,"")</f>
        <v/>
      </c>
      <c r="X59" s="108" t="n">
        <v>2008</v>
      </c>
      <c r="Y59" s="108">
        <f>IF(Z59&gt;0,(Z59-X59)/2,"")</f>
        <v/>
      </c>
      <c r="Z59" s="108" t="n">
        <v>4536</v>
      </c>
      <c r="AA59" s="108">
        <f>IF(AB59&gt;0,(AB59-Z59)/2,"")</f>
        <v/>
      </c>
      <c r="AB59" s="108" t="n">
        <v>4536</v>
      </c>
      <c r="AC59" s="108">
        <f>IF(AD59&gt;0,(AD59-AB59)/2,"")</f>
        <v/>
      </c>
      <c r="AD59" s="108" t="n">
        <v>4536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7333</v>
      </c>
      <c r="R61" s="104" t="n">
        <v>278</v>
      </c>
      <c r="S61" s="104">
        <f>IF(T61&gt;0,(T61-R61)/2,"")</f>
        <v/>
      </c>
      <c r="T61" s="104" t="n">
        <v>1143</v>
      </c>
      <c r="U61" s="104">
        <f>IF(V61&gt;0,(V61-T61)/2,"")</f>
        <v/>
      </c>
      <c r="V61" s="104" t="n">
        <v>1676</v>
      </c>
      <c r="W61" s="104">
        <f>IF(X61&gt;0,(X61-V61)/2,"")</f>
        <v/>
      </c>
      <c r="X61" s="104" t="n">
        <v>3821</v>
      </c>
      <c r="Y61" s="104">
        <f>IF(Z61&gt;0,(Z61-X61)/2,"")</f>
        <v/>
      </c>
      <c r="Z61" s="104" t="n">
        <v>4557</v>
      </c>
      <c r="AA61" s="104">
        <f>IF(AB61&gt;0,(AB61-Z61)/2,"")</f>
        <v/>
      </c>
      <c r="AB61" s="104" t="n">
        <v>4557</v>
      </c>
      <c r="AC61" s="104">
        <f>IF(AD61&gt;0,(AD61-AB61)/2,"")</f>
        <v/>
      </c>
      <c r="AD61" s="104" t="n">
        <v>4557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10681</v>
      </c>
      <c r="R62" s="106" t="n">
        <v>2847</v>
      </c>
      <c r="S62" s="106">
        <f>IF(T62&gt;0,(T62-R62)/2,"")</f>
        <v/>
      </c>
      <c r="T62" s="106" t="n">
        <v>4226</v>
      </c>
      <c r="U62" s="106">
        <f>IF(V62&gt;0,(V62-T62)/2,"")</f>
        <v/>
      </c>
      <c r="V62" s="106" t="n">
        <v>5034</v>
      </c>
      <c r="W62" s="106">
        <f>IF(X62&gt;0,(X62-V62)/2,"")</f>
        <v/>
      </c>
      <c r="X62" s="106" t="n">
        <v>5018</v>
      </c>
      <c r="Y62" s="106">
        <f>IF(Z62&gt;0,(Z62-X62)/2,"")</f>
        <v/>
      </c>
      <c r="Z62" s="106" t="n">
        <v>5796</v>
      </c>
      <c r="AA62" s="106">
        <f>IF(AB62&gt;0,(AB62-Z62)/2,"")</f>
        <v/>
      </c>
      <c r="AB62" s="106" t="n">
        <v>5944</v>
      </c>
      <c r="AC62" s="106">
        <f>IF(AD62&gt;0,(AD62-AB62)/2,"")</f>
        <v/>
      </c>
      <c r="AD62" s="106" t="n">
        <v>5944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7554</v>
      </c>
      <c r="R63" s="108" t="n">
        <v>1578</v>
      </c>
      <c r="S63" s="108">
        <f>IF(T63&gt;0,(T63-R63)/2,"")</f>
        <v/>
      </c>
      <c r="T63" s="108" t="n">
        <v>2863</v>
      </c>
      <c r="U63" s="108">
        <f>IF(V63&gt;0,(V63-T63)/2,"")</f>
        <v/>
      </c>
      <c r="V63" s="108" t="n">
        <v>3337</v>
      </c>
      <c r="W63" s="108">
        <f>IF(X63&gt;0,(X63-V63)/2,"")</f>
        <v/>
      </c>
      <c r="X63" s="108" t="n">
        <v>3663</v>
      </c>
      <c r="Y63" s="108">
        <f>IF(Z63&gt;0,(Z63-X63)/2,"")</f>
        <v/>
      </c>
      <c r="Z63" s="108" t="n">
        <v>4307</v>
      </c>
      <c r="AA63" s="108">
        <f>IF(AB63&gt;0,(AB63-Z63)/2,"")</f>
        <v/>
      </c>
      <c r="AB63" s="108" t="n">
        <v>4307</v>
      </c>
      <c r="AC63" s="108">
        <f>IF(AD63&gt;0,(AD63-AB63)/2,"")</f>
        <v/>
      </c>
      <c r="AD63" s="108" t="n">
        <v>4307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2333</v>
      </c>
      <c r="R64" s="114" t="n">
        <v>158</v>
      </c>
      <c r="S64" s="114">
        <f>IF(T64&gt;0,(T64-R64)/2,"")</f>
        <v/>
      </c>
      <c r="T64" s="114" t="n">
        <v>866</v>
      </c>
      <c r="U64" s="114">
        <f>IF(V64&gt;0,(V64-T64)/2,"")</f>
        <v/>
      </c>
      <c r="V64" s="114" t="n">
        <v>1011</v>
      </c>
      <c r="W64" s="114">
        <f>IF(X64&gt;0,(X64-V64)/2,"")</f>
        <v/>
      </c>
      <c r="X64" s="114" t="n">
        <v>1179</v>
      </c>
      <c r="Y64" s="114">
        <f>IF(Z64&gt;0,(Z64-X64)/2,"")</f>
        <v/>
      </c>
      <c r="Z64" s="114" t="n">
        <v>1302</v>
      </c>
      <c r="AA64" s="114">
        <f>IF(AB64&gt;0,(AB64-Z64)/2,"")</f>
        <v/>
      </c>
      <c r="AB64" s="114" t="n">
        <v>1578</v>
      </c>
      <c r="AC64" s="114">
        <f>IF(AD64&gt;0,(AD64-AB64)/2,"")</f>
        <v/>
      </c>
      <c r="AD64" s="114" t="n">
        <v>1578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0.xml><?xml version="1.0" encoding="utf-8"?>
<worksheet xmlns:r="http://schemas.openxmlformats.org/officeDocument/2006/relationships" xmlns="http://schemas.openxmlformats.org/spreadsheetml/2006/main">
  <sheetPr codeName="Sheet50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21107</v>
      </c>
      <c r="G6" s="117" t="n">
        <v>17278.961375</v>
      </c>
      <c r="H6" s="117" t="n">
        <v>14260.63361673999</v>
      </c>
      <c r="I6" s="19">
        <f>G6+H6</f>
        <v/>
      </c>
      <c r="J6" s="119" t="n">
        <v>21425</v>
      </c>
      <c r="K6" s="117" t="n">
        <v>17417.20599999999</v>
      </c>
      <c r="L6" s="117" t="n">
        <v>14421.62141438</v>
      </c>
      <c r="M6" s="19">
        <f>K6+L6</f>
        <v/>
      </c>
      <c r="N6" s="85" t="n">
        <v>69</v>
      </c>
      <c r="O6" s="85" t="n">
        <v>57</v>
      </c>
      <c r="P6" s="92" t="n"/>
      <c r="Q6" s="20">
        <f>J6-P6</f>
        <v/>
      </c>
      <c r="R6" s="21" t="n">
        <v>77</v>
      </c>
      <c r="S6" s="20">
        <f>IF(R6&gt;0,(R6-R7-$Q6),"")</f>
        <v/>
      </c>
      <c r="T6" s="21" t="n">
        <v>5944</v>
      </c>
      <c r="U6" s="20">
        <f>IF(T6&gt;0,(T6-T7-$Q6),"")</f>
        <v/>
      </c>
      <c r="V6" s="21" t="n">
        <v>5511</v>
      </c>
      <c r="W6" s="20">
        <f>IF(V6&gt;0,(V6-V7-$Q6),"")</f>
        <v/>
      </c>
      <c r="X6" s="21" t="n">
        <v>7740</v>
      </c>
      <c r="Y6" s="20">
        <f>IF(X6&gt;0,(X6-X7-$Q6),"")</f>
        <v/>
      </c>
      <c r="Z6" s="21" t="n">
        <v>15497</v>
      </c>
      <c r="AA6" s="20">
        <f>IF(Z6&gt;0,(Z6-Z7-$Q6),"")</f>
        <v/>
      </c>
      <c r="AB6" s="21" t="n">
        <v>15497</v>
      </c>
      <c r="AC6" s="22">
        <f>IF(AB6&gt;0,(AB6-AB7-$Q6),"")</f>
        <v/>
      </c>
      <c r="AD6" s="21" t="n">
        <v>15497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288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0</v>
      </c>
      <c r="W7" s="24" t="n"/>
      <c r="X7" s="25" t="n">
        <v>88</v>
      </c>
      <c r="Y7" s="24" t="n"/>
      <c r="Z7" s="25" t="n">
        <v>500</v>
      </c>
      <c r="AA7" s="24" t="n"/>
      <c r="AB7" s="25" t="n">
        <v>500</v>
      </c>
      <c r="AC7" s="26" t="n"/>
      <c r="AD7" s="25" t="n">
        <v>500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3029</v>
      </c>
      <c r="E8" s="29" t="inlineStr">
        <is>
          <t>Room 2</t>
        </is>
      </c>
      <c r="F8" s="119" t="n">
        <v>11815</v>
      </c>
      <c r="G8" s="117" t="n">
        <v>5010.6825</v>
      </c>
      <c r="H8" s="117" t="n">
        <v>1083.783275</v>
      </c>
      <c r="I8" s="19">
        <f>G8+H8</f>
        <v/>
      </c>
      <c r="J8" s="119" t="n">
        <v>12432</v>
      </c>
      <c r="K8" s="117" t="n">
        <v>5253.9245</v>
      </c>
      <c r="L8" s="117" t="n">
        <v>1125.9025377</v>
      </c>
      <c r="M8" s="19">
        <f>K8+L8</f>
        <v/>
      </c>
      <c r="N8" s="87" t="n">
        <v>23</v>
      </c>
      <c r="O8" s="87" t="n">
        <v>22</v>
      </c>
      <c r="P8" s="92" t="n"/>
      <c r="Q8" s="20">
        <f>J8-P8</f>
        <v/>
      </c>
      <c r="R8" s="21" t="n">
        <v>1133</v>
      </c>
      <c r="S8" s="20">
        <f>IF(R8&gt;0,(R8-R9-$Q8),"")</f>
        <v/>
      </c>
      <c r="T8" s="21" t="n">
        <v>2334</v>
      </c>
      <c r="U8" s="20">
        <f>IF(T8&gt;0,(T8-T9-$Q8),"")</f>
        <v/>
      </c>
      <c r="V8" s="21" t="n">
        <v>3538</v>
      </c>
      <c r="W8" s="20">
        <f>IF(V8&gt;0,(V8-V9-$Q8),"")</f>
        <v/>
      </c>
      <c r="X8" s="21" t="n">
        <v>8289</v>
      </c>
      <c r="Y8" s="20">
        <f>IF(X8&gt;0,(X8-X9-$Q8),"")</f>
        <v/>
      </c>
      <c r="Z8" s="21" t="n">
        <v>10155</v>
      </c>
      <c r="AA8" s="20">
        <f>IF(Z8&gt;0,(Z8-Z9-$Q8),"")</f>
        <v/>
      </c>
      <c r="AB8" s="21" t="n">
        <v>10155</v>
      </c>
      <c r="AC8" s="22">
        <f>IF(AB8&gt;0,(AB8-AB9-$Q8),"")</f>
        <v/>
      </c>
      <c r="AD8" s="21" t="n">
        <v>10155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1705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5474</v>
      </c>
      <c r="E10" s="18" t="inlineStr">
        <is>
          <t>Room 3</t>
        </is>
      </c>
      <c r="F10" s="119" t="n">
        <v>10466</v>
      </c>
      <c r="G10" s="117" t="n">
        <v>8272.251875000002</v>
      </c>
      <c r="H10" s="117" t="n">
        <v>1892.445475</v>
      </c>
      <c r="I10" s="19">
        <f>G10+H10</f>
        <v/>
      </c>
      <c r="J10" s="119" t="n">
        <v>10209</v>
      </c>
      <c r="K10" s="117" t="n">
        <v>7932.447375000002</v>
      </c>
      <c r="L10" s="117" t="n">
        <v>1812.2241675</v>
      </c>
      <c r="M10" s="19">
        <f>K10+L10</f>
        <v/>
      </c>
      <c r="N10" s="88" t="n">
        <v>51</v>
      </c>
      <c r="O10" s="88" t="n">
        <v>38</v>
      </c>
      <c r="P10" s="92" t="n"/>
      <c r="Q10" s="20">
        <f>J10-P10</f>
        <v/>
      </c>
      <c r="R10" s="21" t="n">
        <v>1683</v>
      </c>
      <c r="S10" s="20">
        <f>IF(R10&gt;0,(R10-R11-$Q10),"")</f>
        <v/>
      </c>
      <c r="T10" s="21" t="n">
        <v>6483</v>
      </c>
      <c r="U10" s="20">
        <f>IF(T10&gt;0,(T10-T11-$Q10),"")</f>
        <v/>
      </c>
      <c r="V10" s="21" t="n">
        <v>9019</v>
      </c>
      <c r="W10" s="20">
        <f>IF(V10&gt;0,(V10-V11-$Q10),"")</f>
        <v/>
      </c>
      <c r="X10" s="21" t="n">
        <v>11856</v>
      </c>
      <c r="Y10" s="20">
        <f>IF(X10&gt;0,(X10-X11-$Q10),"")</f>
        <v/>
      </c>
      <c r="Z10" s="21" t="n">
        <v>11856</v>
      </c>
      <c r="AA10" s="20">
        <f>IF(Z10&gt;0,(Z10-Z11-$Q10),"")</f>
        <v/>
      </c>
      <c r="AB10" s="21" t="n">
        <v>11856</v>
      </c>
      <c r="AC10" s="22">
        <f>IF(AB10&gt;0,(AB10-AB11-$Q10),"")</f>
        <v/>
      </c>
      <c r="AD10" s="21" t="n">
        <v>11856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2185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522</v>
      </c>
      <c r="S11" s="24" t="n"/>
      <c r="T11" s="30" t="n">
        <v>4956</v>
      </c>
      <c r="U11" s="24" t="n"/>
      <c r="V11" s="30" t="n">
        <v>5110</v>
      </c>
      <c r="W11" s="24" t="n"/>
      <c r="X11" s="30" t="n">
        <v>6843</v>
      </c>
      <c r="Y11" s="24" t="n"/>
      <c r="Z11" s="30" t="n">
        <v>6843</v>
      </c>
      <c r="AA11" s="24" t="n"/>
      <c r="AB11" s="30" t="n">
        <v>6843</v>
      </c>
      <c r="AC11" s="26" t="n"/>
      <c r="AD11" s="30" t="n">
        <v>6843</v>
      </c>
      <c r="AE11" s="26" t="n"/>
    </row>
    <row r="12">
      <c r="B12" s="16" t="inlineStr">
        <is>
          <t>WM TUC</t>
        </is>
      </c>
      <c r="C12" s="17" t="n">
        <v>1728</v>
      </c>
      <c r="E12" s="29" t="inlineStr">
        <is>
          <t>Room 4</t>
        </is>
      </c>
      <c r="F12" s="119" t="n">
        <v>13932</v>
      </c>
      <c r="G12" s="117" t="n">
        <v>12144.944</v>
      </c>
      <c r="H12" s="117" t="n">
        <v>17077.65560338</v>
      </c>
      <c r="I12" s="19">
        <f>G12+H12</f>
        <v/>
      </c>
      <c r="J12" s="119" t="n">
        <v>13368</v>
      </c>
      <c r="K12" s="117" t="n">
        <v>12048.59875</v>
      </c>
      <c r="L12" s="117" t="n">
        <v>16023.83585724001</v>
      </c>
      <c r="M12" s="19">
        <f>K12+L12</f>
        <v/>
      </c>
      <c r="N12" s="88" t="n">
        <v>56</v>
      </c>
      <c r="O12" s="88" t="n">
        <v>48</v>
      </c>
      <c r="P12" s="92" t="n"/>
      <c r="Q12" s="20">
        <f>J12-P12</f>
        <v/>
      </c>
      <c r="R12" s="21" t="n">
        <v>1758</v>
      </c>
      <c r="S12" s="20">
        <f>IF(R12&gt;0,(R12-R13-$Q12),"")</f>
        <v/>
      </c>
      <c r="T12" s="21" t="n">
        <v>3794</v>
      </c>
      <c r="U12" s="20">
        <f>IF(T12&gt;0,(T12-T13-$Q12),"")</f>
        <v/>
      </c>
      <c r="V12" s="21" t="n">
        <v>6735</v>
      </c>
      <c r="W12" s="20">
        <f>IF(V12&gt;0,(V12-V13-$Q12),"")</f>
        <v/>
      </c>
      <c r="X12" s="21" t="n">
        <v>9688</v>
      </c>
      <c r="Y12" s="20">
        <f>IF(X12&gt;0,(X12-X13-$Q12),"")</f>
        <v/>
      </c>
      <c r="Z12" s="21" t="n">
        <v>10046</v>
      </c>
      <c r="AA12" s="20">
        <f>IF(Z12&gt;0,(Z12-Z13-$Q12),"")</f>
        <v/>
      </c>
      <c r="AB12" s="21" t="n">
        <v>10046</v>
      </c>
      <c r="AC12" s="22">
        <f>IF(AB12&gt;0,(AB12-AB13-$Q12),"")</f>
        <v/>
      </c>
      <c r="AD12" s="21" t="n">
        <v>10046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5047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836</v>
      </c>
      <c r="S13" s="24" t="n"/>
      <c r="T13" s="30" t="n">
        <v>1207</v>
      </c>
      <c r="U13" s="24" t="n"/>
      <c r="V13" s="30" t="n">
        <v>1207</v>
      </c>
      <c r="W13" s="24" t="n"/>
      <c r="X13" s="30" t="n">
        <v>1254</v>
      </c>
      <c r="Y13" s="24" t="n"/>
      <c r="Z13" s="30" t="n">
        <v>1254</v>
      </c>
      <c r="AA13" s="24" t="n"/>
      <c r="AB13" s="30" t="n">
        <v>1254</v>
      </c>
      <c r="AC13" s="26" t="n"/>
      <c r="AD13" s="30" t="n">
        <v>1254</v>
      </c>
      <c r="AE13" s="26" t="n"/>
    </row>
    <row r="14">
      <c r="B14" s="16" t="inlineStr">
        <is>
          <t>ALBSFWY PHX</t>
        </is>
      </c>
      <c r="C14" s="17" t="n">
        <v>11621</v>
      </c>
      <c r="E14" s="18" t="inlineStr">
        <is>
          <t>Room 5</t>
        </is>
      </c>
      <c r="F14" s="119" t="n">
        <v>23762</v>
      </c>
      <c r="G14" s="117" t="n">
        <v>19564.84375</v>
      </c>
      <c r="H14" s="117" t="n">
        <v>22918.66394252999</v>
      </c>
      <c r="I14" s="19">
        <f>G14+H14</f>
        <v/>
      </c>
      <c r="J14" s="119" t="n">
        <v>23889</v>
      </c>
      <c r="K14" s="117" t="n">
        <v>19759.46875</v>
      </c>
      <c r="L14" s="117" t="n">
        <v>23074.66556443</v>
      </c>
      <c r="M14" s="19">
        <f>K14+L14</f>
        <v/>
      </c>
      <c r="N14" s="88" t="n">
        <v>64</v>
      </c>
      <c r="O14" s="88" t="n">
        <v>54</v>
      </c>
      <c r="P14" s="92" t="n"/>
      <c r="Q14" s="20">
        <f>J14-P14</f>
        <v/>
      </c>
      <c r="R14" s="21" t="n">
        <v>5330</v>
      </c>
      <c r="S14" s="20">
        <f>IF(R14&gt;0,(R14-R15-$Q14),"")</f>
        <v/>
      </c>
      <c r="T14" s="21" t="n">
        <v>9659</v>
      </c>
      <c r="U14" s="20">
        <f>IF(T14&gt;0,(T14-T15-$Q14),"")</f>
        <v/>
      </c>
      <c r="V14" s="21" t="n">
        <v>10889</v>
      </c>
      <c r="W14" s="20">
        <f>IF(V14&gt;0,(V14-V15-$Q14),"")</f>
        <v/>
      </c>
      <c r="X14" s="21" t="n">
        <v>13560</v>
      </c>
      <c r="Y14" s="20">
        <f>IF(X14&gt;0,(X14-X15-$Q14),"")</f>
        <v/>
      </c>
      <c r="Z14" s="21" t="n">
        <v>15260</v>
      </c>
      <c r="AA14" s="20">
        <f>IF(Z14&gt;0,(Z14-Z15-$Q14),"")</f>
        <v/>
      </c>
      <c r="AB14" s="21" t="n">
        <v>15263</v>
      </c>
      <c r="AC14" s="22">
        <f>IF(AB14&gt;0,(AB14-AB15-$Q14),"")</f>
        <v/>
      </c>
      <c r="AD14" s="21" t="n">
        <v>15263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4824</v>
      </c>
      <c r="S15" s="24" t="n"/>
      <c r="T15" s="25" t="n">
        <v>8347</v>
      </c>
      <c r="U15" s="24" t="n"/>
      <c r="V15" s="25" t="n">
        <v>9050</v>
      </c>
      <c r="W15" s="24" t="n"/>
      <c r="X15" s="25" t="n">
        <v>10303</v>
      </c>
      <c r="Y15" s="24" t="n"/>
      <c r="Z15" s="25" t="n">
        <v>10308</v>
      </c>
      <c r="AA15" s="24" t="n"/>
      <c r="AB15" s="25" t="n">
        <v>10308</v>
      </c>
      <c r="AC15" s="26" t="n"/>
      <c r="AD15" s="25" t="n">
        <v>10308</v>
      </c>
      <c r="AE15" s="26" t="n"/>
    </row>
    <row r="16" ht="15" customHeight="1" thickBot="1">
      <c r="B16" s="28" t="inlineStr">
        <is>
          <t>FRY'S</t>
        </is>
      </c>
      <c r="C16" s="17" t="n">
        <v>12403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7258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802</v>
      </c>
      <c r="L20" s="4" t="n"/>
      <c r="M20" s="4" t="n"/>
      <c r="Q20" s="51" t="inlineStr">
        <is>
          <t>Day Prior</t>
        </is>
      </c>
      <c r="R20" s="35" t="n">
        <v>10977</v>
      </c>
      <c r="S20" s="36" t="n"/>
      <c r="T20" s="35" t="n">
        <v>20403</v>
      </c>
      <c r="U20" s="36" t="n"/>
      <c r="V20" s="35" t="n">
        <v>31881</v>
      </c>
      <c r="W20" s="36" t="n"/>
      <c r="X20" s="35" t="n">
        <v>48557</v>
      </c>
      <c r="Y20" s="36" t="n"/>
      <c r="Z20" s="35" t="n">
        <v>62439</v>
      </c>
      <c r="AA20" s="36" t="n"/>
      <c r="AB20" s="35" t="n">
        <v>63187</v>
      </c>
      <c r="AC20" s="37" t="n"/>
      <c r="AD20" s="35" t="n">
        <v>63187</v>
      </c>
      <c r="AE20" s="37" t="n">
        <v>-40052</v>
      </c>
    </row>
    <row r="21" ht="15" customHeight="1" thickBot="1">
      <c r="B21" s="57" t="inlineStr">
        <is>
          <t>SBUX LV</t>
        </is>
      </c>
      <c r="C21" s="58" t="n">
        <v>3981</v>
      </c>
      <c r="M21" s="4" t="n"/>
      <c r="Q21" s="52" t="n"/>
      <c r="R21" s="40" t="n">
        <v>926</v>
      </c>
      <c r="S21" s="41" t="n"/>
      <c r="T21" s="40" t="n">
        <v>2157</v>
      </c>
      <c r="U21" s="41" t="n"/>
      <c r="V21" s="40" t="n">
        <v>3674</v>
      </c>
      <c r="W21" s="41" t="n"/>
      <c r="X21" s="40" t="n">
        <v>4677</v>
      </c>
      <c r="Y21" s="41" t="n"/>
      <c r="Z21" s="40" t="n">
        <v>7107</v>
      </c>
      <c r="AA21" s="41" t="n"/>
      <c r="AB21" s="40" t="n">
        <v>7418</v>
      </c>
      <c r="AC21" s="42" t="n"/>
      <c r="AD21" s="40" t="n">
        <v>7418</v>
      </c>
      <c r="AE21" s="42" t="n"/>
    </row>
    <row r="22" ht="15" customHeight="1" thickBot="1">
      <c r="M22" s="4" t="n"/>
      <c r="Q22" s="54" t="n"/>
      <c r="R22" s="55" t="n">
        <v>5488.5</v>
      </c>
      <c r="S22" s="55" t="n"/>
      <c r="T22" s="55" t="n">
        <v>4713</v>
      </c>
      <c r="U22" s="55" t="n"/>
      <c r="V22" s="55" t="n">
        <v>5739</v>
      </c>
      <c r="W22" s="55" t="n"/>
      <c r="X22" s="55" t="n">
        <v>8338</v>
      </c>
      <c r="Y22" s="55" t="n"/>
      <c r="Z22" s="55" t="n">
        <v>6941</v>
      </c>
      <c r="AA22" s="55" t="n"/>
      <c r="AB22" s="55" t="n">
        <v>374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11760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28807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14434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11430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4734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2203</v>
      </c>
      <c r="R35" s="104" t="n">
        <v>1</v>
      </c>
      <c r="S35" s="104">
        <f>IF(T35&gt;0,(T35-R35)/2,"")</f>
        <v/>
      </c>
      <c r="T35" s="104" t="n">
        <v>666</v>
      </c>
      <c r="U35" s="104">
        <f>IF(V35&gt;0,(V35-T35)/2,"")</f>
        <v/>
      </c>
      <c r="V35" s="104" t="n">
        <v>1190</v>
      </c>
      <c r="W35" s="104">
        <f>IF(X35&gt;0,(X35-V35)/2,"")</f>
        <v/>
      </c>
      <c r="X35" s="104" t="n">
        <v>1190</v>
      </c>
      <c r="Y35" s="104">
        <f>IF(Z35&gt;0,(Z35-X35)/2,"")</f>
        <v/>
      </c>
      <c r="Z35" s="104" t="n">
        <v>2139</v>
      </c>
      <c r="AA35" s="104">
        <f>IF(AB35&gt;0,(AB35-Z35)/2,"")</f>
        <v/>
      </c>
      <c r="AB35" s="104" t="n">
        <v>2139</v>
      </c>
      <c r="AC35" s="104">
        <f>IF(AD35&gt;0,(AD35-AB35)/2,"")</f>
        <v/>
      </c>
      <c r="AD35" s="104" t="n">
        <v>2139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1362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100</v>
      </c>
      <c r="Y36" s="106">
        <f>IF(Z36&gt;0,(Z36-X36)/2,"")</f>
        <v/>
      </c>
      <c r="Z36" s="106" t="n">
        <v>1363</v>
      </c>
      <c r="AA36" s="106">
        <f>IF(AB36&gt;0,(AB36-Z36)/2,"")</f>
        <v/>
      </c>
      <c r="AB36" s="106" t="n">
        <v>1363</v>
      </c>
      <c r="AC36" s="106">
        <f>IF(AD36&gt;0,(AD36-AB36)/2,"")</f>
        <v/>
      </c>
      <c r="AD36" s="106" t="n">
        <v>1363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2599</v>
      </c>
      <c r="R37" s="108" t="n">
        <v>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14</v>
      </c>
      <c r="W37" s="108">
        <f>IF(X37&gt;0,(X37-V37)/2,"")</f>
        <v/>
      </c>
      <c r="X37" s="108" t="n">
        <v>434</v>
      </c>
      <c r="Y37" s="108">
        <f>IF(Z37&gt;0,(Z37-X37)/2,"")</f>
        <v/>
      </c>
      <c r="Z37" s="108" t="n">
        <v>1842</v>
      </c>
      <c r="AA37" s="108">
        <f>IF(AB37&gt;0,(AB37-Z37)/2,"")</f>
        <v/>
      </c>
      <c r="AB37" s="108" t="n">
        <v>1842</v>
      </c>
      <c r="AC37" s="108">
        <f>IF(AD37&gt;0,(AD37-AB37)/2,"")</f>
        <v/>
      </c>
      <c r="AD37" s="108" t="n">
        <v>1842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4004</v>
      </c>
      <c r="R38" s="106" t="n">
        <v>0</v>
      </c>
      <c r="S38" s="106">
        <f>IF(T38&gt;0,(T38-R38)/2,"")</f>
        <v/>
      </c>
      <c r="T38" s="106" t="n">
        <v>718</v>
      </c>
      <c r="U38" s="106">
        <f>IF(V38&gt;0,(V38-T38)/2,"")</f>
        <v/>
      </c>
      <c r="V38" s="106" t="n">
        <v>335</v>
      </c>
      <c r="W38" s="106">
        <f>IF(X38&gt;0,(X38-V38)/2,"")</f>
        <v/>
      </c>
      <c r="X38" s="106" t="n">
        <v>901</v>
      </c>
      <c r="Y38" s="106">
        <f>IF(Z38&gt;0,(Z38-X38)/2,"")</f>
        <v/>
      </c>
      <c r="Z38" s="106" t="n">
        <v>2561</v>
      </c>
      <c r="AA38" s="106">
        <f>IF(AB38&gt;0,(AB38-Z38)/2,"")</f>
        <v/>
      </c>
      <c r="AB38" s="106" t="n">
        <v>2561</v>
      </c>
      <c r="AC38" s="106">
        <f>IF(AD38&gt;0,(AD38-AB38)/2,"")</f>
        <v/>
      </c>
      <c r="AD38" s="106" t="n">
        <v>2561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2661</v>
      </c>
      <c r="R39" s="108" t="n">
        <v>5</v>
      </c>
      <c r="S39" s="108">
        <f>IF(T39&gt;0,(T39-R39)/2,"")</f>
        <v/>
      </c>
      <c r="T39" s="108" t="n">
        <v>1075</v>
      </c>
      <c r="U39" s="108">
        <f>IF(V39&gt;0,(V39-T39)/2,"")</f>
        <v/>
      </c>
      <c r="V39" s="108" t="n">
        <v>1075</v>
      </c>
      <c r="W39" s="108">
        <f>IF(X39&gt;0,(X39-V39)/2,"")</f>
        <v/>
      </c>
      <c r="X39" s="108" t="n">
        <v>1075</v>
      </c>
      <c r="Y39" s="108">
        <f>IF(Z39&gt;0,(Z39-X39)/2,"")</f>
        <v/>
      </c>
      <c r="Z39" s="108" t="n">
        <v>1824</v>
      </c>
      <c r="AA39" s="108">
        <f>IF(AB39&gt;0,(AB39-Z39)/2,"")</f>
        <v/>
      </c>
      <c r="AB39" s="108" t="n">
        <v>1824</v>
      </c>
      <c r="AC39" s="108">
        <f>IF(AD39&gt;0,(AD39-AB39)/2,"")</f>
        <v/>
      </c>
      <c r="AD39" s="108" t="n">
        <v>1824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3979</v>
      </c>
      <c r="R40" s="106" t="n">
        <v>71</v>
      </c>
      <c r="S40" s="106">
        <f>IF(T40&gt;0,(T40-R40)/2,"")</f>
        <v/>
      </c>
      <c r="T40" s="106" t="n">
        <v>762</v>
      </c>
      <c r="U40" s="106">
        <f>IF(V40&gt;0,(V40-T40)/2,"")</f>
        <v/>
      </c>
      <c r="V40" s="106" t="n">
        <v>762</v>
      </c>
      <c r="W40" s="106">
        <f>IF(X40&gt;0,(X40-V40)/2,"")</f>
        <v/>
      </c>
      <c r="X40" s="106" t="n">
        <v>885</v>
      </c>
      <c r="Y40" s="106">
        <f>IF(Z40&gt;0,(Z40-X40)/2,"")</f>
        <v/>
      </c>
      <c r="Z40" s="106" t="n">
        <v>2567</v>
      </c>
      <c r="AA40" s="106">
        <f>IF(AB40&gt;0,(AB40-Z40)/2,"")</f>
        <v/>
      </c>
      <c r="AB40" s="106" t="n">
        <v>2567</v>
      </c>
      <c r="AC40" s="106">
        <f>IF(AD40&gt;0,(AD40-AB40)/2,"")</f>
        <v/>
      </c>
      <c r="AD40" s="106" t="n">
        <v>2567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1099</v>
      </c>
      <c r="R41" s="108" t="n">
        <v>0</v>
      </c>
      <c r="S41" s="108">
        <f>IF(T41&gt;0,(T41-R41)/2,"")</f>
        <v/>
      </c>
      <c r="T41" s="108" t="n">
        <v>483</v>
      </c>
      <c r="U41" s="108">
        <f>IF(V41&gt;0,(V41-T41)/2,"")</f>
        <v/>
      </c>
      <c r="V41" s="108" t="n">
        <v>286</v>
      </c>
      <c r="W41" s="108">
        <f>IF(X41&gt;0,(X41-V41)/2,"")</f>
        <v/>
      </c>
      <c r="X41" s="108" t="n">
        <v>286</v>
      </c>
      <c r="Y41" s="108">
        <f>IF(Z41&gt;0,(Z41-X41)/2,"")</f>
        <v/>
      </c>
      <c r="Z41" s="108" t="n">
        <v>286</v>
      </c>
      <c r="AA41" s="108">
        <f>IF(AB41&gt;0,(AB41-Z41)/2,"")</f>
        <v/>
      </c>
      <c r="AB41" s="108" t="n">
        <v>286</v>
      </c>
      <c r="AC41" s="108">
        <f>IF(AD41&gt;0,(AD41-AB41)/2,"")</f>
        <v/>
      </c>
      <c r="AD41" s="108" t="n">
        <v>286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1663</v>
      </c>
      <c r="R42" s="106" t="n">
        <v>0</v>
      </c>
      <c r="S42" s="106">
        <f>IF(T42&gt;0,(T42-R42)/2,"")</f>
        <v/>
      </c>
      <c r="T42" s="106" t="n">
        <v>562</v>
      </c>
      <c r="U42" s="106">
        <f>IF(V42&gt;0,(V42-T42)/2,"")</f>
        <v/>
      </c>
      <c r="V42" s="106" t="n">
        <v>573</v>
      </c>
      <c r="W42" s="106">
        <f>IF(X42&gt;0,(X42-V42)/2,"")</f>
        <v/>
      </c>
      <c r="X42" s="106" t="n">
        <v>947</v>
      </c>
      <c r="Y42" s="106">
        <f>IF(Z42&gt;0,(Z42-X42)/2,"")</f>
        <v/>
      </c>
      <c r="Z42" s="106" t="n">
        <v>947</v>
      </c>
      <c r="AA42" s="106">
        <f>IF(AB42&gt;0,(AB42-Z42)/2,"")</f>
        <v/>
      </c>
      <c r="AB42" s="106" t="n">
        <v>947</v>
      </c>
      <c r="AC42" s="106">
        <f>IF(AD42&gt;0,(AD42-AB42)/2,"")</f>
        <v/>
      </c>
      <c r="AD42" s="106" t="n">
        <v>947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1855</v>
      </c>
      <c r="R43" s="110" t="n">
        <v>0</v>
      </c>
      <c r="S43" s="110">
        <f>IF(T43&gt;0,(T43-R43)/2,"")</f>
        <v/>
      </c>
      <c r="T43" s="110" t="n">
        <v>1258</v>
      </c>
      <c r="U43" s="110">
        <f>IF(V43&gt;0,(V43-T43)/2,"")</f>
        <v/>
      </c>
      <c r="V43" s="110" t="n">
        <v>1276</v>
      </c>
      <c r="W43" s="110">
        <f>IF(X43&gt;0,(X43-V43)/2,"")</f>
        <v/>
      </c>
      <c r="X43" s="110" t="n">
        <v>1922</v>
      </c>
      <c r="Y43" s="110">
        <f>IF(Z43&gt;0,(Z43-X43)/2,"")</f>
        <v/>
      </c>
      <c r="Z43" s="110" t="n">
        <v>1968</v>
      </c>
      <c r="AA43" s="110">
        <f>IF(AB43&gt;0,(AB43-Z43)/2,"")</f>
        <v/>
      </c>
      <c r="AB43" s="110" t="n">
        <v>1968</v>
      </c>
      <c r="AC43" s="110">
        <f>IF(AD43&gt;0,(AD43-AB43)/2,"")</f>
        <v/>
      </c>
      <c r="AD43" s="110" t="n">
        <v>1968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3948</v>
      </c>
      <c r="R44" s="112" t="n">
        <v>1000</v>
      </c>
      <c r="S44" s="112">
        <f>IF(T44&gt;0,(T44-R44)/2,"")</f>
        <v/>
      </c>
      <c r="T44" s="112" t="n">
        <v>1000</v>
      </c>
      <c r="U44" s="112">
        <f>IF(V44&gt;0,(V44-T44)/2,"")</f>
        <v/>
      </c>
      <c r="V44" s="112" t="n">
        <v>1487</v>
      </c>
      <c r="W44" s="112">
        <f>IF(X44&gt;0,(X44-V44)/2,"")</f>
        <v/>
      </c>
      <c r="X44" s="112" t="n">
        <v>3948</v>
      </c>
      <c r="Y44" s="112">
        <f>IF(Z44&gt;0,(Z44-X44)/2,"")</f>
        <v/>
      </c>
      <c r="Z44" s="112" t="n">
        <v>3948</v>
      </c>
      <c r="AA44" s="112">
        <f>IF(AB44&gt;0,(AB44-Z44)/2,"")</f>
        <v/>
      </c>
      <c r="AB44" s="112" t="n">
        <v>3948</v>
      </c>
      <c r="AC44" s="112">
        <f>IF(AD44&gt;0,(AD44-AB44)/2,"")</f>
        <v/>
      </c>
      <c r="AD44" s="112" t="n">
        <v>3948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3242</v>
      </c>
      <c r="R45" s="108" t="n">
        <v>5</v>
      </c>
      <c r="S45" s="108">
        <f>IF(T45&gt;0,(T45-R45)/2,"")</f>
        <v/>
      </c>
      <c r="T45" s="108" t="n">
        <v>5</v>
      </c>
      <c r="U45" s="108">
        <f>IF(V45&gt;0,(V45-T45)/2,"")</f>
        <v/>
      </c>
      <c r="V45" s="108" t="n">
        <v>5</v>
      </c>
      <c r="W45" s="108">
        <f>IF(X45&gt;0,(X45-V45)/2,"")</f>
        <v/>
      </c>
      <c r="X45" s="108" t="n">
        <v>1255</v>
      </c>
      <c r="Y45" s="108">
        <f>IF(Z45&gt;0,(Z45-X45)/2,"")</f>
        <v/>
      </c>
      <c r="Z45" s="108" t="n">
        <v>2374</v>
      </c>
      <c r="AA45" s="108">
        <f>IF(AB45&gt;0,(AB45-Z45)/2,"")</f>
        <v/>
      </c>
      <c r="AB45" s="108" t="n">
        <v>2374</v>
      </c>
      <c r="AC45" s="108">
        <f>IF(AD45&gt;0,(AD45-AB45)/2,"")</f>
        <v/>
      </c>
      <c r="AD45" s="108" t="n">
        <v>2374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2071</v>
      </c>
      <c r="R46" s="106" t="n">
        <v>128</v>
      </c>
      <c r="S46" s="106">
        <f>IF(T46&gt;0,(T46-R46)/2,"")</f>
        <v/>
      </c>
      <c r="T46" s="106" t="n">
        <v>128</v>
      </c>
      <c r="U46" s="106">
        <f>IF(V46&gt;0,(V46-T46)/2,"")</f>
        <v/>
      </c>
      <c r="V46" s="106" t="n">
        <v>128</v>
      </c>
      <c r="W46" s="106">
        <f>IF(X46&gt;0,(X46-V46)/2,"")</f>
        <v/>
      </c>
      <c r="X46" s="106" t="n">
        <v>375</v>
      </c>
      <c r="Y46" s="106">
        <f>IF(Z46&gt;0,(Z46-X46)/2,"")</f>
        <v/>
      </c>
      <c r="Z46" s="106" t="n">
        <v>1122</v>
      </c>
      <c r="AA46" s="106">
        <f>IF(AB46&gt;0,(AB46-Z46)/2,"")</f>
        <v/>
      </c>
      <c r="AB46" s="106" t="n">
        <v>1122</v>
      </c>
      <c r="AC46" s="106">
        <f>IF(AD46&gt;0,(AD46-AB46)/2,"")</f>
        <v/>
      </c>
      <c r="AD46" s="106" t="n">
        <v>1122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3171</v>
      </c>
      <c r="R47" s="110" t="n">
        <v>0</v>
      </c>
      <c r="S47" s="110">
        <f>IF(T47&gt;0,(T47-R47)/2,"")</f>
        <v/>
      </c>
      <c r="T47" s="110" t="n">
        <v>1201</v>
      </c>
      <c r="U47" s="110">
        <f>IF(V47&gt;0,(V47-T47)/2,"")</f>
        <v/>
      </c>
      <c r="V47" s="110" t="n">
        <v>1918</v>
      </c>
      <c r="W47" s="110">
        <f>IF(X47&gt;0,(X47-V47)/2,"")</f>
        <v/>
      </c>
      <c r="X47" s="110" t="n">
        <v>2711</v>
      </c>
      <c r="Y47" s="110">
        <f>IF(Z47&gt;0,(Z47-X47)/2,"")</f>
        <v/>
      </c>
      <c r="Z47" s="110" t="n">
        <v>2711</v>
      </c>
      <c r="AA47" s="110">
        <f>IF(AB47&gt;0,(AB47-Z47)/2,"")</f>
        <v/>
      </c>
      <c r="AB47" s="110" t="n">
        <v>2711</v>
      </c>
      <c r="AC47" s="110">
        <f>IF(AD47&gt;0,(AD47-AB47)/2,"")</f>
        <v/>
      </c>
      <c r="AD47" s="110" t="n">
        <v>2711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326</v>
      </c>
      <c r="R48" s="112" t="n">
        <v>96</v>
      </c>
      <c r="S48" s="112">
        <f>IF(T48&gt;0,(T48-R48)/2,"")</f>
        <v/>
      </c>
      <c r="T48" s="112" t="n">
        <v>98</v>
      </c>
      <c r="U48" s="112">
        <f>IF(V48&gt;0,(V48-T48)/2,"")</f>
        <v/>
      </c>
      <c r="V48" s="112" t="n">
        <v>192</v>
      </c>
      <c r="W48" s="112">
        <f>IF(X48&gt;0,(X48-V48)/2,"")</f>
        <v/>
      </c>
      <c r="X48" s="112" t="n">
        <v>192</v>
      </c>
      <c r="Y48" s="112">
        <f>IF(Z48&gt;0,(Z48-X48)/2,"")</f>
        <v/>
      </c>
      <c r="Z48" s="112" t="n">
        <v>192</v>
      </c>
      <c r="AA48" s="112">
        <f>IF(AB48&gt;0,(AB48-Z48)/2,"")</f>
        <v/>
      </c>
      <c r="AB48" s="112" t="n">
        <v>192</v>
      </c>
      <c r="AC48" s="112">
        <f>IF(AD48&gt;0,(AD48-AB48)/2,"")</f>
        <v/>
      </c>
      <c r="AD48" s="112" t="n">
        <v>192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301</v>
      </c>
      <c r="R49" s="108" t="n">
        <v>0</v>
      </c>
      <c r="S49" s="108">
        <f>IF(T49&gt;0,(T49-R49)/2,"")</f>
        <v/>
      </c>
      <c r="T49" s="108" t="n">
        <v>968</v>
      </c>
      <c r="U49" s="108">
        <f>IF(V49&gt;0,(V49-T49)/2,"")</f>
        <v/>
      </c>
      <c r="V49" s="108" t="n">
        <v>1269</v>
      </c>
      <c r="W49" s="108">
        <f>IF(X49&gt;0,(X49-V49)/2,"")</f>
        <v/>
      </c>
      <c r="X49" s="108" t="n">
        <v>1269</v>
      </c>
      <c r="Y49" s="108">
        <f>IF(Z49&gt;0,(Z49-X49)/2,"")</f>
        <v/>
      </c>
      <c r="Z49" s="108" t="n">
        <v>1269</v>
      </c>
      <c r="AA49" s="108">
        <f>IF(AB49&gt;0,(AB49-Z49)/2,"")</f>
        <v/>
      </c>
      <c r="AB49" s="108" t="n">
        <v>1269</v>
      </c>
      <c r="AC49" s="108">
        <f>IF(AD49&gt;0,(AD49-AB49)/2,"")</f>
        <v/>
      </c>
      <c r="AD49" s="108" t="n">
        <v>1269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2051</v>
      </c>
      <c r="R50" s="106" t="n">
        <v>434</v>
      </c>
      <c r="S50" s="106">
        <f>IF(T50&gt;0,(T50-R50)/2,"")</f>
        <v/>
      </c>
      <c r="T50" s="106" t="n">
        <v>585</v>
      </c>
      <c r="U50" s="106">
        <f>IF(V50&gt;0,(V50-T50)/2,"")</f>
        <v/>
      </c>
      <c r="V50" s="106" t="n">
        <v>729</v>
      </c>
      <c r="W50" s="106">
        <f>IF(X50&gt;0,(X50-V50)/2,"")</f>
        <v/>
      </c>
      <c r="X50" s="106" t="n">
        <v>1101</v>
      </c>
      <c r="Y50" s="106">
        <f>IF(Z50&gt;0,(Z50-X50)/2,"")</f>
        <v/>
      </c>
      <c r="Z50" s="106" t="n">
        <v>1101</v>
      </c>
      <c r="AA50" s="106">
        <f>IF(AB50&gt;0,(AB50-Z50)/2,"")</f>
        <v/>
      </c>
      <c r="AB50" s="106" t="n">
        <v>1101</v>
      </c>
      <c r="AC50" s="106">
        <f>IF(AD50&gt;0,(AD50-AB50)/2,"")</f>
        <v/>
      </c>
      <c r="AD50" s="106" t="n">
        <v>1101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1174</v>
      </c>
      <c r="R51" s="108" t="n">
        <v>428</v>
      </c>
      <c r="S51" s="108">
        <f>IF(T51&gt;0,(T51-R51)/2,"")</f>
        <v/>
      </c>
      <c r="T51" s="108" t="n">
        <v>428</v>
      </c>
      <c r="U51" s="108">
        <f>IF(V51&gt;0,(V51-T51)/2,"")</f>
        <v/>
      </c>
      <c r="V51" s="108" t="n">
        <v>544</v>
      </c>
      <c r="W51" s="108">
        <f>IF(X51&gt;0,(X51-V51)/2,"")</f>
        <v/>
      </c>
      <c r="X51" s="108" t="n">
        <v>899</v>
      </c>
      <c r="Y51" s="108">
        <f>IF(Z51&gt;0,(Z51-X51)/2,"")</f>
        <v/>
      </c>
      <c r="Z51" s="108" t="n">
        <v>899</v>
      </c>
      <c r="AA51" s="108">
        <f>IF(AB51&gt;0,(AB51-Z51)/2,"")</f>
        <v/>
      </c>
      <c r="AB51" s="108" t="n">
        <v>899</v>
      </c>
      <c r="AC51" s="108">
        <f>IF(AD51&gt;0,(AD51-AB51)/2,"")</f>
        <v/>
      </c>
      <c r="AD51" s="108" t="n">
        <v>899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2908</v>
      </c>
      <c r="R52" s="106" t="n">
        <v>5</v>
      </c>
      <c r="S52" s="106">
        <f>IF(T52&gt;0,(T52-R52)/2,"")</f>
        <v/>
      </c>
      <c r="T52" s="106" t="n">
        <v>35</v>
      </c>
      <c r="U52" s="106">
        <f>IF(V52&gt;0,(V52-T52)/2,"")</f>
        <v/>
      </c>
      <c r="V52" s="106" t="n">
        <v>35</v>
      </c>
      <c r="W52" s="106">
        <f>IF(X52&gt;0,(X52-V52)/2,"")</f>
        <v/>
      </c>
      <c r="X52" s="106" t="n">
        <v>1927</v>
      </c>
      <c r="Y52" s="106">
        <f>IF(Z52&gt;0,(Z52-X52)/2,"")</f>
        <v/>
      </c>
      <c r="Z52" s="106" t="n">
        <v>1927</v>
      </c>
      <c r="AA52" s="106">
        <f>IF(AB52&gt;0,(AB52-Z52)/2,"")</f>
        <v/>
      </c>
      <c r="AB52" s="106" t="n">
        <v>1927</v>
      </c>
      <c r="AC52" s="106">
        <f>IF(AD52&gt;0,(AD52-AB52)/2,"")</f>
        <v/>
      </c>
      <c r="AD52" s="106" t="n">
        <v>1927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1666</v>
      </c>
      <c r="R53" s="108" t="n">
        <v>0</v>
      </c>
      <c r="S53" s="108">
        <f>IF(T53&gt;0,(T53-R53)/2,"")</f>
        <v/>
      </c>
      <c r="T53" s="108" t="n">
        <v>4</v>
      </c>
      <c r="U53" s="108">
        <f>IF(V53&gt;0,(V53-T53)/2,"")</f>
        <v/>
      </c>
      <c r="V53" s="108" t="n">
        <v>1183</v>
      </c>
      <c r="W53" s="108">
        <f>IF(X53&gt;0,(X53-V53)/2,"")</f>
        <v/>
      </c>
      <c r="X53" s="108" t="n">
        <v>1401</v>
      </c>
      <c r="Y53" s="108">
        <f>IF(Z53&gt;0,(Z53-X53)/2,"")</f>
        <v/>
      </c>
      <c r="Z53" s="108" t="n">
        <v>1401</v>
      </c>
      <c r="AA53" s="108">
        <f>IF(AB53&gt;0,(AB53-Z53)/2,"")</f>
        <v/>
      </c>
      <c r="AB53" s="108" t="n">
        <v>1401</v>
      </c>
      <c r="AC53" s="108">
        <f>IF(AD53&gt;0,(AD53-AB53)/2,"")</f>
        <v/>
      </c>
      <c r="AD53" s="108" t="n">
        <v>1401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1090</v>
      </c>
      <c r="R54" s="106" t="n">
        <v>718</v>
      </c>
      <c r="S54" s="106">
        <f>IF(T54&gt;0,(T54-R54)/2,"")</f>
        <v/>
      </c>
      <c r="T54" s="106" t="n">
        <v>2003</v>
      </c>
      <c r="U54" s="106">
        <f>IF(V54&gt;0,(V54-T54)/2,"")</f>
        <v/>
      </c>
      <c r="V54" s="106" t="n">
        <v>2022</v>
      </c>
      <c r="W54" s="106">
        <f>IF(X54&gt;0,(X54-V54)/2,"")</f>
        <v/>
      </c>
      <c r="X54" s="106" t="n">
        <v>2022</v>
      </c>
      <c r="Y54" s="106">
        <f>IF(Z54&gt;0,(Z54-X54)/2,"")</f>
        <v/>
      </c>
      <c r="Z54" s="106" t="n">
        <v>2022</v>
      </c>
      <c r="AA54" s="106">
        <f>IF(AB54&gt;0,(AB54-Z54)/2,"")</f>
        <v/>
      </c>
      <c r="AB54" s="106" t="n">
        <v>2022</v>
      </c>
      <c r="AC54" s="106">
        <f>IF(AD54&gt;0,(AD54-AB54)/2,"")</f>
        <v/>
      </c>
      <c r="AD54" s="106" t="n">
        <v>2022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371</v>
      </c>
      <c r="R55" s="108" t="n">
        <v>2</v>
      </c>
      <c r="S55" s="108">
        <f>IF(T55&gt;0,(T55-R55)/2,"")</f>
        <v/>
      </c>
      <c r="T55" s="108" t="n">
        <v>2362</v>
      </c>
      <c r="U55" s="108">
        <f>IF(V55&gt;0,(V55-T55)/2,"")</f>
        <v/>
      </c>
      <c r="V55" s="108" t="n">
        <v>2723</v>
      </c>
      <c r="W55" s="108">
        <f>IF(X55&gt;0,(X55-V55)/2,"")</f>
        <v/>
      </c>
      <c r="X55" s="108" t="n">
        <v>2723</v>
      </c>
      <c r="Y55" s="108">
        <f>IF(Z55&gt;0,(Z55-X55)/2,"")</f>
        <v/>
      </c>
      <c r="Z55" s="108" t="n">
        <v>2723</v>
      </c>
      <c r="AA55" s="108">
        <f>IF(AB55&gt;0,(AB55-Z55)/2,"")</f>
        <v/>
      </c>
      <c r="AB55" s="108" t="n">
        <v>2723</v>
      </c>
      <c r="AC55" s="108">
        <f>IF(AD55&gt;0,(AD55-AB55)/2,"")</f>
        <v/>
      </c>
      <c r="AD55" s="108" t="n">
        <v>2723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322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322</v>
      </c>
      <c r="W56" s="114">
        <f>IF(X56&gt;0,(X56-V56)/2,"")</f>
        <v/>
      </c>
      <c r="X56" s="114" t="n">
        <v>322</v>
      </c>
      <c r="Y56" s="114">
        <f>IF(Z56&gt;0,(Z56-X56)/2,"")</f>
        <v/>
      </c>
      <c r="Z56" s="114" t="n">
        <v>322</v>
      </c>
      <c r="AA56" s="114">
        <f>IF(AB56&gt;0,(AB56-Z56)/2,"")</f>
        <v/>
      </c>
      <c r="AB56" s="114" t="n">
        <v>322</v>
      </c>
      <c r="AC56" s="114">
        <f>IF(AD56&gt;0,(AD56-AB56)/2,"")</f>
        <v/>
      </c>
      <c r="AD56" s="114" t="n">
        <v>322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5080</v>
      </c>
      <c r="R57" s="104" t="n">
        <v>472</v>
      </c>
      <c r="S57" s="104">
        <f>IF(T57&gt;0,(T57-R57)/2,"")</f>
        <v/>
      </c>
      <c r="T57" s="104" t="n">
        <v>1253</v>
      </c>
      <c r="U57" s="104">
        <f>IF(V57&gt;0,(V57-T57)/2,"")</f>
        <v/>
      </c>
      <c r="V57" s="104" t="n">
        <v>2812</v>
      </c>
      <c r="W57" s="104">
        <f>IF(X57&gt;0,(X57-V57)/2,"")</f>
        <v/>
      </c>
      <c r="X57" s="104" t="n">
        <v>3208</v>
      </c>
      <c r="Y57" s="104">
        <f>IF(Z57&gt;0,(Z57-X57)/2,"")</f>
        <v/>
      </c>
      <c r="Z57" s="104" t="n">
        <v>3208</v>
      </c>
      <c r="AA57" s="104">
        <f>IF(AB57&gt;0,(AB57-Z57)/2,"")</f>
        <v/>
      </c>
      <c r="AB57" s="104" t="n">
        <v>3208</v>
      </c>
      <c r="AC57" s="104">
        <f>IF(AD57&gt;0,(AD57-AB57)/2,"")</f>
        <v/>
      </c>
      <c r="AD57" s="104" t="n">
        <v>3208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4597</v>
      </c>
      <c r="R58" s="106" t="n">
        <v>591</v>
      </c>
      <c r="S58" s="106">
        <f>IF(T58&gt;0,(T58-R58)/2,"")</f>
        <v/>
      </c>
      <c r="T58" s="106" t="n">
        <v>1475</v>
      </c>
      <c r="U58" s="106">
        <f>IF(V58&gt;0,(V58-T58)/2,"")</f>
        <v/>
      </c>
      <c r="V58" s="106" t="n">
        <v>2587</v>
      </c>
      <c r="W58" s="106">
        <f>IF(X58&gt;0,(X58-V58)/2,"")</f>
        <v/>
      </c>
      <c r="X58" s="106" t="n">
        <v>3916</v>
      </c>
      <c r="Y58" s="106">
        <f>IF(Z58&gt;0,(Z58-X58)/2,"")</f>
        <v/>
      </c>
      <c r="Z58" s="106" t="n">
        <v>4224</v>
      </c>
      <c r="AA58" s="106">
        <f>IF(AB58&gt;0,(AB58-Z58)/2,"")</f>
        <v/>
      </c>
      <c r="AB58" s="106" t="n">
        <v>4224</v>
      </c>
      <c r="AC58" s="106">
        <f>IF(AD58&gt;0,(AD58-AB58)/2,"")</f>
        <v/>
      </c>
      <c r="AD58" s="106" t="n">
        <v>4224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3691</v>
      </c>
      <c r="R59" s="108" t="n">
        <v>695</v>
      </c>
      <c r="S59" s="108">
        <f>IF(T59&gt;0,(T59-R59)/2,"")</f>
        <v/>
      </c>
      <c r="T59" s="108" t="n">
        <v>1066</v>
      </c>
      <c r="U59" s="108">
        <f>IF(V59&gt;0,(V59-T59)/2,"")</f>
        <v/>
      </c>
      <c r="V59" s="108" t="n">
        <v>1336</v>
      </c>
      <c r="W59" s="108">
        <f>IF(X59&gt;0,(X59-V59)/2,"")</f>
        <v/>
      </c>
      <c r="X59" s="108" t="n">
        <v>2564</v>
      </c>
      <c r="Y59" s="108">
        <f>IF(Z59&gt;0,(Z59-X59)/2,"")</f>
        <v/>
      </c>
      <c r="Z59" s="108" t="n">
        <v>2614</v>
      </c>
      <c r="AA59" s="108">
        <f>IF(AB59&gt;0,(AB59-Z59)/2,"")</f>
        <v/>
      </c>
      <c r="AB59" s="108" t="n">
        <v>2614</v>
      </c>
      <c r="AC59" s="108">
        <f>IF(AD59&gt;0,(AD59-AB59)/2,"")</f>
        <v/>
      </c>
      <c r="AD59" s="108" t="n">
        <v>2614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6199</v>
      </c>
      <c r="R61" s="104" t="n">
        <v>1375</v>
      </c>
      <c r="S61" s="104">
        <f>IF(T61&gt;0,(T61-R61)/2,"")</f>
        <v/>
      </c>
      <c r="T61" s="104" t="n">
        <v>2799</v>
      </c>
      <c r="U61" s="104">
        <f>IF(V61&gt;0,(V61-T61)/2,"")</f>
        <v/>
      </c>
      <c r="V61" s="104" t="n">
        <v>3404</v>
      </c>
      <c r="W61" s="104">
        <f>IF(X61&gt;0,(X61-V61)/2,"")</f>
        <v/>
      </c>
      <c r="X61" s="104" t="n">
        <v>4213</v>
      </c>
      <c r="Y61" s="104">
        <f>IF(Z61&gt;0,(Z61-X61)/2,"")</f>
        <v/>
      </c>
      <c r="Z61" s="104" t="n">
        <v>4215</v>
      </c>
      <c r="AA61" s="104">
        <f>IF(AB61&gt;0,(AB61-Z61)/2,"")</f>
        <v/>
      </c>
      <c r="AB61" s="104" t="n">
        <v>4215</v>
      </c>
      <c r="AC61" s="104">
        <f>IF(AD61&gt;0,(AD61-AB61)/2,"")</f>
        <v/>
      </c>
      <c r="AD61" s="104" t="n">
        <v>4215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8131</v>
      </c>
      <c r="R62" s="106" t="n">
        <v>2641</v>
      </c>
      <c r="S62" s="106">
        <f>IF(T62&gt;0,(T62-R62)/2,"")</f>
        <v/>
      </c>
      <c r="T62" s="106" t="n">
        <v>4055</v>
      </c>
      <c r="U62" s="106">
        <f>IF(V62&gt;0,(V62-T62)/2,"")</f>
        <v/>
      </c>
      <c r="V62" s="106" t="n">
        <v>4245</v>
      </c>
      <c r="W62" s="106">
        <f>IF(X62&gt;0,(X62-V62)/2,"")</f>
        <v/>
      </c>
      <c r="X62" s="106" t="n">
        <v>4661</v>
      </c>
      <c r="Y62" s="106">
        <f>IF(Z62&gt;0,(Z62-X62)/2,"")</f>
        <v/>
      </c>
      <c r="Z62" s="106" t="n">
        <v>5725</v>
      </c>
      <c r="AA62" s="106">
        <f>IF(AB62&gt;0,(AB62-Z62)/2,"")</f>
        <v/>
      </c>
      <c r="AB62" s="106" t="n">
        <v>5725</v>
      </c>
      <c r="AC62" s="106">
        <f>IF(AD62&gt;0,(AD62-AB62)/2,"")</f>
        <v/>
      </c>
      <c r="AD62" s="106" t="n">
        <v>5725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5918</v>
      </c>
      <c r="R63" s="108" t="n">
        <v>1018</v>
      </c>
      <c r="S63" s="108">
        <f>IF(T63&gt;0,(T63-R63)/2,"")</f>
        <v/>
      </c>
      <c r="T63" s="108" t="n">
        <v>2098</v>
      </c>
      <c r="U63" s="108">
        <f>IF(V63&gt;0,(V63-T63)/2,"")</f>
        <v/>
      </c>
      <c r="V63" s="108" t="n">
        <v>2434</v>
      </c>
      <c r="W63" s="108">
        <f>IF(X63&gt;0,(X63-V63)/2,"")</f>
        <v/>
      </c>
      <c r="X63" s="108" t="n">
        <v>3452</v>
      </c>
      <c r="Y63" s="108">
        <f>IF(Z63&gt;0,(Z63-X63)/2,"")</f>
        <v/>
      </c>
      <c r="Z63" s="108" t="n">
        <v>3678</v>
      </c>
      <c r="AA63" s="108">
        <f>IF(AB63&gt;0,(AB63-Z63)/2,"")</f>
        <v/>
      </c>
      <c r="AB63" s="108" t="n">
        <v>3681</v>
      </c>
      <c r="AC63" s="108">
        <f>IF(AD63&gt;0,(AD63-AB63)/2,"")</f>
        <v/>
      </c>
      <c r="AD63" s="108" t="n">
        <v>3681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3168</v>
      </c>
      <c r="R64" s="114" t="n">
        <v>296</v>
      </c>
      <c r="S64" s="114">
        <f>IF(T64&gt;0,(T64-R64)/2,"")</f>
        <v/>
      </c>
      <c r="T64" s="114" t="n">
        <v>511</v>
      </c>
      <c r="U64" s="114">
        <f>IF(V64&gt;0,(V64-T64)/2,"")</f>
        <v/>
      </c>
      <c r="V64" s="114" t="n">
        <v>565</v>
      </c>
      <c r="W64" s="114">
        <f>IF(X64&gt;0,(X64-V64)/2,"")</f>
        <v/>
      </c>
      <c r="X64" s="114" t="n">
        <v>993</v>
      </c>
      <c r="Y64" s="114">
        <f>IF(Z64&gt;0,(Z64-X64)/2,"")</f>
        <v/>
      </c>
      <c r="Z64" s="114" t="n">
        <v>1257</v>
      </c>
      <c r="AA64" s="114">
        <f>IF(AB64&gt;0,(AB64-Z64)/2,"")</f>
        <v/>
      </c>
      <c r="AB64" s="114" t="n">
        <v>1257</v>
      </c>
      <c r="AC64" s="114">
        <f>IF(AD64&gt;0,(AD64-AB64)/2,"")</f>
        <v/>
      </c>
      <c r="AD64" s="114" t="n">
        <v>1257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1.xml><?xml version="1.0" encoding="utf-8"?>
<worksheet xmlns:r="http://schemas.openxmlformats.org/officeDocument/2006/relationships" xmlns="http://schemas.openxmlformats.org/spreadsheetml/2006/main">
  <sheetPr codeName="Sheet51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18597</v>
      </c>
      <c r="G6" s="117" t="n">
        <v>15740.169375</v>
      </c>
      <c r="H6" s="117" t="n">
        <v>12268.70721886001</v>
      </c>
      <c r="I6" s="19">
        <f>G6+H6</f>
        <v/>
      </c>
      <c r="J6" s="119" t="n">
        <v>18717</v>
      </c>
      <c r="K6" s="117" t="n">
        <v>14980.236875</v>
      </c>
      <c r="L6" s="117" t="n">
        <v>11501.51129534001</v>
      </c>
      <c r="M6" s="19">
        <f>K6+L6</f>
        <v/>
      </c>
      <c r="N6" s="85" t="n">
        <v>86</v>
      </c>
      <c r="O6" s="85" t="n">
        <v>64</v>
      </c>
      <c r="P6" s="92" t="n"/>
      <c r="Q6" s="20">
        <f>J6-P6</f>
        <v/>
      </c>
      <c r="R6" s="21" t="n">
        <v>1251</v>
      </c>
      <c r="S6" s="20">
        <f>IF(R6&gt;0,(R6-R7-$Q6),"")</f>
        <v/>
      </c>
      <c r="T6" s="21" t="n">
        <v>3110</v>
      </c>
      <c r="U6" s="20">
        <f>IF(T6&gt;0,(T6-T7-$Q6),"")</f>
        <v/>
      </c>
      <c r="V6" s="21" t="n">
        <v>3241</v>
      </c>
      <c r="W6" s="20">
        <f>IF(V6&gt;0,(V6-V7-$Q6),"")</f>
        <v/>
      </c>
      <c r="X6" s="21" t="n">
        <v>6790</v>
      </c>
      <c r="Y6" s="20">
        <f>IF(X6&gt;0,(X6-X7-$Q6),"")</f>
        <v/>
      </c>
      <c r="Z6" s="21" t="n">
        <v>9349</v>
      </c>
      <c r="AA6" s="20">
        <f>IF(Z6&gt;0,(Z6-Z7-$Q6),"")</f>
        <v/>
      </c>
      <c r="AB6" s="21" t="n">
        <v>9437</v>
      </c>
      <c r="AC6" s="22">
        <f>IF(AB6&gt;0,(AB6-AB7-$Q6),"")</f>
        <v/>
      </c>
      <c r="AD6" s="21" t="n">
        <v>9437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2149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</v>
      </c>
      <c r="S7" s="24" t="n"/>
      <c r="T7" s="25" t="n">
        <v>5</v>
      </c>
      <c r="U7" s="24" t="n"/>
      <c r="V7" s="25" t="n">
        <v>6</v>
      </c>
      <c r="W7" s="24" t="n"/>
      <c r="X7" s="25" t="n">
        <v>9</v>
      </c>
      <c r="Y7" s="24" t="n"/>
      <c r="Z7" s="25" t="n">
        <v>22</v>
      </c>
      <c r="AA7" s="24" t="n"/>
      <c r="AB7" s="25" t="n">
        <v>22</v>
      </c>
      <c r="AC7" s="26" t="n"/>
      <c r="AD7" s="25" t="n">
        <v>22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3031</v>
      </c>
      <c r="E8" s="29" t="inlineStr">
        <is>
          <t>Room 2</t>
        </is>
      </c>
      <c r="F8" s="119" t="n">
        <v>14805</v>
      </c>
      <c r="G8" s="117" t="n">
        <v>6292.3875</v>
      </c>
      <c r="H8" s="117" t="n">
        <v>1384.2453135</v>
      </c>
      <c r="I8" s="19">
        <f>G8+H8</f>
        <v/>
      </c>
      <c r="J8" s="119" t="n">
        <v>14943</v>
      </c>
      <c r="K8" s="117" t="n">
        <v>6354.933000000001</v>
      </c>
      <c r="L8" s="117" t="n">
        <v>1385.7242165</v>
      </c>
      <c r="M8" s="19">
        <f>K8+L8</f>
        <v/>
      </c>
      <c r="N8" s="87" t="n">
        <v>31</v>
      </c>
      <c r="O8" s="87" t="n">
        <v>27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2644</v>
      </c>
      <c r="U8" s="20">
        <f>IF(T8&gt;0,(T8-T9-$Q8),"")</f>
        <v/>
      </c>
      <c r="V8" s="21" t="n">
        <v>6310</v>
      </c>
      <c r="W8" s="20">
        <f>IF(V8&gt;0,(V8-V9-$Q8),"")</f>
        <v/>
      </c>
      <c r="X8" s="21" t="n">
        <v>11537</v>
      </c>
      <c r="Y8" s="20">
        <f>IF(X8&gt;0,(X8-X9-$Q8),"")</f>
        <v/>
      </c>
      <c r="Z8" s="21" t="n">
        <v>13873</v>
      </c>
      <c r="AA8" s="20">
        <f>IF(Z8&gt;0,(Z8-Z9-$Q8),"")</f>
        <v/>
      </c>
      <c r="AB8" s="21" t="n">
        <v>13873</v>
      </c>
      <c r="AC8" s="22">
        <f>IF(AB8&gt;0,(AB8-AB9-$Q8),"")</f>
        <v/>
      </c>
      <c r="AD8" s="21" t="n">
        <v>13873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1613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23</v>
      </c>
      <c r="U9" s="24" t="n"/>
      <c r="V9" s="30" t="n">
        <v>23</v>
      </c>
      <c r="W9" s="24" t="n"/>
      <c r="X9" s="30" t="n">
        <v>23</v>
      </c>
      <c r="Y9" s="24" t="n"/>
      <c r="Z9" s="30" t="n">
        <v>23</v>
      </c>
      <c r="AA9" s="24" t="n"/>
      <c r="AB9" s="30" t="n">
        <v>23</v>
      </c>
      <c r="AC9" s="26" t="n"/>
      <c r="AD9" s="30" t="n">
        <v>23</v>
      </c>
      <c r="AE9" s="26" t="n"/>
    </row>
    <row r="10">
      <c r="B10" s="16" t="inlineStr">
        <is>
          <t>WM DC</t>
        </is>
      </c>
      <c r="C10" s="17" t="n">
        <v>3578</v>
      </c>
      <c r="E10" s="18" t="inlineStr">
        <is>
          <t>Room 3</t>
        </is>
      </c>
      <c r="F10" s="119" t="n">
        <v>17717</v>
      </c>
      <c r="G10" s="117" t="n">
        <v>14125.49387499999</v>
      </c>
      <c r="H10" s="117" t="n">
        <v>1637.68975</v>
      </c>
      <c r="I10" s="19">
        <f>G10+H10</f>
        <v/>
      </c>
      <c r="J10" s="119" t="n">
        <v>17631</v>
      </c>
      <c r="K10" s="117" t="n">
        <v>14084.764375</v>
      </c>
      <c r="L10" s="117" t="n">
        <v>1651.873445</v>
      </c>
      <c r="M10" s="19">
        <f>K10+L10</f>
        <v/>
      </c>
      <c r="N10" s="88" t="n">
        <v>65</v>
      </c>
      <c r="O10" s="88" t="n">
        <v>49</v>
      </c>
      <c r="P10" s="92" t="n"/>
      <c r="Q10" s="20">
        <f>J10-P10</f>
        <v/>
      </c>
      <c r="R10" s="21" t="n">
        <v>4794</v>
      </c>
      <c r="S10" s="20">
        <f>IF(R10&gt;0,(R10-R11-$Q10),"")</f>
        <v/>
      </c>
      <c r="T10" s="21" t="n">
        <v>5260</v>
      </c>
      <c r="U10" s="20">
        <f>IF(T10&gt;0,(T10-T11-$Q10),"")</f>
        <v/>
      </c>
      <c r="V10" s="21" t="n">
        <v>10044</v>
      </c>
      <c r="W10" s="20">
        <f>IF(V10&gt;0,(V10-V11-$Q10),"")</f>
        <v/>
      </c>
      <c r="X10" s="21" t="n">
        <v>12652</v>
      </c>
      <c r="Y10" s="20">
        <f>IF(X10&gt;0,(X10-X11-$Q10),"")</f>
        <v/>
      </c>
      <c r="Z10" s="21" t="n">
        <v>14579</v>
      </c>
      <c r="AA10" s="20">
        <f>IF(Z10&gt;0,(Z10-Z11-$Q10),"")</f>
        <v/>
      </c>
      <c r="AB10" s="21" t="n">
        <v>14579</v>
      </c>
      <c r="AC10" s="22">
        <f>IF(AB10&gt;0,(AB10-AB11-$Q10),"")</f>
        <v/>
      </c>
      <c r="AD10" s="21" t="n">
        <v>14579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2094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612</v>
      </c>
      <c r="S11" s="24" t="n"/>
      <c r="T11" s="30" t="n">
        <v>595</v>
      </c>
      <c r="U11" s="24" t="n"/>
      <c r="V11" s="30" t="n">
        <v>1746</v>
      </c>
      <c r="W11" s="24" t="n"/>
      <c r="X11" s="30" t="n">
        <v>2177</v>
      </c>
      <c r="Y11" s="24" t="n"/>
      <c r="Z11" s="30" t="n">
        <v>2442</v>
      </c>
      <c r="AA11" s="24" t="n"/>
      <c r="AB11" s="30" t="n">
        <v>2442</v>
      </c>
      <c r="AC11" s="26" t="n"/>
      <c r="AD11" s="30" t="n">
        <v>2442</v>
      </c>
      <c r="AE11" s="26" t="n"/>
    </row>
    <row r="12">
      <c r="B12" s="16" t="inlineStr">
        <is>
          <t>WM TUC</t>
        </is>
      </c>
      <c r="C12" s="17" t="n">
        <v>1784</v>
      </c>
      <c r="E12" s="29" t="inlineStr">
        <is>
          <t>Room 4</t>
        </is>
      </c>
      <c r="F12" s="119" t="n">
        <v>10564</v>
      </c>
      <c r="G12" s="117" t="n">
        <v>9726.99</v>
      </c>
      <c r="H12" s="117" t="n">
        <v>16654.62271458</v>
      </c>
      <c r="I12" s="19">
        <f>G12+H12</f>
        <v/>
      </c>
      <c r="J12" s="119" t="n">
        <v>10368</v>
      </c>
      <c r="K12" s="117" t="n">
        <v>9401.134</v>
      </c>
      <c r="L12" s="117" t="n">
        <v>15306.38157174</v>
      </c>
      <c r="M12" s="19">
        <f>K12+L12</f>
        <v/>
      </c>
      <c r="N12" s="88" t="n">
        <v>59</v>
      </c>
      <c r="O12" s="88" t="n">
        <v>48</v>
      </c>
      <c r="P12" s="92" t="n"/>
      <c r="Q12" s="20">
        <f>J12-P12</f>
        <v/>
      </c>
      <c r="R12" s="21" t="n">
        <v>2631</v>
      </c>
      <c r="S12" s="20">
        <f>IF(R12&gt;0,(R12-R13-$Q12),"")</f>
        <v/>
      </c>
      <c r="T12" s="21" t="n">
        <v>4719</v>
      </c>
      <c r="U12" s="20">
        <f>IF(T12&gt;0,(T12-T13-$Q12),"")</f>
        <v/>
      </c>
      <c r="V12" s="21" t="n">
        <v>7351</v>
      </c>
      <c r="W12" s="20">
        <f>IF(V12&gt;0,(V12-V13-$Q12),"")</f>
        <v/>
      </c>
      <c r="X12" s="21" t="n">
        <v>7351</v>
      </c>
      <c r="Y12" s="20">
        <f>IF(X12&gt;0,(X12-X13-$Q12),"")</f>
        <v/>
      </c>
      <c r="Z12" s="21" t="n">
        <v>7351</v>
      </c>
      <c r="AA12" s="20">
        <f>IF(Z12&gt;0,(Z12-Z13-$Q12),"")</f>
        <v/>
      </c>
      <c r="AB12" s="21" t="n">
        <v>7351</v>
      </c>
      <c r="AC12" s="22">
        <f>IF(AB12&gt;0,(AB12-AB13-$Q12),"")</f>
        <v/>
      </c>
      <c r="AD12" s="21" t="n">
        <v>7351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5000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571</v>
      </c>
      <c r="S13" s="24" t="n"/>
      <c r="T13" s="30" t="n">
        <v>835</v>
      </c>
      <c r="U13" s="24" t="n"/>
      <c r="V13" s="30" t="n">
        <v>859</v>
      </c>
      <c r="W13" s="24" t="n"/>
      <c r="X13" s="30" t="n">
        <v>859</v>
      </c>
      <c r="Y13" s="24" t="n"/>
      <c r="Z13" s="30" t="n">
        <v>859</v>
      </c>
      <c r="AA13" s="24" t="n"/>
      <c r="AB13" s="30" t="n">
        <v>859</v>
      </c>
      <c r="AC13" s="26" t="n"/>
      <c r="AD13" s="30" t="n">
        <v>859</v>
      </c>
      <c r="AE13" s="26" t="n"/>
    </row>
    <row r="14">
      <c r="B14" s="16" t="inlineStr">
        <is>
          <t>ALBSFWY PHX</t>
        </is>
      </c>
      <c r="C14" s="17" t="n">
        <v>8414</v>
      </c>
      <c r="E14" s="18" t="inlineStr">
        <is>
          <t>Room 5</t>
        </is>
      </c>
      <c r="F14" s="119" t="n">
        <v>16540</v>
      </c>
      <c r="G14" s="117" t="n">
        <v>18141.96875</v>
      </c>
      <c r="H14" s="117" t="n">
        <v>20291.82283059501</v>
      </c>
      <c r="I14" s="19">
        <f>G14+H14</f>
        <v/>
      </c>
      <c r="J14" s="119" t="n">
        <v>16540</v>
      </c>
      <c r="K14" s="117" t="n">
        <v>18141.96875</v>
      </c>
      <c r="L14" s="117" t="n">
        <v>20253.928510595</v>
      </c>
      <c r="M14" s="19">
        <f>K14+L14</f>
        <v/>
      </c>
      <c r="N14" s="88" t="n">
        <v>83</v>
      </c>
      <c r="O14" s="88" t="n">
        <v>64</v>
      </c>
      <c r="P14" s="92" t="n"/>
      <c r="Q14" s="20">
        <f>J14-P14</f>
        <v/>
      </c>
      <c r="R14" s="21" t="n">
        <v>3732</v>
      </c>
      <c r="S14" s="20">
        <f>IF(R14&gt;0,(R14-R15-$Q14),"")</f>
        <v/>
      </c>
      <c r="T14" s="21" t="n">
        <v>7168</v>
      </c>
      <c r="U14" s="20">
        <f>IF(T14&gt;0,(T14-T15-$Q14),"")</f>
        <v/>
      </c>
      <c r="V14" s="21" t="n">
        <v>8880</v>
      </c>
      <c r="W14" s="20">
        <f>IF(V14&gt;0,(V14-V15-$Q14),"")</f>
        <v/>
      </c>
      <c r="X14" s="21" t="n">
        <v>11737</v>
      </c>
      <c r="Y14" s="20">
        <f>IF(X14&gt;0,(X14-X15-$Q14),"")</f>
        <v/>
      </c>
      <c r="Z14" s="21" t="n">
        <v>11737</v>
      </c>
      <c r="AA14" s="20">
        <f>IF(Z14&gt;0,(Z14-Z15-$Q14),"")</f>
        <v/>
      </c>
      <c r="AB14" s="21" t="n">
        <v>11737</v>
      </c>
      <c r="AC14" s="22">
        <f>IF(AB14&gt;0,(AB14-AB15-$Q14),"")</f>
        <v/>
      </c>
      <c r="AD14" s="21" t="n">
        <v>11737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2630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3435</v>
      </c>
      <c r="S15" s="24" t="n"/>
      <c r="T15" s="25" t="n">
        <v>6192</v>
      </c>
      <c r="U15" s="24" t="n"/>
      <c r="V15" s="25" t="n">
        <v>7760</v>
      </c>
      <c r="W15" s="24" t="n"/>
      <c r="X15" s="25" t="n">
        <v>8558</v>
      </c>
      <c r="Y15" s="24" t="n"/>
      <c r="Z15" s="25" t="n">
        <v>8558</v>
      </c>
      <c r="AA15" s="24" t="n"/>
      <c r="AB15" s="25" t="n">
        <v>8558</v>
      </c>
      <c r="AC15" s="26" t="n"/>
      <c r="AD15" s="25" t="n">
        <v>8558</v>
      </c>
      <c r="AE15" s="26" t="n"/>
    </row>
    <row r="16" ht="15" customHeight="1" thickBot="1">
      <c r="B16" s="28" t="inlineStr">
        <is>
          <t>FRY'S</t>
        </is>
      </c>
      <c r="C16" s="17" t="n">
        <v>11999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1769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8032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2291</v>
      </c>
      <c r="L20" s="4" t="n"/>
      <c r="M20" s="4" t="n"/>
      <c r="Q20" s="51" t="inlineStr">
        <is>
          <t>Day Prior</t>
        </is>
      </c>
      <c r="R20" s="35" t="n">
        <v>3799</v>
      </c>
      <c r="S20" s="36" t="n"/>
      <c r="T20" s="35" t="n">
        <v>13704</v>
      </c>
      <c r="U20" s="36" t="n"/>
      <c r="V20" s="35" t="n">
        <v>20325</v>
      </c>
      <c r="W20" s="36" t="n"/>
      <c r="X20" s="35" t="n">
        <v>32645</v>
      </c>
      <c r="Y20" s="36" t="n"/>
      <c r="Z20" s="35" t="n">
        <v>43909</v>
      </c>
      <c r="AA20" s="36" t="n"/>
      <c r="AB20" s="35" t="n">
        <v>43912</v>
      </c>
      <c r="AC20" s="37" t="n"/>
      <c r="AD20" s="35" t="n">
        <v>43912</v>
      </c>
      <c r="AE20" s="37" t="n">
        <v>-37411</v>
      </c>
    </row>
    <row r="21" ht="15" customHeight="1" thickBot="1">
      <c r="B21" s="57" t="inlineStr">
        <is>
          <t>SBUX LV</t>
        </is>
      </c>
      <c r="C21" s="58" t="n">
        <v>4136</v>
      </c>
      <c r="M21" s="4" t="n"/>
      <c r="Q21" s="52" t="n"/>
      <c r="R21" s="40" t="n">
        <v>6182</v>
      </c>
      <c r="S21" s="41" t="n"/>
      <c r="T21" s="40" t="n">
        <v>14510</v>
      </c>
      <c r="U21" s="41" t="n"/>
      <c r="V21" s="40" t="n">
        <v>15367</v>
      </c>
      <c r="W21" s="41" t="n"/>
      <c r="X21" s="40" t="n">
        <v>18488</v>
      </c>
      <c r="Y21" s="41" t="n"/>
      <c r="Z21" s="40" t="n">
        <v>18905</v>
      </c>
      <c r="AA21" s="41" t="n"/>
      <c r="AB21" s="40" t="n">
        <v>18905</v>
      </c>
      <c r="AC21" s="42" t="n"/>
      <c r="AD21" s="40" t="n">
        <v>18905</v>
      </c>
      <c r="AE21" s="42" t="n"/>
    </row>
    <row r="22" ht="15" customHeight="1" thickBot="1">
      <c r="M22" s="4" t="n"/>
      <c r="Q22" s="54" t="n"/>
      <c r="R22" s="55" t="n">
        <v>1899.5</v>
      </c>
      <c r="S22" s="55" t="n"/>
      <c r="T22" s="55" t="n">
        <v>4952.5</v>
      </c>
      <c r="U22" s="55" t="n"/>
      <c r="V22" s="55" t="n">
        <v>3310.5</v>
      </c>
      <c r="W22" s="55" t="n"/>
      <c r="X22" s="55" t="n">
        <v>6160</v>
      </c>
      <c r="Y22" s="55" t="n"/>
      <c r="Z22" s="55" t="n">
        <v>5632</v>
      </c>
      <c r="AA22" s="55" t="n"/>
      <c r="AB22" s="55" t="n">
        <v>1.5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8312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33845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12456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14340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4644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2110</v>
      </c>
      <c r="R35" s="104" t="n">
        <v>0</v>
      </c>
      <c r="S35" s="104">
        <f>IF(T35&gt;0,(T35-R35)/2,"")</f>
        <v/>
      </c>
      <c r="T35" s="104" t="n">
        <v>127</v>
      </c>
      <c r="U35" s="104">
        <f>IF(V35&gt;0,(V35-T35)/2,"")</f>
        <v/>
      </c>
      <c r="V35" s="104" t="n">
        <v>127</v>
      </c>
      <c r="W35" s="104">
        <f>IF(X35&gt;0,(X35-V35)/2,"")</f>
        <v/>
      </c>
      <c r="X35" s="104" t="n">
        <v>1613</v>
      </c>
      <c r="Y35" s="104">
        <f>IF(Z35&gt;0,(Z35-X35)/2,"")</f>
        <v/>
      </c>
      <c r="Z35" s="104" t="n">
        <v>1619</v>
      </c>
      <c r="AA35" s="104">
        <f>IF(AB35&gt;0,(AB35-Z35)/2,"")</f>
        <v/>
      </c>
      <c r="AB35" s="104" t="n">
        <v>1677</v>
      </c>
      <c r="AC35" s="104">
        <f>IF(AD35&gt;0,(AD35-AB35)/2,"")</f>
        <v/>
      </c>
      <c r="AD35" s="104" t="n">
        <v>1677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1237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483</v>
      </c>
      <c r="W36" s="106">
        <f>IF(X36&gt;0,(X36-V36)/2,"")</f>
        <v/>
      </c>
      <c r="X36" s="106" t="n">
        <v>592</v>
      </c>
      <c r="Y36" s="106">
        <f>IF(Z36&gt;0,(Z36-X36)/2,"")</f>
        <v/>
      </c>
      <c r="Z36" s="106" t="n">
        <v>676</v>
      </c>
      <c r="AA36" s="106">
        <f>IF(AB36&gt;0,(AB36-Z36)/2,"")</f>
        <v/>
      </c>
      <c r="AB36" s="106" t="n">
        <v>706</v>
      </c>
      <c r="AC36" s="106">
        <f>IF(AD36&gt;0,(AD36-AB36)/2,"")</f>
        <v/>
      </c>
      <c r="AD36" s="106" t="n">
        <v>706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2484</v>
      </c>
      <c r="R37" s="108" t="n">
        <v>420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20</v>
      </c>
      <c r="W37" s="108">
        <f>IF(X37&gt;0,(X37-V37)/2,"")</f>
        <v/>
      </c>
      <c r="X37" s="108" t="n">
        <v>469</v>
      </c>
      <c r="Y37" s="108">
        <f>IF(Z37&gt;0,(Z37-X37)/2,"")</f>
        <v/>
      </c>
      <c r="Z37" s="108" t="n">
        <v>1102</v>
      </c>
      <c r="AA37" s="108">
        <f>IF(AB37&gt;0,(AB37-Z37)/2,"")</f>
        <v/>
      </c>
      <c r="AB37" s="108" t="n">
        <v>1102</v>
      </c>
      <c r="AC37" s="108">
        <f>IF(AD37&gt;0,(AD37-AB37)/2,"")</f>
        <v/>
      </c>
      <c r="AD37" s="108" t="n">
        <v>1102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3709</v>
      </c>
      <c r="R38" s="106" t="n">
        <v>3</v>
      </c>
      <c r="S38" s="106">
        <f>IF(T38&gt;0,(T38-R38)/2,"")</f>
        <v/>
      </c>
      <c r="T38" s="106" t="n">
        <v>704</v>
      </c>
      <c r="U38" s="106">
        <f>IF(V38&gt;0,(V38-T38)/2,"")</f>
        <v/>
      </c>
      <c r="V38" s="106" t="n">
        <v>717</v>
      </c>
      <c r="W38" s="106">
        <f>IF(X38&gt;0,(X38-V38)/2,"")</f>
        <v/>
      </c>
      <c r="X38" s="106" t="n">
        <v>717</v>
      </c>
      <c r="Y38" s="106">
        <f>IF(Z38&gt;0,(Z38-X38)/2,"")</f>
        <v/>
      </c>
      <c r="Z38" s="106" t="n">
        <v>1762</v>
      </c>
      <c r="AA38" s="106">
        <f>IF(AB38&gt;0,(AB38-Z38)/2,"")</f>
        <v/>
      </c>
      <c r="AB38" s="106" t="n">
        <v>1762</v>
      </c>
      <c r="AC38" s="106">
        <f>IF(AD38&gt;0,(AD38-AB38)/2,"")</f>
        <v/>
      </c>
      <c r="AD38" s="106" t="n">
        <v>1762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2014</v>
      </c>
      <c r="R39" s="108" t="n">
        <v>35</v>
      </c>
      <c r="S39" s="108">
        <f>IF(T39&gt;0,(T39-R39)/2,"")</f>
        <v/>
      </c>
      <c r="T39" s="108" t="n">
        <v>35</v>
      </c>
      <c r="U39" s="108">
        <f>IF(V39&gt;0,(V39-T39)/2,"")</f>
        <v/>
      </c>
      <c r="V39" s="108" t="n">
        <v>35</v>
      </c>
      <c r="W39" s="108">
        <f>IF(X39&gt;0,(X39-V39)/2,"")</f>
        <v/>
      </c>
      <c r="X39" s="108" t="n">
        <v>429</v>
      </c>
      <c r="Y39" s="108">
        <f>IF(Z39&gt;0,(Z39-X39)/2,"")</f>
        <v/>
      </c>
      <c r="Z39" s="108" t="n">
        <v>1220</v>
      </c>
      <c r="AA39" s="108">
        <f>IF(AB39&gt;0,(AB39-Z39)/2,"")</f>
        <v/>
      </c>
      <c r="AB39" s="108" t="n">
        <v>1220</v>
      </c>
      <c r="AC39" s="108">
        <f>IF(AD39&gt;0,(AD39-AB39)/2,"")</f>
        <v/>
      </c>
      <c r="AD39" s="108" t="n">
        <v>1220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2972</v>
      </c>
      <c r="R40" s="106" t="n">
        <v>55</v>
      </c>
      <c r="S40" s="106">
        <f>IF(T40&gt;0,(T40-R40)/2,"")</f>
        <v/>
      </c>
      <c r="T40" s="106" t="n">
        <v>554</v>
      </c>
      <c r="U40" s="106">
        <f>IF(V40&gt;0,(V40-T40)/2,"")</f>
        <v/>
      </c>
      <c r="V40" s="106" t="n">
        <v>554</v>
      </c>
      <c r="W40" s="106">
        <f>IF(X40&gt;0,(X40-V40)/2,"")</f>
        <v/>
      </c>
      <c r="X40" s="106" t="n">
        <v>1208</v>
      </c>
      <c r="Y40" s="106">
        <f>IF(Z40&gt;0,(Z40-X40)/2,"")</f>
        <v/>
      </c>
      <c r="Z40" s="106" t="n">
        <v>1208</v>
      </c>
      <c r="AA40" s="106">
        <f>IF(AB40&gt;0,(AB40-Z40)/2,"")</f>
        <v/>
      </c>
      <c r="AB40" s="106" t="n">
        <v>1208</v>
      </c>
      <c r="AC40" s="106">
        <f>IF(AD40&gt;0,(AD40-AB40)/2,"")</f>
        <v/>
      </c>
      <c r="AD40" s="106" t="n">
        <v>1208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1081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30</v>
      </c>
      <c r="W41" s="108">
        <f>IF(X41&gt;0,(X41-V41)/2,"")</f>
        <v/>
      </c>
      <c r="X41" s="108" t="n">
        <v>30</v>
      </c>
      <c r="Y41" s="108">
        <f>IF(Z41&gt;0,(Z41-X41)/2,"")</f>
        <v/>
      </c>
      <c r="Z41" s="108" t="n">
        <v>30</v>
      </c>
      <c r="AA41" s="108">
        <f>IF(AB41&gt;0,(AB41-Z41)/2,"")</f>
        <v/>
      </c>
      <c r="AB41" s="108" t="n">
        <v>30</v>
      </c>
      <c r="AC41" s="108">
        <f>IF(AD41&gt;0,(AD41-AB41)/2,"")</f>
        <v/>
      </c>
      <c r="AD41" s="108" t="n">
        <v>30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1665</v>
      </c>
      <c r="R42" s="106" t="n">
        <v>0</v>
      </c>
      <c r="S42" s="106">
        <f>IF(T42&gt;0,(T42-R42)/2,"")</f>
        <v/>
      </c>
      <c r="T42" s="106" t="n">
        <v>532</v>
      </c>
      <c r="U42" s="106">
        <f>IF(V42&gt;0,(V42-T42)/2,"")</f>
        <v/>
      </c>
      <c r="V42" s="106" t="n">
        <v>537</v>
      </c>
      <c r="W42" s="106">
        <f>IF(X42&gt;0,(X42-V42)/2,"")</f>
        <v/>
      </c>
      <c r="X42" s="106" t="n">
        <v>912</v>
      </c>
      <c r="Y42" s="106">
        <f>IF(Z42&gt;0,(Z42-X42)/2,"")</f>
        <v/>
      </c>
      <c r="Z42" s="106" t="n">
        <v>912</v>
      </c>
      <c r="AA42" s="106">
        <f>IF(AB42&gt;0,(AB42-Z42)/2,"")</f>
        <v/>
      </c>
      <c r="AB42" s="106" t="n">
        <v>912</v>
      </c>
      <c r="AC42" s="106">
        <f>IF(AD42&gt;0,(AD42-AB42)/2,"")</f>
        <v/>
      </c>
      <c r="AD42" s="106" t="n">
        <v>912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1445</v>
      </c>
      <c r="R43" s="110" t="n">
        <v>738</v>
      </c>
      <c r="S43" s="110">
        <f>IF(T43&gt;0,(T43-R43)/2,"")</f>
        <v/>
      </c>
      <c r="T43" s="110" t="n">
        <v>738</v>
      </c>
      <c r="U43" s="110">
        <f>IF(V43&gt;0,(V43-T43)/2,"")</f>
        <v/>
      </c>
      <c r="V43" s="110" t="n">
        <v>738</v>
      </c>
      <c r="W43" s="110">
        <f>IF(X43&gt;0,(X43-V43)/2,"")</f>
        <v/>
      </c>
      <c r="X43" s="110" t="n">
        <v>820</v>
      </c>
      <c r="Y43" s="110">
        <f>IF(Z43&gt;0,(Z43-X43)/2,"")</f>
        <v/>
      </c>
      <c r="Z43" s="110" t="n">
        <v>820</v>
      </c>
      <c r="AA43" s="110">
        <f>IF(AB43&gt;0,(AB43-Z43)/2,"")</f>
        <v/>
      </c>
      <c r="AB43" s="110" t="n">
        <v>820</v>
      </c>
      <c r="AC43" s="110">
        <f>IF(AD43&gt;0,(AD43-AB43)/2,"")</f>
        <v/>
      </c>
      <c r="AD43" s="110" t="n">
        <v>820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4634</v>
      </c>
      <c r="R44" s="112" t="n">
        <v>1000</v>
      </c>
      <c r="S44" s="112">
        <f>IF(T44&gt;0,(T44-R44)/2,"")</f>
        <v/>
      </c>
      <c r="T44" s="112" t="n">
        <v>1825</v>
      </c>
      <c r="U44" s="112">
        <f>IF(V44&gt;0,(V44-T44)/2,"")</f>
        <v/>
      </c>
      <c r="V44" s="112" t="n">
        <v>1825</v>
      </c>
      <c r="W44" s="112">
        <f>IF(X44&gt;0,(X44-V44)/2,"")</f>
        <v/>
      </c>
      <c r="X44" s="112" t="n">
        <v>3616</v>
      </c>
      <c r="Y44" s="112">
        <f>IF(Z44&gt;0,(Z44-X44)/2,"")</f>
        <v/>
      </c>
      <c r="Z44" s="112" t="n">
        <v>4657</v>
      </c>
      <c r="AA44" s="112">
        <f>IF(AB44&gt;0,(AB44-Z44)/2,"")</f>
        <v/>
      </c>
      <c r="AB44" s="112" t="n">
        <v>4657</v>
      </c>
      <c r="AC44" s="112">
        <f>IF(AD44&gt;0,(AD44-AB44)/2,"")</f>
        <v/>
      </c>
      <c r="AD44" s="112" t="n">
        <v>4657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3776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1044</v>
      </c>
      <c r="W45" s="108">
        <f>IF(X45&gt;0,(X45-V45)/2,"")</f>
        <v/>
      </c>
      <c r="X45" s="108" t="n">
        <v>2481</v>
      </c>
      <c r="Y45" s="108">
        <f>IF(Z45&gt;0,(Z45-X45)/2,"")</f>
        <v/>
      </c>
      <c r="Z45" s="108" t="n">
        <v>3776</v>
      </c>
      <c r="AA45" s="108">
        <f>IF(AB45&gt;0,(AB45-Z45)/2,"")</f>
        <v/>
      </c>
      <c r="AB45" s="108" t="n">
        <v>3776</v>
      </c>
      <c r="AC45" s="108">
        <f>IF(AD45&gt;0,(AD45-AB45)/2,"")</f>
        <v/>
      </c>
      <c r="AD45" s="108" t="n">
        <v>3776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2536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1117</v>
      </c>
      <c r="W46" s="106">
        <f>IF(X46&gt;0,(X46-V46)/2,"")</f>
        <v/>
      </c>
      <c r="X46" s="106" t="n">
        <v>2052</v>
      </c>
      <c r="Y46" s="106">
        <f>IF(Z46&gt;0,(Z46-X46)/2,"")</f>
        <v/>
      </c>
      <c r="Z46" s="106" t="n">
        <v>2052</v>
      </c>
      <c r="AA46" s="106">
        <f>IF(AB46&gt;0,(AB46-Z46)/2,"")</f>
        <v/>
      </c>
      <c r="AB46" s="106" t="n">
        <v>2052</v>
      </c>
      <c r="AC46" s="106">
        <f>IF(AD46&gt;0,(AD46-AB46)/2,"")</f>
        <v/>
      </c>
      <c r="AD46" s="106" t="n">
        <v>2052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3997</v>
      </c>
      <c r="R47" s="110" t="n">
        <v>0</v>
      </c>
      <c r="S47" s="110">
        <f>IF(T47&gt;0,(T47-R47)/2,"")</f>
        <v/>
      </c>
      <c r="T47" s="110" t="n">
        <v>819</v>
      </c>
      <c r="U47" s="110">
        <f>IF(V47&gt;0,(V47-T47)/2,"")</f>
        <v/>
      </c>
      <c r="V47" s="110" t="n">
        <v>2324</v>
      </c>
      <c r="W47" s="110">
        <f>IF(X47&gt;0,(X47-V47)/2,"")</f>
        <v/>
      </c>
      <c r="X47" s="110" t="n">
        <v>3388</v>
      </c>
      <c r="Y47" s="110">
        <f>IF(Z47&gt;0,(Z47-X47)/2,"")</f>
        <v/>
      </c>
      <c r="Z47" s="110" t="n">
        <v>3388</v>
      </c>
      <c r="AA47" s="110">
        <f>IF(AB47&gt;0,(AB47-Z47)/2,"")</f>
        <v/>
      </c>
      <c r="AB47" s="110" t="n">
        <v>3388</v>
      </c>
      <c r="AC47" s="110">
        <f>IF(AD47&gt;0,(AD47-AB47)/2,"")</f>
        <v/>
      </c>
      <c r="AD47" s="110" t="n">
        <v>3388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2165</v>
      </c>
      <c r="R48" s="112" t="n">
        <v>960</v>
      </c>
      <c r="S48" s="112">
        <f>IF(T48&gt;0,(T48-R48)/2,"")</f>
        <v/>
      </c>
      <c r="T48" s="112" t="n">
        <v>960</v>
      </c>
      <c r="U48" s="112">
        <f>IF(V48&gt;0,(V48-T48)/2,"")</f>
        <v/>
      </c>
      <c r="V48" s="112" t="n">
        <v>1831</v>
      </c>
      <c r="W48" s="112">
        <f>IF(X48&gt;0,(X48-V48)/2,"")</f>
        <v/>
      </c>
      <c r="X48" s="112" t="n">
        <v>1831</v>
      </c>
      <c r="Y48" s="112">
        <f>IF(Z48&gt;0,(Z48-X48)/2,"")</f>
        <v/>
      </c>
      <c r="Z48" s="112" t="n">
        <v>1976</v>
      </c>
      <c r="AA48" s="112">
        <f>IF(AB48&gt;0,(AB48-Z48)/2,"")</f>
        <v/>
      </c>
      <c r="AB48" s="112" t="n">
        <v>1976</v>
      </c>
      <c r="AC48" s="112">
        <f>IF(AD48&gt;0,(AD48-AB48)/2,"")</f>
        <v/>
      </c>
      <c r="AD48" s="112" t="n">
        <v>1976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3701</v>
      </c>
      <c r="R49" s="108" t="n">
        <v>1050</v>
      </c>
      <c r="S49" s="108">
        <f>IF(T49&gt;0,(T49-R49)/2,"")</f>
        <v/>
      </c>
      <c r="T49" s="108" t="n">
        <v>1424</v>
      </c>
      <c r="U49" s="108">
        <f>IF(V49&gt;0,(V49-T49)/2,"")</f>
        <v/>
      </c>
      <c r="V49" s="108" t="n">
        <v>2453</v>
      </c>
      <c r="W49" s="108">
        <f>IF(X49&gt;0,(X49-V49)/2,"")</f>
        <v/>
      </c>
      <c r="X49" s="108" t="n">
        <v>3173</v>
      </c>
      <c r="Y49" s="108">
        <f>IF(Z49&gt;0,(Z49-X49)/2,"")</f>
        <v/>
      </c>
      <c r="Z49" s="108" t="n">
        <v>3693</v>
      </c>
      <c r="AA49" s="108">
        <f>IF(AB49&gt;0,(AB49-Z49)/2,"")</f>
        <v/>
      </c>
      <c r="AB49" s="108" t="n">
        <v>3693</v>
      </c>
      <c r="AC49" s="108">
        <f>IF(AD49&gt;0,(AD49-AB49)/2,"")</f>
        <v/>
      </c>
      <c r="AD49" s="108" t="n">
        <v>3693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1748</v>
      </c>
      <c r="R50" s="106" t="n">
        <v>557</v>
      </c>
      <c r="S50" s="106">
        <f>IF(T50&gt;0,(T50-R50)/2,"")</f>
        <v/>
      </c>
      <c r="T50" s="106" t="n">
        <v>557</v>
      </c>
      <c r="U50" s="106">
        <f>IF(V50&gt;0,(V50-T50)/2,"")</f>
        <v/>
      </c>
      <c r="V50" s="106" t="n">
        <v>1209</v>
      </c>
      <c r="W50" s="106">
        <f>IF(X50&gt;0,(X50-V50)/2,"")</f>
        <v/>
      </c>
      <c r="X50" s="106" t="n">
        <v>1209</v>
      </c>
      <c r="Y50" s="106">
        <f>IF(Z50&gt;0,(Z50-X50)/2,"")</f>
        <v/>
      </c>
      <c r="Z50" s="106" t="n">
        <v>1474</v>
      </c>
      <c r="AA50" s="106">
        <f>IF(AB50&gt;0,(AB50-Z50)/2,"")</f>
        <v/>
      </c>
      <c r="AB50" s="106" t="n">
        <v>1474</v>
      </c>
      <c r="AC50" s="106">
        <f>IF(AD50&gt;0,(AD50-AB50)/2,"")</f>
        <v/>
      </c>
      <c r="AD50" s="106" t="n">
        <v>1474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763</v>
      </c>
      <c r="R51" s="108" t="n">
        <v>346</v>
      </c>
      <c r="S51" s="108">
        <f>IF(T51&gt;0,(T51-R51)/2,"")</f>
        <v/>
      </c>
      <c r="T51" s="108" t="n">
        <v>346</v>
      </c>
      <c r="U51" s="108">
        <f>IF(V51&gt;0,(V51-T51)/2,"")</f>
        <v/>
      </c>
      <c r="V51" s="108" t="n">
        <v>378</v>
      </c>
      <c r="W51" s="108">
        <f>IF(X51&gt;0,(X51-V51)/2,"")</f>
        <v/>
      </c>
      <c r="X51" s="108" t="n">
        <v>789</v>
      </c>
      <c r="Y51" s="108">
        <f>IF(Z51&gt;0,(Z51-X51)/2,"")</f>
        <v/>
      </c>
      <c r="Z51" s="108" t="n">
        <v>806</v>
      </c>
      <c r="AA51" s="108">
        <f>IF(AB51&gt;0,(AB51-Z51)/2,"")</f>
        <v/>
      </c>
      <c r="AB51" s="108" t="n">
        <v>806</v>
      </c>
      <c r="AC51" s="108">
        <f>IF(AD51&gt;0,(AD51-AB51)/2,"")</f>
        <v/>
      </c>
      <c r="AD51" s="108" t="n">
        <v>806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2750</v>
      </c>
      <c r="R52" s="106" t="n">
        <v>8</v>
      </c>
      <c r="S52" s="106">
        <f>IF(T52&gt;0,(T52-R52)/2,"")</f>
        <v/>
      </c>
      <c r="T52" s="106" t="n">
        <v>8</v>
      </c>
      <c r="U52" s="106">
        <f>IF(V52&gt;0,(V52-T52)/2,"")</f>
        <v/>
      </c>
      <c r="V52" s="106" t="n">
        <v>800</v>
      </c>
      <c r="W52" s="106">
        <f>IF(X52&gt;0,(X52-V52)/2,"")</f>
        <v/>
      </c>
      <c r="X52" s="106" t="n">
        <v>1361</v>
      </c>
      <c r="Y52" s="106">
        <f>IF(Z52&gt;0,(Z52-X52)/2,"")</f>
        <v/>
      </c>
      <c r="Z52" s="106" t="n">
        <v>1363</v>
      </c>
      <c r="AA52" s="106">
        <f>IF(AB52&gt;0,(AB52-Z52)/2,"")</f>
        <v/>
      </c>
      <c r="AB52" s="106" t="n">
        <v>1363</v>
      </c>
      <c r="AC52" s="106">
        <f>IF(AD52&gt;0,(AD52-AB52)/2,"")</f>
        <v/>
      </c>
      <c r="AD52" s="106" t="n">
        <v>1363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1258</v>
      </c>
      <c r="R53" s="108" t="n">
        <v>8</v>
      </c>
      <c r="S53" s="108">
        <f>IF(T53&gt;0,(T53-R53)/2,"")</f>
        <v/>
      </c>
      <c r="T53" s="108" t="n">
        <v>18</v>
      </c>
      <c r="U53" s="108">
        <f>IF(V53&gt;0,(V53-T53)/2,"")</f>
        <v/>
      </c>
      <c r="V53" s="108" t="n">
        <v>18</v>
      </c>
      <c r="W53" s="108">
        <f>IF(X53&gt;0,(X53-V53)/2,"")</f>
        <v/>
      </c>
      <c r="X53" s="108" t="n">
        <v>18</v>
      </c>
      <c r="Y53" s="108">
        <f>IF(Z53&gt;0,(Z53-X53)/2,"")</f>
        <v/>
      </c>
      <c r="Z53" s="108" t="n">
        <v>452</v>
      </c>
      <c r="AA53" s="108">
        <f>IF(AB53&gt;0,(AB53-Z53)/2,"")</f>
        <v/>
      </c>
      <c r="AB53" s="108" t="n">
        <v>452</v>
      </c>
      <c r="AC53" s="108">
        <f>IF(AD53&gt;0,(AD53-AB53)/2,"")</f>
        <v/>
      </c>
      <c r="AD53" s="108" t="n">
        <v>452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1985</v>
      </c>
      <c r="R54" s="106" t="n">
        <v>665</v>
      </c>
      <c r="S54" s="106">
        <f>IF(T54&gt;0,(T54-R54)/2,"")</f>
        <v/>
      </c>
      <c r="T54" s="106" t="n">
        <v>745</v>
      </c>
      <c r="U54" s="106">
        <f>IF(V54&gt;0,(V54-T54)/2,"")</f>
        <v/>
      </c>
      <c r="V54" s="106" t="n">
        <v>745</v>
      </c>
      <c r="W54" s="106">
        <f>IF(X54&gt;0,(X54-V54)/2,"")</f>
        <v/>
      </c>
      <c r="X54" s="106" t="n">
        <v>1661</v>
      </c>
      <c r="Y54" s="106">
        <f>IF(Z54&gt;0,(Z54-X54)/2,"")</f>
        <v/>
      </c>
      <c r="Z54" s="106" t="n">
        <v>1724</v>
      </c>
      <c r="AA54" s="106">
        <f>IF(AB54&gt;0,(AB54-Z54)/2,"")</f>
        <v/>
      </c>
      <c r="AB54" s="106" t="n">
        <v>1724</v>
      </c>
      <c r="AC54" s="106">
        <f>IF(AD54&gt;0,(AD54-AB54)/2,"")</f>
        <v/>
      </c>
      <c r="AD54" s="106" t="n">
        <v>1724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2911</v>
      </c>
      <c r="R55" s="108" t="n">
        <v>1200</v>
      </c>
      <c r="S55" s="108">
        <f>IF(T55&gt;0,(T55-R55)/2,"")</f>
        <v/>
      </c>
      <c r="T55" s="108" t="n">
        <v>1200</v>
      </c>
      <c r="U55" s="108">
        <f>IF(V55&gt;0,(V55-T55)/2,"")</f>
        <v/>
      </c>
      <c r="V55" s="108" t="n">
        <v>2608</v>
      </c>
      <c r="W55" s="108">
        <f>IF(X55&gt;0,(X55-V55)/2,"")</f>
        <v/>
      </c>
      <c r="X55" s="108" t="n">
        <v>2608</v>
      </c>
      <c r="Y55" s="108">
        <f>IF(Z55&gt;0,(Z55-X55)/2,"")</f>
        <v/>
      </c>
      <c r="Z55" s="108" t="n">
        <v>2911</v>
      </c>
      <c r="AA55" s="108">
        <f>IF(AB55&gt;0,(AB55-Z55)/2,"")</f>
        <v/>
      </c>
      <c r="AB55" s="108" t="n">
        <v>2911</v>
      </c>
      <c r="AC55" s="108">
        <f>IF(AD55&gt;0,(AD55-AB55)/2,"")</f>
        <v/>
      </c>
      <c r="AD55" s="108" t="n">
        <v>2911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350</v>
      </c>
      <c r="R56" s="114" t="n">
        <v>0</v>
      </c>
      <c r="S56" s="114">
        <f>IF(T56&gt;0,(T56-R56)/2,"")</f>
        <v/>
      </c>
      <c r="T56" s="114" t="n">
        <v>2</v>
      </c>
      <c r="U56" s="114">
        <f>IF(V56&gt;0,(V56-T56)/2,"")</f>
        <v/>
      </c>
      <c r="V56" s="114" t="n">
        <v>2</v>
      </c>
      <c r="W56" s="114">
        <f>IF(X56&gt;0,(X56-V56)/2,"")</f>
        <v/>
      </c>
      <c r="X56" s="114" t="n">
        <v>2</v>
      </c>
      <c r="Y56" s="114">
        <f>IF(Z56&gt;0,(Z56-X56)/2,"")</f>
        <v/>
      </c>
      <c r="Z56" s="114" t="n">
        <v>180</v>
      </c>
      <c r="AA56" s="114">
        <f>IF(AB56&gt;0,(AB56-Z56)/2,"")</f>
        <v/>
      </c>
      <c r="AB56" s="114" t="n">
        <v>180</v>
      </c>
      <c r="AC56" s="114">
        <f>IF(AD56&gt;0,(AD56-AB56)/2,"")</f>
        <v/>
      </c>
      <c r="AD56" s="114" t="n">
        <v>180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3247</v>
      </c>
      <c r="R57" s="104" t="n">
        <v>1629</v>
      </c>
      <c r="S57" s="104">
        <f>IF(T57&gt;0,(T57-R57)/2,"")</f>
        <v/>
      </c>
      <c r="T57" s="104" t="n">
        <v>2280</v>
      </c>
      <c r="U57" s="104">
        <f>IF(V57&gt;0,(V57-T57)/2,"")</f>
        <v/>
      </c>
      <c r="V57" s="104" t="n">
        <v>2726</v>
      </c>
      <c r="W57" s="104">
        <f>IF(X57&gt;0,(X57-V57)/2,"")</f>
        <v/>
      </c>
      <c r="X57" s="104" t="n">
        <v>2726</v>
      </c>
      <c r="Y57" s="104">
        <f>IF(Z57&gt;0,(Z57-X57)/2,"")</f>
        <v/>
      </c>
      <c r="Z57" s="104" t="n">
        <v>2726</v>
      </c>
      <c r="AA57" s="104">
        <f>IF(AB57&gt;0,(AB57-Z57)/2,"")</f>
        <v/>
      </c>
      <c r="AB57" s="104" t="n">
        <v>2726</v>
      </c>
      <c r="AC57" s="104">
        <f>IF(AD57&gt;0,(AD57-AB57)/2,"")</f>
        <v/>
      </c>
      <c r="AD57" s="104" t="n">
        <v>2726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3827</v>
      </c>
      <c r="R58" s="106" t="n">
        <v>438</v>
      </c>
      <c r="S58" s="106">
        <f>IF(T58&gt;0,(T58-R58)/2,"")</f>
        <v/>
      </c>
      <c r="T58" s="106" t="n">
        <v>1420</v>
      </c>
      <c r="U58" s="106">
        <f>IF(V58&gt;0,(V58-T58)/2,"")</f>
        <v/>
      </c>
      <c r="V58" s="106" t="n">
        <v>2909</v>
      </c>
      <c r="W58" s="106">
        <f>IF(X58&gt;0,(X58-V58)/2,"")</f>
        <v/>
      </c>
      <c r="X58" s="106" t="n">
        <v>2909</v>
      </c>
      <c r="Y58" s="106">
        <f>IF(Z58&gt;0,(Z58-X58)/2,"")</f>
        <v/>
      </c>
      <c r="Z58" s="106" t="n">
        <v>2909</v>
      </c>
      <c r="AA58" s="106">
        <f>IF(AB58&gt;0,(AB58-Z58)/2,"")</f>
        <v/>
      </c>
      <c r="AB58" s="106" t="n">
        <v>2909</v>
      </c>
      <c r="AC58" s="106">
        <f>IF(AD58&gt;0,(AD58-AB58)/2,"")</f>
        <v/>
      </c>
      <c r="AD58" s="106" t="n">
        <v>2909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3294</v>
      </c>
      <c r="R59" s="108" t="n">
        <v>564</v>
      </c>
      <c r="S59" s="108">
        <f>IF(T59&gt;0,(T59-R59)/2,"")</f>
        <v/>
      </c>
      <c r="T59" s="108" t="n">
        <v>1019</v>
      </c>
      <c r="U59" s="108">
        <f>IF(V59&gt;0,(V59-T59)/2,"")</f>
        <v/>
      </c>
      <c r="V59" s="108" t="n">
        <v>1716</v>
      </c>
      <c r="W59" s="108">
        <f>IF(X59&gt;0,(X59-V59)/2,"")</f>
        <v/>
      </c>
      <c r="X59" s="108" t="n">
        <v>1716</v>
      </c>
      <c r="Y59" s="108">
        <f>IF(Z59&gt;0,(Z59-X59)/2,"")</f>
        <v/>
      </c>
      <c r="Z59" s="108" t="n">
        <v>1716</v>
      </c>
      <c r="AA59" s="108">
        <f>IF(AB59&gt;0,(AB59-Z59)/2,"")</f>
        <v/>
      </c>
      <c r="AB59" s="108" t="n">
        <v>1716</v>
      </c>
      <c r="AC59" s="108">
        <f>IF(AD59&gt;0,(AD59-AB59)/2,"")</f>
        <v/>
      </c>
      <c r="AD59" s="108" t="n">
        <v>1716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4685</v>
      </c>
      <c r="R61" s="104" t="n">
        <v>867</v>
      </c>
      <c r="S61" s="104">
        <f>IF(T61&gt;0,(T61-R61)/2,"")</f>
        <v/>
      </c>
      <c r="T61" s="104" t="n">
        <v>1934</v>
      </c>
      <c r="U61" s="104">
        <f>IF(V61&gt;0,(V61-T61)/2,"")</f>
        <v/>
      </c>
      <c r="V61" s="104" t="n">
        <v>2340</v>
      </c>
      <c r="W61" s="104">
        <f>IF(X61&gt;0,(X61-V61)/2,"")</f>
        <v/>
      </c>
      <c r="X61" s="104" t="n">
        <v>3274</v>
      </c>
      <c r="Y61" s="104">
        <f>IF(Z61&gt;0,(Z61-X61)/2,"")</f>
        <v/>
      </c>
      <c r="Z61" s="104" t="n">
        <v>3274</v>
      </c>
      <c r="AA61" s="104">
        <f>IF(AB61&gt;0,(AB61-Z61)/2,"")</f>
        <v/>
      </c>
      <c r="AB61" s="104" t="n">
        <v>3274</v>
      </c>
      <c r="AC61" s="104">
        <f>IF(AD61&gt;0,(AD61-AB61)/2,"")</f>
        <v/>
      </c>
      <c r="AD61" s="104" t="n">
        <v>3274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6062</v>
      </c>
      <c r="R62" s="106" t="n">
        <v>2360</v>
      </c>
      <c r="S62" s="106">
        <f>IF(T62&gt;0,(T62-R62)/2,"")</f>
        <v/>
      </c>
      <c r="T62" s="106" t="n">
        <v>3205</v>
      </c>
      <c r="U62" s="106">
        <f>IF(V62&gt;0,(V62-T62)/2,"")</f>
        <v/>
      </c>
      <c r="V62" s="106" t="n">
        <v>3349</v>
      </c>
      <c r="W62" s="106">
        <f>IF(X62&gt;0,(X62-V62)/2,"")</f>
        <v/>
      </c>
      <c r="X62" s="106" t="n">
        <v>4143</v>
      </c>
      <c r="Y62" s="106">
        <f>IF(Z62&gt;0,(Z62-X62)/2,"")</f>
        <v/>
      </c>
      <c r="Z62" s="106" t="n">
        <v>4143</v>
      </c>
      <c r="AA62" s="106">
        <f>IF(AB62&gt;0,(AB62-Z62)/2,"")</f>
        <v/>
      </c>
      <c r="AB62" s="106" t="n">
        <v>4143</v>
      </c>
      <c r="AC62" s="106">
        <f>IF(AD62&gt;0,(AD62-AB62)/2,"")</f>
        <v/>
      </c>
      <c r="AD62" s="106" t="n">
        <v>4143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4304</v>
      </c>
      <c r="R63" s="108" t="n">
        <v>448</v>
      </c>
      <c r="S63" s="108">
        <f>IF(T63&gt;0,(T63-R63)/2,"")</f>
        <v/>
      </c>
      <c r="T63" s="108" t="n">
        <v>1622</v>
      </c>
      <c r="U63" s="108">
        <f>IF(V63&gt;0,(V63-T63)/2,"")</f>
        <v/>
      </c>
      <c r="V63" s="108" t="n">
        <v>2610</v>
      </c>
      <c r="W63" s="108">
        <f>IF(X63&gt;0,(X63-V63)/2,"")</f>
        <v/>
      </c>
      <c r="X63" s="108" t="n">
        <v>3184</v>
      </c>
      <c r="Y63" s="108">
        <f>IF(Z63&gt;0,(Z63-X63)/2,"")</f>
        <v/>
      </c>
      <c r="Z63" s="108" t="n">
        <v>3184</v>
      </c>
      <c r="AA63" s="108">
        <f>IF(AB63&gt;0,(AB63-Z63)/2,"")</f>
        <v/>
      </c>
      <c r="AB63" s="108" t="n">
        <v>3184</v>
      </c>
      <c r="AC63" s="108">
        <f>IF(AD63&gt;0,(AD63-AB63)/2,"")</f>
        <v/>
      </c>
      <c r="AD63" s="108" t="n">
        <v>3184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1093</v>
      </c>
      <c r="R64" s="114" t="n">
        <v>57</v>
      </c>
      <c r="S64" s="114">
        <f>IF(T64&gt;0,(T64-R64)/2,"")</f>
        <v/>
      </c>
      <c r="T64" s="114" t="n">
        <v>407</v>
      </c>
      <c r="U64" s="114">
        <f>IF(V64&gt;0,(V64-T64)/2,"")</f>
        <v/>
      </c>
      <c r="V64" s="114" t="n">
        <v>581</v>
      </c>
      <c r="W64" s="114">
        <f>IF(X64&gt;0,(X64-V64)/2,"")</f>
        <v/>
      </c>
      <c r="X64" s="114" t="n">
        <v>801</v>
      </c>
      <c r="Y64" s="114">
        <f>IF(Z64&gt;0,(Z64-X64)/2,"")</f>
        <v/>
      </c>
      <c r="Z64" s="114" t="n">
        <v>801</v>
      </c>
      <c r="AA64" s="114">
        <f>IF(AB64&gt;0,(AB64-Z64)/2,"")</f>
        <v/>
      </c>
      <c r="AB64" s="114" t="n">
        <v>801</v>
      </c>
      <c r="AC64" s="114">
        <f>IF(AD64&gt;0,(AD64-AB64)/2,"")</f>
        <v/>
      </c>
      <c r="AD64" s="114" t="n">
        <v>801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2.xml><?xml version="1.0" encoding="utf-8"?>
<worksheet xmlns:r="http://schemas.openxmlformats.org/officeDocument/2006/relationships" xmlns="http://schemas.openxmlformats.org/spreadsheetml/2006/main">
  <sheetPr codeName="Sheet52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3044</v>
      </c>
      <c r="E6" s="18" t="inlineStr">
        <is>
          <t xml:space="preserve">Room 1 </t>
        </is>
      </c>
      <c r="F6" s="119" t="n">
        <v>21069</v>
      </c>
      <c r="G6" s="117" t="n">
        <v>17201.151125</v>
      </c>
      <c r="H6" s="117" t="n">
        <v>15321.91949922001</v>
      </c>
      <c r="I6" s="19">
        <f>G6+H6</f>
        <v/>
      </c>
      <c r="J6" s="119" t="n">
        <v>21583</v>
      </c>
      <c r="K6" s="117" t="n">
        <v>17590.2975</v>
      </c>
      <c r="L6" s="117" t="n">
        <v>15485.46695421999</v>
      </c>
      <c r="M6" s="19">
        <f>K6+L6</f>
        <v/>
      </c>
      <c r="N6" s="85" t="n">
        <v>79</v>
      </c>
      <c r="O6" s="85" t="n">
        <v>49</v>
      </c>
      <c r="P6" s="92" t="n"/>
      <c r="Q6" s="20">
        <f>J6-P6</f>
        <v/>
      </c>
      <c r="R6" s="21" t="n">
        <v>484</v>
      </c>
      <c r="S6" s="20">
        <f>IF(R6&gt;0,(R6-R7-$Q6),"")</f>
        <v/>
      </c>
      <c r="T6" s="21" t="n">
        <v>1387</v>
      </c>
      <c r="U6" s="20">
        <f>IF(T6&gt;0,(T6-T7-$Q6),"")</f>
        <v/>
      </c>
      <c r="V6" s="21" t="n">
        <v>4238</v>
      </c>
      <c r="W6" s="20">
        <f>IF(V6&gt;0,(V6-V7-$Q6),"")</f>
        <v/>
      </c>
      <c r="X6" s="21" t="n">
        <v>5624</v>
      </c>
      <c r="Y6" s="20">
        <f>IF(X6&gt;0,(X6-X7-$Q6),"")</f>
        <v/>
      </c>
      <c r="Z6" s="21" t="n">
        <v>7436</v>
      </c>
      <c r="AA6" s="20">
        <f>IF(Z6&gt;0,(Z6-Z7-$Q6),"")</f>
        <v/>
      </c>
      <c r="AB6" s="21" t="n">
        <v>9967</v>
      </c>
      <c r="AC6" s="22">
        <f>IF(AB6&gt;0,(AB6-AB7-$Q6),"")</f>
        <v/>
      </c>
      <c r="AD6" s="21" t="n">
        <v>10484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117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9</v>
      </c>
      <c r="W7" s="24" t="n"/>
      <c r="X7" s="25" t="n">
        <v>18</v>
      </c>
      <c r="Y7" s="24" t="n"/>
      <c r="Z7" s="25" t="n">
        <v>24</v>
      </c>
      <c r="AA7" s="24" t="n"/>
      <c r="AB7" s="25" t="n">
        <v>48</v>
      </c>
      <c r="AC7" s="26" t="n"/>
      <c r="AD7" s="25" t="n">
        <v>48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1870</v>
      </c>
      <c r="E8" s="29" t="inlineStr">
        <is>
          <t>Room 2</t>
        </is>
      </c>
      <c r="F8" s="119" t="n">
        <v>14140</v>
      </c>
      <c r="G8" s="117" t="n">
        <v>6040.94</v>
      </c>
      <c r="H8" s="117" t="n">
        <v>1351.0936765</v>
      </c>
      <c r="I8" s="19">
        <f>G8+H8</f>
        <v/>
      </c>
      <c r="J8" s="119" t="n">
        <v>14172</v>
      </c>
      <c r="K8" s="117" t="n">
        <v>6034.585499999999</v>
      </c>
      <c r="L8" s="117" t="n">
        <v>1318.0462469</v>
      </c>
      <c r="M8" s="19">
        <f>K8+L8</f>
        <v/>
      </c>
      <c r="N8" s="87" t="n">
        <v>26</v>
      </c>
      <c r="O8" s="87" t="n">
        <v>23</v>
      </c>
      <c r="P8" s="92" t="n"/>
      <c r="Q8" s="20">
        <f>J8-P8</f>
        <v/>
      </c>
      <c r="R8" s="21" t="n">
        <v>1032</v>
      </c>
      <c r="S8" s="20">
        <f>IF(R8&gt;0,(R8-R9-$Q8),"")</f>
        <v/>
      </c>
      <c r="T8" s="21" t="n">
        <v>2551</v>
      </c>
      <c r="U8" s="20">
        <f>IF(T8&gt;0,(T8-T9-$Q8),"")</f>
        <v/>
      </c>
      <c r="V8" s="21" t="n">
        <v>3962</v>
      </c>
      <c r="W8" s="20">
        <f>IF(V8&gt;0,(V8-V9-$Q8),"")</f>
        <v/>
      </c>
      <c r="X8" s="21" t="n">
        <v>7039</v>
      </c>
      <c r="Y8" s="20">
        <f>IF(X8&gt;0,(X8-X9-$Q8),"")</f>
        <v/>
      </c>
      <c r="Z8" s="21" t="n">
        <v>9142</v>
      </c>
      <c r="AA8" s="20">
        <f>IF(Z8&gt;0,(Z8-Z9-$Q8),"")</f>
        <v/>
      </c>
      <c r="AB8" s="21" t="n">
        <v>9142</v>
      </c>
      <c r="AC8" s="22">
        <f>IF(AB8&gt;0,(AB8-AB9-$Q8),"")</f>
        <v/>
      </c>
      <c r="AD8" s="21" t="n">
        <v>9142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1630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756</v>
      </c>
      <c r="U9" s="24" t="n"/>
      <c r="V9" s="30" t="n">
        <v>756</v>
      </c>
      <c r="W9" s="24" t="n"/>
      <c r="X9" s="30" t="n">
        <v>756</v>
      </c>
      <c r="Y9" s="24" t="n"/>
      <c r="Z9" s="30" t="n">
        <v>763</v>
      </c>
      <c r="AA9" s="24" t="n"/>
      <c r="AB9" s="30" t="n">
        <v>763</v>
      </c>
      <c r="AC9" s="26" t="n"/>
      <c r="AD9" s="30" t="n">
        <v>763</v>
      </c>
      <c r="AE9" s="26" t="n"/>
    </row>
    <row r="10">
      <c r="B10" s="16" t="inlineStr">
        <is>
          <t>WM DC</t>
        </is>
      </c>
      <c r="C10" s="17" t="n">
        <v>4593</v>
      </c>
      <c r="E10" s="18" t="inlineStr">
        <is>
          <t>Room 3</t>
        </is>
      </c>
      <c r="F10" s="119" t="n">
        <v>10234</v>
      </c>
      <c r="G10" s="117" t="n">
        <v>7756.936625</v>
      </c>
      <c r="H10" s="117" t="n">
        <v>1980.442625</v>
      </c>
      <c r="I10" s="19">
        <f>G10+H10</f>
        <v/>
      </c>
      <c r="J10" s="119" t="n">
        <v>10048</v>
      </c>
      <c r="K10" s="117" t="n">
        <v>7538.665625000001</v>
      </c>
      <c r="L10" s="117" t="n">
        <v>1847.657165</v>
      </c>
      <c r="M10" s="19">
        <f>K10+L10</f>
        <v/>
      </c>
      <c r="N10" s="88" t="n">
        <v>49</v>
      </c>
      <c r="O10" s="88" t="n">
        <v>30</v>
      </c>
      <c r="P10" s="92" t="n"/>
      <c r="Q10" s="20">
        <f>J10-P10</f>
        <v/>
      </c>
      <c r="R10" s="21" t="n">
        <v>592</v>
      </c>
      <c r="S10" s="20">
        <f>IF(R10&gt;0,(R10-R11-$Q10),"")</f>
        <v/>
      </c>
      <c r="T10" s="21" t="n">
        <v>1544</v>
      </c>
      <c r="U10" s="20">
        <f>IF(T10&gt;0,(T10-T11-$Q10),"")</f>
        <v/>
      </c>
      <c r="V10" s="21" t="n">
        <v>3433</v>
      </c>
      <c r="W10" s="20">
        <f>IF(V10&gt;0,(V10-V11-$Q10),"")</f>
        <v/>
      </c>
      <c r="X10" s="21" t="n">
        <v>5181</v>
      </c>
      <c r="Y10" s="20">
        <f>IF(X10&gt;0,(X10-X11-$Q10),"")</f>
        <v/>
      </c>
      <c r="Z10" s="21" t="n">
        <v>6465</v>
      </c>
      <c r="AA10" s="20">
        <f>IF(Z10&gt;0,(Z10-Z11-$Q10),"")</f>
        <v/>
      </c>
      <c r="AB10" s="21" t="n">
        <v>6465</v>
      </c>
      <c r="AC10" s="22">
        <f>IF(AB10&gt;0,(AB10-AB11-$Q10),"")</f>
        <v/>
      </c>
      <c r="AD10" s="21" t="n">
        <v>6465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2106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442</v>
      </c>
      <c r="U11" s="24" t="n"/>
      <c r="V11" s="30" t="n">
        <v>1218</v>
      </c>
      <c r="W11" s="24" t="n"/>
      <c r="X11" s="30" t="n">
        <v>1978</v>
      </c>
      <c r="Y11" s="24" t="n"/>
      <c r="Z11" s="30" t="n">
        <v>2173</v>
      </c>
      <c r="AA11" s="24" t="n"/>
      <c r="AB11" s="30" t="n">
        <v>2173</v>
      </c>
      <c r="AC11" s="26" t="n"/>
      <c r="AD11" s="30" t="n">
        <v>2173</v>
      </c>
      <c r="AE11" s="26" t="n"/>
    </row>
    <row r="12">
      <c r="B12" s="16" t="inlineStr">
        <is>
          <t>WM TUC</t>
        </is>
      </c>
      <c r="C12" s="17" t="n">
        <v>1812</v>
      </c>
      <c r="E12" s="29" t="inlineStr">
        <is>
          <t>Room 4</t>
        </is>
      </c>
      <c r="F12" s="119" t="n">
        <v>13816</v>
      </c>
      <c r="G12" s="117" t="n">
        <v>11093.2695</v>
      </c>
      <c r="H12" s="117" t="n">
        <v>15160.61496322</v>
      </c>
      <c r="I12" s="19">
        <f>G12+H12</f>
        <v/>
      </c>
      <c r="J12" s="119" t="n">
        <v>13672</v>
      </c>
      <c r="K12" s="117" t="n">
        <v>10754.48175</v>
      </c>
      <c r="L12" s="117" t="n">
        <v>14285.43340846</v>
      </c>
      <c r="M12" s="19">
        <f>K12+L12</f>
        <v/>
      </c>
      <c r="N12" s="88" t="n">
        <v>56</v>
      </c>
      <c r="O12" s="88" t="n">
        <v>33</v>
      </c>
      <c r="P12" s="92" t="n"/>
      <c r="Q12" s="20">
        <f>J12-P12</f>
        <v/>
      </c>
      <c r="R12" s="21" t="n">
        <v>1644</v>
      </c>
      <c r="S12" s="20">
        <f>IF(R12&gt;0,(R12-R13-$Q12),"")</f>
        <v/>
      </c>
      <c r="T12" s="21" t="n">
        <v>3743</v>
      </c>
      <c r="U12" s="20">
        <f>IF(T12&gt;0,(T12-T13-$Q12),"")</f>
        <v/>
      </c>
      <c r="V12" s="21" t="n">
        <v>5435</v>
      </c>
      <c r="W12" s="20">
        <f>IF(V12&gt;0,(V12-V13-$Q12),"")</f>
        <v/>
      </c>
      <c r="X12" s="21" t="n">
        <v>6931</v>
      </c>
      <c r="Y12" s="20">
        <f>IF(X12&gt;0,(X12-X13-$Q12),"")</f>
        <v/>
      </c>
      <c r="Z12" s="21" t="n">
        <v>8294</v>
      </c>
      <c r="AA12" s="20">
        <f>IF(Z12&gt;0,(Z12-Z13-$Q12),"")</f>
        <v/>
      </c>
      <c r="AB12" s="21" t="n">
        <v>8294</v>
      </c>
      <c r="AC12" s="22">
        <f>IF(AB12&gt;0,(AB12-AB13-$Q12),"")</f>
        <v/>
      </c>
      <c r="AD12" s="21" t="n">
        <v>8294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5062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744</v>
      </c>
      <c r="S13" s="24" t="n"/>
      <c r="T13" s="30" t="n">
        <v>744</v>
      </c>
      <c r="U13" s="24" t="n"/>
      <c r="V13" s="30" t="n">
        <v>761</v>
      </c>
      <c r="W13" s="24" t="n"/>
      <c r="X13" s="30" t="n">
        <v>822</v>
      </c>
      <c r="Y13" s="24" t="n"/>
      <c r="Z13" s="30" t="n">
        <v>822</v>
      </c>
      <c r="AA13" s="24" t="n"/>
      <c r="AB13" s="30" t="n">
        <v>822</v>
      </c>
      <c r="AC13" s="26" t="n"/>
      <c r="AD13" s="30" t="n">
        <v>822</v>
      </c>
      <c r="AE13" s="26" t="n"/>
    </row>
    <row r="14">
      <c r="B14" s="16" t="inlineStr">
        <is>
          <t>ALBSFWY PHX</t>
        </is>
      </c>
      <c r="C14" s="17" t="n">
        <v>11751</v>
      </c>
      <c r="E14" s="18" t="inlineStr">
        <is>
          <t>Room 5</t>
        </is>
      </c>
      <c r="F14" s="119" t="n">
        <v>17997</v>
      </c>
      <c r="G14" s="117" t="n">
        <v>14604.0625</v>
      </c>
      <c r="H14" s="117" t="n">
        <v>17444.12807722</v>
      </c>
      <c r="I14" s="19">
        <f>G14+H14</f>
        <v/>
      </c>
      <c r="J14" s="119" t="n">
        <v>17997</v>
      </c>
      <c r="K14" s="117" t="n">
        <v>14604.0625</v>
      </c>
      <c r="L14" s="117" t="n">
        <v>17424.81247721999</v>
      </c>
      <c r="M14" s="19">
        <f>K14+L14</f>
        <v/>
      </c>
      <c r="N14" s="88" t="n">
        <v>76</v>
      </c>
      <c r="O14" s="88" t="n">
        <v>50</v>
      </c>
      <c r="P14" s="92" t="n"/>
      <c r="Q14" s="20">
        <f>J14-P14</f>
        <v/>
      </c>
      <c r="R14" s="21" t="n">
        <v>3445</v>
      </c>
      <c r="S14" s="20">
        <f>IF(R14&gt;0,(R14-R15-$Q14),"")</f>
        <v/>
      </c>
      <c r="T14" s="21" t="n">
        <v>6882</v>
      </c>
      <c r="U14" s="20">
        <f>IF(T14&gt;0,(T14-T15-$Q14),"")</f>
        <v/>
      </c>
      <c r="V14" s="21" t="n">
        <v>8504</v>
      </c>
      <c r="W14" s="20">
        <f>IF(V14&gt;0,(V14-V15-$Q14),"")</f>
        <v/>
      </c>
      <c r="X14" s="21" t="n">
        <v>11553</v>
      </c>
      <c r="Y14" s="20">
        <f>IF(X14&gt;0,(X14-X15-$Q14),"")</f>
        <v/>
      </c>
      <c r="Z14" s="21" t="n">
        <v>11553</v>
      </c>
      <c r="AA14" s="20">
        <f>IF(Z14&gt;0,(Z14-Z15-$Q14),"")</f>
        <v/>
      </c>
      <c r="AB14" s="21" t="n">
        <v>11553</v>
      </c>
      <c r="AC14" s="22">
        <f>IF(AB14&gt;0,(AB14-AB15-$Q14),"")</f>
        <v/>
      </c>
      <c r="AD14" s="21" t="n">
        <v>11553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3072</v>
      </c>
      <c r="S15" s="24" t="n"/>
      <c r="T15" s="25" t="n">
        <v>5549</v>
      </c>
      <c r="U15" s="24" t="n"/>
      <c r="V15" s="25" t="n">
        <v>6580</v>
      </c>
      <c r="W15" s="24" t="n"/>
      <c r="X15" s="25" t="n">
        <v>7776</v>
      </c>
      <c r="Y15" s="24" t="n"/>
      <c r="Z15" s="25" t="n">
        <v>7776</v>
      </c>
      <c r="AA15" s="24" t="n"/>
      <c r="AB15" s="25" t="n">
        <v>7776</v>
      </c>
      <c r="AC15" s="26" t="n"/>
      <c r="AD15" s="25" t="n">
        <v>7776</v>
      </c>
      <c r="AE15" s="26" t="n"/>
    </row>
    <row r="16" ht="15" customHeight="1" thickBot="1">
      <c r="B16" s="28" t="inlineStr">
        <is>
          <t>FRY'S</t>
        </is>
      </c>
      <c r="C16" s="17" t="n">
        <v>11526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8417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1109</v>
      </c>
      <c r="L20" s="4" t="n"/>
      <c r="M20" s="4" t="n"/>
      <c r="Q20" s="51" t="inlineStr">
        <is>
          <t>Day Prior</t>
        </is>
      </c>
      <c r="R20" s="35" t="n">
        <v>8787</v>
      </c>
      <c r="S20" s="36" t="n"/>
      <c r="T20" s="35" t="n">
        <v>15251</v>
      </c>
      <c r="U20" s="36" t="n"/>
      <c r="V20" s="35" t="n">
        <v>25432</v>
      </c>
      <c r="W20" s="36" t="n"/>
      <c r="X20" s="35" t="n">
        <v>38441</v>
      </c>
      <c r="Y20" s="36" t="n"/>
      <c r="Z20" s="35" t="n">
        <v>44985</v>
      </c>
      <c r="AA20" s="36" t="n"/>
      <c r="AB20" s="35" t="n">
        <v>45073</v>
      </c>
      <c r="AC20" s="37" t="n"/>
      <c r="AD20" s="35" t="n">
        <v>45073</v>
      </c>
      <c r="AE20" s="37" t="n">
        <v>-33126</v>
      </c>
    </row>
    <row r="21" ht="15" customHeight="1" thickBot="1">
      <c r="B21" s="57" t="inlineStr">
        <is>
          <t>SBUX LV</t>
        </is>
      </c>
      <c r="C21" s="58" t="n">
        <v>4259</v>
      </c>
      <c r="M21" s="4" t="n"/>
      <c r="Q21" s="52" t="n"/>
      <c r="R21" s="40" t="n">
        <v>4621</v>
      </c>
      <c r="S21" s="41" t="n"/>
      <c r="T21" s="40" t="n">
        <v>7650</v>
      </c>
      <c r="U21" s="41" t="n"/>
      <c r="V21" s="40" t="n">
        <v>10394</v>
      </c>
      <c r="W21" s="41" t="n"/>
      <c r="X21" s="40" t="n">
        <v>11626</v>
      </c>
      <c r="Y21" s="41" t="n"/>
      <c r="Z21" s="40" t="n">
        <v>11904</v>
      </c>
      <c r="AA21" s="41" t="n"/>
      <c r="AB21" s="40" t="n">
        <v>11904</v>
      </c>
      <c r="AC21" s="42" t="n"/>
      <c r="AD21" s="40" t="n">
        <v>11904</v>
      </c>
      <c r="AE21" s="42" t="n"/>
    </row>
    <row r="22" ht="15" customHeight="1" thickBot="1">
      <c r="M22" s="4" t="n"/>
      <c r="Q22" s="54" t="n"/>
      <c r="R22" s="55" t="n">
        <v>1899.5</v>
      </c>
      <c r="S22" s="55" t="n"/>
      <c r="T22" s="55" t="n">
        <v>4952.5</v>
      </c>
      <c r="U22" s="55" t="n"/>
      <c r="V22" s="55" t="n">
        <v>3310.5</v>
      </c>
      <c r="W22" s="55" t="n"/>
      <c r="X22" s="55" t="n">
        <v>6160</v>
      </c>
      <c r="Y22" s="55" t="n"/>
      <c r="Z22" s="55" t="n">
        <v>5632</v>
      </c>
      <c r="AA22" s="55" t="n"/>
      <c r="AB22" s="55" t="n">
        <v>1.5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11810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23645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3044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13573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13740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3500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2595</v>
      </c>
      <c r="R35" s="104" t="n">
        <v>0</v>
      </c>
      <c r="S35" s="104">
        <f>IF(T35&gt;0,(T35-R35)/2,"")</f>
        <v/>
      </c>
      <c r="T35" s="104" t="n">
        <v>120</v>
      </c>
      <c r="U35" s="104">
        <f>IF(V35&gt;0,(V35-T35)/2,"")</f>
        <v/>
      </c>
      <c r="V35" s="104" t="n">
        <v>150</v>
      </c>
      <c r="W35" s="104">
        <f>IF(X35&gt;0,(X35-V35)/2,"")</f>
        <v/>
      </c>
      <c r="X35" s="104" t="n">
        <v>1001</v>
      </c>
      <c r="Y35" s="104">
        <f>IF(Z35&gt;0,(Z35-X35)/2,"")</f>
        <v/>
      </c>
      <c r="Z35" s="104" t="n">
        <v>1001</v>
      </c>
      <c r="AA35" s="104">
        <f>IF(AB35&gt;0,(AB35-Z35)/2,"")</f>
        <v/>
      </c>
      <c r="AB35" s="104" t="n">
        <v>1396</v>
      </c>
      <c r="AC35" s="104">
        <f>IF(AD35&gt;0,(AD35-AB35)/2,"")</f>
        <v/>
      </c>
      <c r="AD35" s="104" t="n">
        <v>1636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1511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0</v>
      </c>
      <c r="Y36" s="106">
        <f>IF(Z36&gt;0,(Z36-X36)/2,"")</f>
        <v/>
      </c>
      <c r="Z36" s="106" t="n">
        <v>122</v>
      </c>
      <c r="AA36" s="106">
        <f>IF(AB36&gt;0,(AB36-Z36)/2,"")</f>
        <v/>
      </c>
      <c r="AB36" s="106" t="n">
        <v>188</v>
      </c>
      <c r="AC36" s="106">
        <f>IF(AD36&gt;0,(AD36-AB36)/2,"")</f>
        <v/>
      </c>
      <c r="AD36" s="106" t="n">
        <v>188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2481</v>
      </c>
      <c r="R37" s="108" t="n">
        <v>0</v>
      </c>
      <c r="S37" s="108">
        <f>IF(T37&gt;0,(T37-R37)/2,"")</f>
        <v/>
      </c>
      <c r="T37" s="108" t="n">
        <v>783</v>
      </c>
      <c r="U37" s="108">
        <f>IF(V37&gt;0,(V37-T37)/2,"")</f>
        <v/>
      </c>
      <c r="V37" s="108" t="n">
        <v>783</v>
      </c>
      <c r="W37" s="108">
        <f>IF(X37&gt;0,(X37-V37)/2,"")</f>
        <v/>
      </c>
      <c r="X37" s="108" t="n">
        <v>40</v>
      </c>
      <c r="Y37" s="108">
        <f>IF(Z37&gt;0,(Z37-X37)/2,"")</f>
        <v/>
      </c>
      <c r="Z37" s="108" t="n">
        <v>40</v>
      </c>
      <c r="AA37" s="108">
        <f>IF(AB37&gt;0,(AB37-Z37)/2,"")</f>
        <v/>
      </c>
      <c r="AB37" s="108" t="n">
        <v>225</v>
      </c>
      <c r="AC37" s="108">
        <f>IF(AD37&gt;0,(AD37-AB37)/2,"")</f>
        <v/>
      </c>
      <c r="AD37" s="108" t="n">
        <v>452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3853</v>
      </c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1481</v>
      </c>
      <c r="W38" s="106">
        <f>IF(X38&gt;0,(X38-V38)/2,"")</f>
        <v/>
      </c>
      <c r="X38" s="106" t="n">
        <v>752</v>
      </c>
      <c r="Y38" s="106">
        <f>IF(Z38&gt;0,(Z38-X38)/2,"")</f>
        <v/>
      </c>
      <c r="Z38" s="106" t="n">
        <v>1696</v>
      </c>
      <c r="AA38" s="106">
        <f>IF(AB38&gt;0,(AB38-Z38)/2,"")</f>
        <v/>
      </c>
      <c r="AB38" s="106" t="n">
        <v>2047</v>
      </c>
      <c r="AC38" s="106">
        <f>IF(AD38&gt;0,(AD38-AB38)/2,"")</f>
        <v/>
      </c>
      <c r="AD38" s="106" t="n">
        <v>2074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2538</v>
      </c>
      <c r="R39" s="108" t="n">
        <v>20</v>
      </c>
      <c r="S39" s="108">
        <f>IF(T39&gt;0,(T39-R39)/2,"")</f>
        <v/>
      </c>
      <c r="T39" s="108" t="n">
        <v>20</v>
      </c>
      <c r="U39" s="108">
        <f>IF(V39&gt;0,(V39-T39)/2,"")</f>
        <v/>
      </c>
      <c r="V39" s="108" t="n">
        <v>20</v>
      </c>
      <c r="W39" s="108">
        <f>IF(X39&gt;0,(X39-V39)/2,"")</f>
        <v/>
      </c>
      <c r="X39" s="108" t="n">
        <v>451</v>
      </c>
      <c r="Y39" s="108">
        <f>IF(Z39&gt;0,(Z39-X39)/2,"")</f>
        <v/>
      </c>
      <c r="Z39" s="108" t="n">
        <v>817</v>
      </c>
      <c r="AA39" s="108">
        <f>IF(AB39&gt;0,(AB39-Z39)/2,"")</f>
        <v/>
      </c>
      <c r="AB39" s="108" t="n">
        <v>1142</v>
      </c>
      <c r="AC39" s="108">
        <f>IF(AD39&gt;0,(AD39-AB39)/2,"")</f>
        <v/>
      </c>
      <c r="AD39" s="108" t="n">
        <v>1142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3965</v>
      </c>
      <c r="R40" s="106" t="n">
        <v>37</v>
      </c>
      <c r="S40" s="106">
        <f>IF(T40&gt;0,(T40-R40)/2,"")</f>
        <v/>
      </c>
      <c r="T40" s="106" t="n">
        <v>37</v>
      </c>
      <c r="U40" s="106">
        <f>IF(V40&gt;0,(V40-T40)/2,"")</f>
        <v/>
      </c>
      <c r="V40" s="106" t="n">
        <v>37</v>
      </c>
      <c r="W40" s="106">
        <f>IF(X40&gt;0,(X40-V40)/2,"")</f>
        <v/>
      </c>
      <c r="X40" s="106" t="n">
        <v>773</v>
      </c>
      <c r="Y40" s="106">
        <f>IF(Z40&gt;0,(Z40-X40)/2,"")</f>
        <v/>
      </c>
      <c r="Z40" s="106" t="n">
        <v>906</v>
      </c>
      <c r="AA40" s="106">
        <f>IF(AB40&gt;0,(AB40-Z40)/2,"")</f>
        <v/>
      </c>
      <c r="AB40" s="106" t="n">
        <v>1327</v>
      </c>
      <c r="AC40" s="106">
        <f>IF(AD40&gt;0,(AD40-AB40)/2,"")</f>
        <v/>
      </c>
      <c r="AD40" s="106" t="n">
        <v>1327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1137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781</v>
      </c>
      <c r="W41" s="108">
        <f>IF(X41&gt;0,(X41-V41)/2,"")</f>
        <v/>
      </c>
      <c r="X41" s="108" t="n">
        <v>1146</v>
      </c>
      <c r="Y41" s="108">
        <f>IF(Z41&gt;0,(Z41-X41)/2,"")</f>
        <v/>
      </c>
      <c r="Z41" s="108" t="n">
        <v>1146</v>
      </c>
      <c r="AA41" s="108">
        <f>IF(AB41&gt;0,(AB41-Z41)/2,"")</f>
        <v/>
      </c>
      <c r="AB41" s="108" t="n">
        <v>1146</v>
      </c>
      <c r="AC41" s="108">
        <f>IF(AD41&gt;0,(AD41-AB41)/2,"")</f>
        <v/>
      </c>
      <c r="AD41" s="108" t="n">
        <v>1146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1710</v>
      </c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559</v>
      </c>
      <c r="W42" s="106">
        <f>IF(X42&gt;0,(X42-V42)/2,"")</f>
        <v/>
      </c>
      <c r="X42" s="106" t="n">
        <v>559</v>
      </c>
      <c r="Y42" s="106">
        <f>IF(Z42&gt;0,(Z42-X42)/2,"")</f>
        <v/>
      </c>
      <c r="Z42" s="106" t="n">
        <v>559</v>
      </c>
      <c r="AA42" s="106">
        <f>IF(AB42&gt;0,(AB42-Z42)/2,"")</f>
        <v/>
      </c>
      <c r="AB42" s="106" t="n">
        <v>1347</v>
      </c>
      <c r="AC42" s="106">
        <f>IF(AD42&gt;0,(AD42-AB42)/2,"")</f>
        <v/>
      </c>
      <c r="AD42" s="106" t="n">
        <v>1347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1793</v>
      </c>
      <c r="R43" s="110" t="n">
        <v>427</v>
      </c>
      <c r="S43" s="110">
        <f>IF(T43&gt;0,(T43-R43)/2,"")</f>
        <v/>
      </c>
      <c r="T43" s="110" t="n">
        <v>427</v>
      </c>
      <c r="U43" s="110">
        <f>IF(V43&gt;0,(V43-T43)/2,"")</f>
        <v/>
      </c>
      <c r="V43" s="110" t="n">
        <v>427</v>
      </c>
      <c r="W43" s="110">
        <f>IF(X43&gt;0,(X43-V43)/2,"")</f>
        <v/>
      </c>
      <c r="X43" s="110" t="n">
        <v>902</v>
      </c>
      <c r="Y43" s="110">
        <f>IF(Z43&gt;0,(Z43-X43)/2,"")</f>
        <v/>
      </c>
      <c r="Z43" s="110" t="n">
        <v>1149</v>
      </c>
      <c r="AA43" s="110">
        <f>IF(AB43&gt;0,(AB43-Z43)/2,"")</f>
        <v/>
      </c>
      <c r="AB43" s="110" t="n">
        <v>1149</v>
      </c>
      <c r="AC43" s="110">
        <f>IF(AD43&gt;0,(AD43-AB43)/2,"")</f>
        <v/>
      </c>
      <c r="AD43" s="110" t="n">
        <v>1172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4537</v>
      </c>
      <c r="R44" s="112" t="n">
        <v>1008</v>
      </c>
      <c r="S44" s="112">
        <f>IF(T44&gt;0,(T44-R44)/2,"")</f>
        <v/>
      </c>
      <c r="T44" s="112" t="n">
        <v>2527</v>
      </c>
      <c r="U44" s="112">
        <f>IF(V44&gt;0,(V44-T44)/2,"")</f>
        <v/>
      </c>
      <c r="V44" s="112" t="n">
        <v>2527</v>
      </c>
      <c r="W44" s="112">
        <f>IF(X44&gt;0,(X44-V44)/2,"")</f>
        <v/>
      </c>
      <c r="X44" s="112" t="n">
        <v>4334</v>
      </c>
      <c r="Y44" s="112">
        <f>IF(Z44&gt;0,(Z44-X44)/2,"")</f>
        <v/>
      </c>
      <c r="Z44" s="112" t="n">
        <v>4341</v>
      </c>
      <c r="AA44" s="112">
        <f>IF(AB44&gt;0,(AB44-Z44)/2,"")</f>
        <v/>
      </c>
      <c r="AB44" s="112" t="n">
        <v>4341</v>
      </c>
      <c r="AC44" s="112">
        <f>IF(AD44&gt;0,(AD44-AB44)/2,"")</f>
        <v/>
      </c>
      <c r="AD44" s="112" t="n">
        <v>4341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3640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1411</v>
      </c>
      <c r="W45" s="108">
        <f>IF(X45&gt;0,(X45-V45)/2,"")</f>
        <v/>
      </c>
      <c r="X45" s="108" t="n">
        <v>2384</v>
      </c>
      <c r="Y45" s="108">
        <f>IF(Z45&gt;0,(Z45-X45)/2,"")</f>
        <v/>
      </c>
      <c r="Z45" s="108" t="n">
        <v>3640</v>
      </c>
      <c r="AA45" s="108">
        <f>IF(AB45&gt;0,(AB45-Z45)/2,"")</f>
        <v/>
      </c>
      <c r="AB45" s="108" t="n">
        <v>3640</v>
      </c>
      <c r="AC45" s="108">
        <f>IF(AD45&gt;0,(AD45-AB45)/2,"")</f>
        <v/>
      </c>
      <c r="AD45" s="108" t="n">
        <v>3640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2181</v>
      </c>
      <c r="R46" s="106" t="n">
        <v>5</v>
      </c>
      <c r="S46" s="106">
        <f>IF(T46&gt;0,(T46-R46)/2,"")</f>
        <v/>
      </c>
      <c r="T46" s="106" t="n">
        <v>5</v>
      </c>
      <c r="U46" s="106">
        <f>IF(V46&gt;0,(V46-T46)/2,"")</f>
        <v/>
      </c>
      <c r="V46" s="106" t="n">
        <v>5</v>
      </c>
      <c r="W46" s="106">
        <f>IF(X46&gt;0,(X46-V46)/2,"")</f>
        <v/>
      </c>
      <c r="X46" s="106" t="n">
        <v>302</v>
      </c>
      <c r="Y46" s="106">
        <f>IF(Z46&gt;0,(Z46-X46)/2,"")</f>
        <v/>
      </c>
      <c r="Z46" s="106" t="n">
        <v>1142</v>
      </c>
      <c r="AA46" s="106">
        <f>IF(AB46&gt;0,(AB46-Z46)/2,"")</f>
        <v/>
      </c>
      <c r="AB46" s="106" t="n">
        <v>1142</v>
      </c>
      <c r="AC46" s="106">
        <f>IF(AD46&gt;0,(AD46-AB46)/2,"")</f>
        <v/>
      </c>
      <c r="AD46" s="106" t="n">
        <v>1142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3814</v>
      </c>
      <c r="R47" s="110" t="n">
        <v>19</v>
      </c>
      <c r="S47" s="110">
        <f>IF(T47&gt;0,(T47-R47)/2,"")</f>
        <v/>
      </c>
      <c r="T47" s="110" t="n">
        <v>19</v>
      </c>
      <c r="U47" s="110">
        <f>IF(V47&gt;0,(V47-T47)/2,"")</f>
        <v/>
      </c>
      <c r="V47" s="110" t="n">
        <v>19</v>
      </c>
      <c r="W47" s="110">
        <f>IF(X47&gt;0,(X47-V47)/2,"")</f>
        <v/>
      </c>
      <c r="X47" s="110" t="n">
        <v>19</v>
      </c>
      <c r="Y47" s="110">
        <f>IF(Z47&gt;0,(Z47-X47)/2,"")</f>
        <v/>
      </c>
      <c r="Z47" s="110" t="n">
        <v>19</v>
      </c>
      <c r="AA47" s="110">
        <f>IF(AB47&gt;0,(AB47-Z47)/2,"")</f>
        <v/>
      </c>
      <c r="AB47" s="110" t="n">
        <v>19</v>
      </c>
      <c r="AC47" s="110">
        <f>IF(AD47&gt;0,(AD47-AB47)/2,"")</f>
        <v/>
      </c>
      <c r="AD47" s="110" t="n">
        <v>19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291</v>
      </c>
      <c r="R48" s="112" t="n">
        <v>3</v>
      </c>
      <c r="S48" s="112">
        <f>IF(T48&gt;0,(T48-R48)/2,"")</f>
        <v/>
      </c>
      <c r="T48" s="112" t="n">
        <v>3</v>
      </c>
      <c r="U48" s="112">
        <f>IF(V48&gt;0,(V48-T48)/2,"")</f>
        <v/>
      </c>
      <c r="V48" s="112" t="n">
        <v>3</v>
      </c>
      <c r="W48" s="112">
        <f>IF(X48&gt;0,(X48-V48)/2,"")</f>
        <v/>
      </c>
      <c r="X48" s="112" t="n">
        <v>143</v>
      </c>
      <c r="Y48" s="112">
        <f>IF(Z48&gt;0,(Z48-X48)/2,"")</f>
        <v/>
      </c>
      <c r="Z48" s="112" t="n">
        <v>143</v>
      </c>
      <c r="AA48" s="112">
        <f>IF(AB48&gt;0,(AB48-Z48)/2,"")</f>
        <v/>
      </c>
      <c r="AB48" s="112" t="n">
        <v>143</v>
      </c>
      <c r="AC48" s="112">
        <f>IF(AD48&gt;0,(AD48-AB48)/2,"")</f>
        <v/>
      </c>
      <c r="AD48" s="112" t="n">
        <v>143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310</v>
      </c>
      <c r="R49" s="108" t="n">
        <v>2</v>
      </c>
      <c r="S49" s="108">
        <f>IF(T49&gt;0,(T49-R49)/2,"")</f>
        <v/>
      </c>
      <c r="T49" s="108" t="n">
        <v>2</v>
      </c>
      <c r="U49" s="108">
        <f>IF(V49&gt;0,(V49-T49)/2,"")</f>
        <v/>
      </c>
      <c r="V49" s="108" t="n">
        <v>2</v>
      </c>
      <c r="W49" s="108">
        <f>IF(X49&gt;0,(X49-V49)/2,"")</f>
        <v/>
      </c>
      <c r="X49" s="108" t="n">
        <v>147</v>
      </c>
      <c r="Y49" s="108">
        <f>IF(Z49&gt;0,(Z49-X49)/2,"")</f>
        <v/>
      </c>
      <c r="Z49" s="108" t="n">
        <v>147</v>
      </c>
      <c r="AA49" s="108">
        <f>IF(AB49&gt;0,(AB49-Z49)/2,"")</f>
        <v/>
      </c>
      <c r="AB49" s="108" t="n">
        <v>147</v>
      </c>
      <c r="AC49" s="108">
        <f>IF(AD49&gt;0,(AD49-AB49)/2,"")</f>
        <v/>
      </c>
      <c r="AD49" s="108" t="n">
        <v>147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1476</v>
      </c>
      <c r="R50" s="106" t="n">
        <v>0</v>
      </c>
      <c r="S50" s="106">
        <f>IF(T50&gt;0,(T50-R50)/2,"")</f>
        <v/>
      </c>
      <c r="T50" s="106" t="n">
        <v>442</v>
      </c>
      <c r="U50" s="106">
        <f>IF(V50&gt;0,(V50-T50)/2,"")</f>
        <v/>
      </c>
      <c r="V50" s="106" t="n">
        <v>817</v>
      </c>
      <c r="W50" s="106">
        <f>IF(X50&gt;0,(X50-V50)/2,"")</f>
        <v/>
      </c>
      <c r="X50" s="106" t="n">
        <v>892</v>
      </c>
      <c r="Y50" s="106">
        <f>IF(Z50&gt;0,(Z50-X50)/2,"")</f>
        <v/>
      </c>
      <c r="Z50" s="106" t="n">
        <v>892</v>
      </c>
      <c r="AA50" s="106">
        <f>IF(AB50&gt;0,(AB50-Z50)/2,"")</f>
        <v/>
      </c>
      <c r="AB50" s="106" t="n">
        <v>892</v>
      </c>
      <c r="AC50" s="106">
        <f>IF(AD50&gt;0,(AD50-AB50)/2,"")</f>
        <v/>
      </c>
      <c r="AD50" s="106" t="n">
        <v>892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1952</v>
      </c>
      <c r="R51" s="108" t="n">
        <v>152</v>
      </c>
      <c r="S51" s="108">
        <f>IF(T51&gt;0,(T51-R51)/2,"")</f>
        <v/>
      </c>
      <c r="T51" s="108" t="n">
        <v>152</v>
      </c>
      <c r="U51" s="108">
        <f>IF(V51&gt;0,(V51-T51)/2,"")</f>
        <v/>
      </c>
      <c r="V51" s="108" t="n">
        <v>527</v>
      </c>
      <c r="W51" s="108">
        <f>IF(X51&gt;0,(X51-V51)/2,"")</f>
        <v/>
      </c>
      <c r="X51" s="108" t="n">
        <v>671</v>
      </c>
      <c r="Y51" s="108">
        <f>IF(Z51&gt;0,(Z51-X51)/2,"")</f>
        <v/>
      </c>
      <c r="Z51" s="108" t="n">
        <v>870</v>
      </c>
      <c r="AA51" s="108">
        <f>IF(AB51&gt;0,(AB51-Z51)/2,"")</f>
        <v/>
      </c>
      <c r="AB51" s="108" t="n">
        <v>870</v>
      </c>
      <c r="AC51" s="108">
        <f>IF(AD51&gt;0,(AD51-AB51)/2,"")</f>
        <v/>
      </c>
      <c r="AD51" s="108" t="n">
        <v>870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2682</v>
      </c>
      <c r="R52" s="106" t="n">
        <v>0</v>
      </c>
      <c r="S52" s="106">
        <f>IF(T52&gt;0,(T52-R52)/2,"")</f>
        <v/>
      </c>
      <c r="T52" s="106" t="n">
        <v>0</v>
      </c>
      <c r="U52" s="106">
        <f>IF(V52&gt;0,(V52-T52)/2,"")</f>
        <v/>
      </c>
      <c r="V52" s="106" t="n">
        <v>1139</v>
      </c>
      <c r="W52" s="106">
        <f>IF(X52&gt;0,(X52-V52)/2,"")</f>
        <v/>
      </c>
      <c r="X52" s="106" t="n">
        <v>1773</v>
      </c>
      <c r="Y52" s="106">
        <f>IF(Z52&gt;0,(Z52-X52)/2,"")</f>
        <v/>
      </c>
      <c r="Z52" s="106" t="n">
        <v>1773</v>
      </c>
      <c r="AA52" s="106">
        <f>IF(AB52&gt;0,(AB52-Z52)/2,"")</f>
        <v/>
      </c>
      <c r="AB52" s="106" t="n">
        <v>1773</v>
      </c>
      <c r="AC52" s="106">
        <f>IF(AD52&gt;0,(AD52-AB52)/2,"")</f>
        <v/>
      </c>
      <c r="AD52" s="106" t="n">
        <v>1773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1605</v>
      </c>
      <c r="R53" s="108" t="n">
        <v>3</v>
      </c>
      <c r="S53" s="108">
        <f>IF(T53&gt;0,(T53-R53)/2,"")</f>
        <v/>
      </c>
      <c r="T53" s="108" t="n">
        <v>3</v>
      </c>
      <c r="U53" s="108">
        <f>IF(V53&gt;0,(V53-T53)/2,"")</f>
        <v/>
      </c>
      <c r="V53" s="108" t="n">
        <v>3</v>
      </c>
      <c r="W53" s="108">
        <f>IF(X53&gt;0,(X53-V53)/2,"")</f>
        <v/>
      </c>
      <c r="X53" s="108" t="n">
        <v>338</v>
      </c>
      <c r="Y53" s="108">
        <f>IF(Z53&gt;0,(Z53-X53)/2,"")</f>
        <v/>
      </c>
      <c r="Z53" s="108" t="n">
        <v>1195</v>
      </c>
      <c r="AA53" s="108">
        <f>IF(AB53&gt;0,(AB53-Z53)/2,"")</f>
        <v/>
      </c>
      <c r="AB53" s="108" t="n">
        <v>1195</v>
      </c>
      <c r="AC53" s="108">
        <f>IF(AD53&gt;0,(AD53-AB53)/2,"")</f>
        <v/>
      </c>
      <c r="AD53" s="108" t="n">
        <v>1195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1008</v>
      </c>
      <c r="R54" s="106" t="n">
        <v>423</v>
      </c>
      <c r="S54" s="106">
        <f>IF(T54&gt;0,(T54-R54)/2,"")</f>
        <v/>
      </c>
      <c r="T54" s="106" t="n">
        <v>933</v>
      </c>
      <c r="U54" s="106">
        <f>IF(V54&gt;0,(V54-T54)/2,"")</f>
        <v/>
      </c>
      <c r="V54" s="106" t="n">
        <v>933</v>
      </c>
      <c r="W54" s="106">
        <f>IF(X54&gt;0,(X54-V54)/2,"")</f>
        <v/>
      </c>
      <c r="X54" s="106" t="n">
        <v>933</v>
      </c>
      <c r="Y54" s="106">
        <f>IF(Z54&gt;0,(Z54-X54)/2,"")</f>
        <v/>
      </c>
      <c r="Z54" s="106" t="n">
        <v>955</v>
      </c>
      <c r="AA54" s="106">
        <f>IF(AB54&gt;0,(AB54-Z54)/2,"")</f>
        <v/>
      </c>
      <c r="AB54" s="106" t="n">
        <v>955</v>
      </c>
      <c r="AC54" s="106">
        <f>IF(AD54&gt;0,(AD54-AB54)/2,"")</f>
        <v/>
      </c>
      <c r="AD54" s="106" t="n">
        <v>955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390</v>
      </c>
      <c r="R55" s="108" t="n">
        <v>9</v>
      </c>
      <c r="S55" s="108">
        <f>IF(T55&gt;0,(T55-R55)/2,"")</f>
        <v/>
      </c>
      <c r="T55" s="108" t="n">
        <v>9</v>
      </c>
      <c r="U55" s="108">
        <f>IF(V55&gt;0,(V55-T55)/2,"")</f>
        <v/>
      </c>
      <c r="V55" s="108" t="n">
        <v>9</v>
      </c>
      <c r="W55" s="108">
        <f>IF(X55&gt;0,(X55-V55)/2,"")</f>
        <v/>
      </c>
      <c r="X55" s="108" t="n">
        <v>9</v>
      </c>
      <c r="Y55" s="108">
        <f>IF(Z55&gt;0,(Z55-X55)/2,"")</f>
        <v/>
      </c>
      <c r="Z55" s="108" t="n">
        <v>194</v>
      </c>
      <c r="AA55" s="108">
        <f>IF(AB55&gt;0,(AB55-Z55)/2,"")</f>
        <v/>
      </c>
      <c r="AB55" s="108" t="n">
        <v>194</v>
      </c>
      <c r="AC55" s="108">
        <f>IF(AD55&gt;0,(AD55-AB55)/2,"")</f>
        <v/>
      </c>
      <c r="AD55" s="108" t="n">
        <v>194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334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275</v>
      </c>
      <c r="Y56" s="114">
        <f>IF(Z56&gt;0,(Z56-X56)/2,"")</f>
        <v/>
      </c>
      <c r="Z56" s="114" t="n">
        <v>296</v>
      </c>
      <c r="AA56" s="114">
        <f>IF(AB56&gt;0,(AB56-Z56)/2,"")</f>
        <v/>
      </c>
      <c r="AB56" s="114" t="n">
        <v>296</v>
      </c>
      <c r="AC56" s="114">
        <f>IF(AD56&gt;0,(AD56-AB56)/2,"")</f>
        <v/>
      </c>
      <c r="AD56" s="114" t="n">
        <v>296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4374</v>
      </c>
      <c r="R57" s="104" t="n">
        <v>281</v>
      </c>
      <c r="S57" s="104">
        <f>IF(T57&gt;0,(T57-R57)/2,"")</f>
        <v/>
      </c>
      <c r="T57" s="104" t="n">
        <v>1417</v>
      </c>
      <c r="U57" s="104">
        <f>IF(V57&gt;0,(V57-T57)/2,"")</f>
        <v/>
      </c>
      <c r="V57" s="104" t="n">
        <v>2273</v>
      </c>
      <c r="W57" s="104">
        <f>IF(X57&gt;0,(X57-V57)/2,"")</f>
        <v/>
      </c>
      <c r="X57" s="104" t="n">
        <v>2628</v>
      </c>
      <c r="Y57" s="104">
        <f>IF(Z57&gt;0,(Z57-X57)/2,"")</f>
        <v/>
      </c>
      <c r="Z57" s="104" t="n">
        <v>2628</v>
      </c>
      <c r="AA57" s="104">
        <f>IF(AB57&gt;0,(AB57-Z57)/2,"")</f>
        <v/>
      </c>
      <c r="AB57" s="104" t="n">
        <v>2628</v>
      </c>
      <c r="AC57" s="104">
        <f>IF(AD57&gt;0,(AD57-AB57)/2,"")</f>
        <v/>
      </c>
      <c r="AD57" s="104" t="n">
        <v>2628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4575</v>
      </c>
      <c r="R58" s="106" t="n">
        <v>732</v>
      </c>
      <c r="S58" s="106">
        <f>IF(T58&gt;0,(T58-R58)/2,"")</f>
        <v/>
      </c>
      <c r="T58" s="106" t="n">
        <v>1447</v>
      </c>
      <c r="U58" s="106">
        <f>IF(V58&gt;0,(V58-T58)/2,"")</f>
        <v/>
      </c>
      <c r="V58" s="106" t="n">
        <v>2141</v>
      </c>
      <c r="W58" s="106">
        <f>IF(X58&gt;0,(X58-V58)/2,"")</f>
        <v/>
      </c>
      <c r="X58" s="106" t="n">
        <v>3054</v>
      </c>
      <c r="Y58" s="106">
        <f>IF(Z58&gt;0,(Z58-X58)/2,"")</f>
        <v/>
      </c>
      <c r="Z58" s="106" t="n">
        <v>3357</v>
      </c>
      <c r="AA58" s="106">
        <f>IF(AB58&gt;0,(AB58-Z58)/2,"")</f>
        <v/>
      </c>
      <c r="AB58" s="106" t="n">
        <v>3357</v>
      </c>
      <c r="AC58" s="106">
        <f>IF(AD58&gt;0,(AD58-AB58)/2,"")</f>
        <v/>
      </c>
      <c r="AD58" s="106" t="n">
        <v>3357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4723</v>
      </c>
      <c r="R59" s="108" t="n">
        <v>631</v>
      </c>
      <c r="S59" s="108">
        <f>IF(T59&gt;0,(T59-R59)/2,"")</f>
        <v/>
      </c>
      <c r="T59" s="108" t="n">
        <v>879</v>
      </c>
      <c r="U59" s="108">
        <f>IF(V59&gt;0,(V59-T59)/2,"")</f>
        <v/>
      </c>
      <c r="V59" s="108" t="n">
        <v>1021</v>
      </c>
      <c r="W59" s="108">
        <f>IF(X59&gt;0,(X59-V59)/2,"")</f>
        <v/>
      </c>
      <c r="X59" s="108" t="n">
        <v>1249</v>
      </c>
      <c r="Y59" s="108">
        <f>IF(Z59&gt;0,(Z59-X59)/2,"")</f>
        <v/>
      </c>
      <c r="Z59" s="108" t="n">
        <v>2309</v>
      </c>
      <c r="AA59" s="108">
        <f>IF(AB59&gt;0,(AB59-Z59)/2,"")</f>
        <v/>
      </c>
      <c r="AB59" s="108" t="n">
        <v>2309</v>
      </c>
      <c r="AC59" s="108">
        <f>IF(AD59&gt;0,(AD59-AB59)/2,"")</f>
        <v/>
      </c>
      <c r="AD59" s="108" t="n">
        <v>2309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4928</v>
      </c>
      <c r="R61" s="104" t="n">
        <v>364</v>
      </c>
      <c r="S61" s="104">
        <f>IF(T61&gt;0,(T61-R61)/2,"")</f>
        <v/>
      </c>
      <c r="T61" s="104" t="n">
        <v>1389</v>
      </c>
      <c r="U61" s="104">
        <f>IF(V61&gt;0,(V61-T61)/2,"")</f>
        <v/>
      </c>
      <c r="V61" s="104" t="n">
        <v>1803</v>
      </c>
      <c r="W61" s="104">
        <f>IF(X61&gt;0,(X61-V61)/2,"")</f>
        <v/>
      </c>
      <c r="X61" s="104" t="n">
        <v>3090</v>
      </c>
      <c r="Y61" s="104">
        <f>IF(Z61&gt;0,(Z61-X61)/2,"")</f>
        <v/>
      </c>
      <c r="Z61" s="104" t="n">
        <v>3090</v>
      </c>
      <c r="AA61" s="104">
        <f>IF(AB61&gt;0,(AB61-Z61)/2,"")</f>
        <v/>
      </c>
      <c r="AB61" s="104" t="n">
        <v>3090</v>
      </c>
      <c r="AC61" s="104">
        <f>IF(AD61&gt;0,(AD61-AB61)/2,"")</f>
        <v/>
      </c>
      <c r="AD61" s="104" t="n">
        <v>3090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8089</v>
      </c>
      <c r="R62" s="106" t="n">
        <v>2504</v>
      </c>
      <c r="S62" s="106">
        <f>IF(T62&gt;0,(T62-R62)/2,"")</f>
        <v/>
      </c>
      <c r="T62" s="106" t="n">
        <v>3610</v>
      </c>
      <c r="U62" s="106">
        <f>IF(V62&gt;0,(V62-T62)/2,"")</f>
        <v/>
      </c>
      <c r="V62" s="106" t="n">
        <v>3827</v>
      </c>
      <c r="W62" s="106">
        <f>IF(X62&gt;0,(X62-V62)/2,"")</f>
        <v/>
      </c>
      <c r="X62" s="106" t="n">
        <v>4660</v>
      </c>
      <c r="Y62" s="106">
        <f>IF(Z62&gt;0,(Z62-X62)/2,"")</f>
        <v/>
      </c>
      <c r="Z62" s="106" t="n">
        <v>4660</v>
      </c>
      <c r="AA62" s="106">
        <f>IF(AB62&gt;0,(AB62-Z62)/2,"")</f>
        <v/>
      </c>
      <c r="AB62" s="106" t="n">
        <v>4660</v>
      </c>
      <c r="AC62" s="106">
        <f>IF(AD62&gt;0,(AD62-AB62)/2,"")</f>
        <v/>
      </c>
      <c r="AD62" s="106" t="n">
        <v>4660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3895</v>
      </c>
      <c r="R63" s="108" t="n">
        <v>570</v>
      </c>
      <c r="S63" s="108">
        <f>IF(T63&gt;0,(T63-R63)/2,"")</f>
        <v/>
      </c>
      <c r="T63" s="108" t="n">
        <v>1780</v>
      </c>
      <c r="U63" s="108">
        <f>IF(V63&gt;0,(V63-T63)/2,"")</f>
        <v/>
      </c>
      <c r="V63" s="108" t="n">
        <v>2709</v>
      </c>
      <c r="W63" s="108">
        <f>IF(X63&gt;0,(X63-V63)/2,"")</f>
        <v/>
      </c>
      <c r="X63" s="108" t="n">
        <v>2939</v>
      </c>
      <c r="Y63" s="108">
        <f>IF(Z63&gt;0,(Z63-X63)/2,"")</f>
        <v/>
      </c>
      <c r="Z63" s="108" t="n">
        <v>2939</v>
      </c>
      <c r="AA63" s="108">
        <f>IF(AB63&gt;0,(AB63-Z63)/2,"")</f>
        <v/>
      </c>
      <c r="AB63" s="108" t="n">
        <v>2939</v>
      </c>
      <c r="AC63" s="108">
        <f>IF(AD63&gt;0,(AD63-AB63)/2,"")</f>
        <v/>
      </c>
      <c r="AD63" s="108" t="n">
        <v>2939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746</v>
      </c>
      <c r="R64" s="114" t="n">
        <v>7</v>
      </c>
      <c r="S64" s="114">
        <f>IF(T64&gt;0,(T64-R64)/2,"")</f>
        <v/>
      </c>
      <c r="T64" s="114" t="n">
        <v>103</v>
      </c>
      <c r="U64" s="114">
        <f>IF(V64&gt;0,(V64-T64)/2,"")</f>
        <v/>
      </c>
      <c r="V64" s="114" t="n">
        <v>103</v>
      </c>
      <c r="W64" s="114">
        <f>IF(X64&gt;0,(X64-V64)/2,"")</f>
        <v/>
      </c>
      <c r="X64" s="114" t="n">
        <v>503</v>
      </c>
      <c r="Y64" s="114">
        <f>IF(Z64&gt;0,(Z64-X64)/2,"")</f>
        <v/>
      </c>
      <c r="Z64" s="114" t="n">
        <v>503</v>
      </c>
      <c r="AA64" s="114">
        <f>IF(AB64&gt;0,(AB64-Z64)/2,"")</f>
        <v/>
      </c>
      <c r="AB64" s="114" t="n">
        <v>503</v>
      </c>
      <c r="AC64" s="114">
        <f>IF(AD64&gt;0,(AD64-AB64)/2,"")</f>
        <v/>
      </c>
      <c r="AD64" s="114" t="n">
        <v>503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3.xml><?xml version="1.0" encoding="utf-8"?>
<worksheet xmlns:r="http://schemas.openxmlformats.org/officeDocument/2006/relationships" xmlns="http://schemas.openxmlformats.org/spreadsheetml/2006/main">
  <sheetPr codeName="Sheet53">
    <tabColor theme="1"/>
    <outlinePr summaryBelow="1" summaryRight="1"/>
    <pageSetUpPr fitToPage="1"/>
  </sheetPr>
  <dimension ref="B2:AQ64"/>
  <sheetViews>
    <sheetView topLeftCell="I4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2532</v>
      </c>
      <c r="E6" s="18" t="inlineStr">
        <is>
          <t xml:space="preserve">Room 1 </t>
        </is>
      </c>
      <c r="F6" s="119" t="n">
        <v>19742</v>
      </c>
      <c r="G6" s="117" t="n">
        <v>16168.764375</v>
      </c>
      <c r="H6" s="117" t="n">
        <v>13933.59341176001</v>
      </c>
      <c r="I6" s="19">
        <f>G6+H6</f>
        <v/>
      </c>
      <c r="J6" s="119" t="n">
        <v>19909</v>
      </c>
      <c r="K6" s="117" t="n">
        <v>16003.056125</v>
      </c>
      <c r="L6" s="117" t="n">
        <v>13730.27465362001</v>
      </c>
      <c r="M6" s="19">
        <f>K6+L6</f>
        <v/>
      </c>
      <c r="N6" s="85" t="n">
        <v>64</v>
      </c>
      <c r="O6" s="85" t="n">
        <v>45</v>
      </c>
      <c r="P6" s="92" t="n"/>
      <c r="Q6" s="20">
        <f>J6-P6</f>
        <v/>
      </c>
      <c r="R6" s="21" t="n">
        <v>0</v>
      </c>
      <c r="S6" s="20">
        <f>IF(R6&gt;0,(R6-R7-$Q6),"")</f>
        <v/>
      </c>
      <c r="T6" s="21" t="n">
        <v>2580</v>
      </c>
      <c r="U6" s="20">
        <f>IF(T6&gt;0,(T6-T7-$Q6),"")</f>
        <v/>
      </c>
      <c r="V6" s="21" t="n">
        <v>4725</v>
      </c>
      <c r="W6" s="20">
        <f>IF(V6&gt;0,(V6-V7-$Q6),"")</f>
        <v/>
      </c>
      <c r="X6" s="21" t="n">
        <v>6782</v>
      </c>
      <c r="Y6" s="20">
        <f>IF(X6&gt;0,(X6-X7-$Q6),"")</f>
        <v/>
      </c>
      <c r="Z6" s="21" t="n">
        <v>7865</v>
      </c>
      <c r="AA6" s="20">
        <f>IF(Z6&gt;0,(Z6-Z7-$Q6),"")</f>
        <v/>
      </c>
      <c r="AB6" s="21" t="n">
        <v>15901</v>
      </c>
      <c r="AC6" s="22">
        <f>IF(AB6&gt;0,(AB6-AB7-$Q6),"")</f>
        <v/>
      </c>
      <c r="AD6" s="21" t="n">
        <v>15901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10</v>
      </c>
      <c r="U7" s="24" t="n"/>
      <c r="V7" s="25" t="n">
        <v>16</v>
      </c>
      <c r="W7" s="24" t="n"/>
      <c r="X7" s="25" t="n">
        <v>20</v>
      </c>
      <c r="Y7" s="24" t="n"/>
      <c r="Z7" s="25" t="n">
        <v>26</v>
      </c>
      <c r="AA7" s="24" t="n"/>
      <c r="AB7" s="25" t="n">
        <v>580</v>
      </c>
      <c r="AC7" s="26" t="n"/>
      <c r="AD7" s="25" t="n">
        <v>580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2567</v>
      </c>
      <c r="E8" s="29" t="inlineStr">
        <is>
          <t>Room 2</t>
        </is>
      </c>
      <c r="F8" s="119" t="n">
        <v>15300</v>
      </c>
      <c r="G8" s="117" t="n">
        <v>6495.99</v>
      </c>
      <c r="H8" s="117" t="n">
        <v>1435.7595575</v>
      </c>
      <c r="I8" s="19">
        <f>G8+H8</f>
        <v/>
      </c>
      <c r="J8" s="119" t="n">
        <v>15126</v>
      </c>
      <c r="K8" s="117" t="n">
        <v>6426.238499999999</v>
      </c>
      <c r="L8" s="117" t="n">
        <v>1406.136762</v>
      </c>
      <c r="M8" s="19">
        <f>K8+L8</f>
        <v/>
      </c>
      <c r="N8" s="87" t="n">
        <v>24</v>
      </c>
      <c r="O8" s="87" t="n">
        <v>20</v>
      </c>
      <c r="P8" s="92" t="n"/>
      <c r="Q8" s="20">
        <f>J8-P8</f>
        <v/>
      </c>
      <c r="R8" s="21" t="n">
        <v>1041</v>
      </c>
      <c r="S8" s="20">
        <f>IF(R8&gt;0,(R8-R9-$Q8),"")</f>
        <v/>
      </c>
      <c r="T8" s="21" t="n">
        <v>1916</v>
      </c>
      <c r="U8" s="20">
        <f>IF(T8&gt;0,(T8-T9-$Q8),"")</f>
        <v/>
      </c>
      <c r="V8" s="21" t="n">
        <v>1916</v>
      </c>
      <c r="W8" s="20">
        <f>IF(V8&gt;0,(V8-V9-$Q8),"")</f>
        <v/>
      </c>
      <c r="X8" s="21" t="n">
        <v>6214</v>
      </c>
      <c r="Y8" s="20">
        <f>IF(X8&gt;0,(X8-X9-$Q8),"")</f>
        <v/>
      </c>
      <c r="Z8" s="21" t="n">
        <v>10389</v>
      </c>
      <c r="AA8" s="20">
        <f>IF(Z8&gt;0,(Z8-Z9-$Q8),"")</f>
        <v/>
      </c>
      <c r="AB8" s="21" t="n">
        <v>10389</v>
      </c>
      <c r="AC8" s="22">
        <f>IF(AB8&gt;0,(AB8-AB9-$Q8),"")</f>
        <v/>
      </c>
      <c r="AD8" s="21" t="n">
        <v>10389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1532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21</v>
      </c>
      <c r="U9" s="24" t="n"/>
      <c r="V9" s="30" t="n">
        <v>21</v>
      </c>
      <c r="W9" s="24" t="n"/>
      <c r="X9" s="30" t="n">
        <v>21</v>
      </c>
      <c r="Y9" s="24" t="n"/>
      <c r="Z9" s="30" t="n">
        <v>21</v>
      </c>
      <c r="AA9" s="24" t="n"/>
      <c r="AB9" s="30" t="n">
        <v>21</v>
      </c>
      <c r="AC9" s="26" t="n"/>
      <c r="AD9" s="30" t="n">
        <v>21</v>
      </c>
      <c r="AE9" s="26" t="n"/>
    </row>
    <row r="10">
      <c r="B10" s="16" t="inlineStr">
        <is>
          <t>WM DC</t>
        </is>
      </c>
      <c r="C10" s="17" t="n">
        <v>5289</v>
      </c>
      <c r="E10" s="18" t="inlineStr">
        <is>
          <t>Room 3</t>
        </is>
      </c>
      <c r="F10" s="119" t="n">
        <v>10111</v>
      </c>
      <c r="G10" s="117" t="n">
        <v>7500.750000000003</v>
      </c>
      <c r="H10" s="117" t="n">
        <v>1781.8432</v>
      </c>
      <c r="I10" s="19">
        <f>G10+H10</f>
        <v/>
      </c>
      <c r="J10" s="119" t="n">
        <v>10139</v>
      </c>
      <c r="K10" s="117" t="n">
        <v>7429.696499999998</v>
      </c>
      <c r="L10" s="117" t="n">
        <v>1712.2269575</v>
      </c>
      <c r="M10" s="19">
        <f>K10+L10</f>
        <v/>
      </c>
      <c r="N10" s="88" t="n">
        <v>48</v>
      </c>
      <c r="O10" s="88" t="n">
        <v>29</v>
      </c>
      <c r="P10" s="92" t="n"/>
      <c r="Q10" s="20">
        <f>J10-P10</f>
        <v/>
      </c>
      <c r="R10" s="21" t="n">
        <v>469</v>
      </c>
      <c r="S10" s="20">
        <f>IF(R10&gt;0,(R10-R11-$Q10),"")</f>
        <v/>
      </c>
      <c r="T10" s="21" t="n">
        <v>2827</v>
      </c>
      <c r="U10" s="20">
        <f>IF(T10&gt;0,(T10-T11-$Q10),"")</f>
        <v/>
      </c>
      <c r="V10" s="21" t="n">
        <v>4062</v>
      </c>
      <c r="W10" s="20">
        <f>IF(V10&gt;0,(V10-V11-$Q10),"")</f>
        <v/>
      </c>
      <c r="X10" s="21" t="n">
        <v>6508</v>
      </c>
      <c r="Y10" s="20">
        <f>IF(X10&gt;0,(X10-X11-$Q10),"")</f>
        <v/>
      </c>
      <c r="Z10" s="21" t="n">
        <v>6536</v>
      </c>
      <c r="AA10" s="20">
        <f>IF(Z10&gt;0,(Z10-Z11-$Q10),"")</f>
        <v/>
      </c>
      <c r="AB10" s="21" t="n">
        <v>6536</v>
      </c>
      <c r="AC10" s="22">
        <f>IF(AB10&gt;0,(AB10-AB11-$Q10),"")</f>
        <v/>
      </c>
      <c r="AD10" s="21" t="n">
        <v>6536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2102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925</v>
      </c>
      <c r="U11" s="24" t="n"/>
      <c r="V11" s="30" t="n">
        <v>1172</v>
      </c>
      <c r="W11" s="24" t="n"/>
      <c r="X11" s="30" t="n">
        <v>1749</v>
      </c>
      <c r="Y11" s="24" t="n"/>
      <c r="Z11" s="30" t="n">
        <v>1749</v>
      </c>
      <c r="AA11" s="24" t="n"/>
      <c r="AB11" s="30" t="n">
        <v>1749</v>
      </c>
      <c r="AC11" s="26" t="n"/>
      <c r="AD11" s="30" t="n">
        <v>1749</v>
      </c>
      <c r="AE11" s="26" t="n"/>
    </row>
    <row r="12">
      <c r="B12" s="16" t="inlineStr">
        <is>
          <t>WM TUC</t>
        </is>
      </c>
      <c r="C12" s="17" t="n">
        <v>1702</v>
      </c>
      <c r="E12" s="29" t="inlineStr">
        <is>
          <t>Room 4</t>
        </is>
      </c>
      <c r="F12" s="119" t="n">
        <v>14210</v>
      </c>
      <c r="G12" s="117" t="n">
        <v>12157.49775</v>
      </c>
      <c r="H12" s="117" t="n">
        <v>15149.90221191999</v>
      </c>
      <c r="I12" s="19">
        <f>G12+H12</f>
        <v/>
      </c>
      <c r="J12" s="119" t="n">
        <v>14319</v>
      </c>
      <c r="K12" s="117" t="n">
        <v>11930.8265</v>
      </c>
      <c r="L12" s="117" t="n">
        <v>14890.50469163999</v>
      </c>
      <c r="M12" s="19">
        <f>K12+L12</f>
        <v/>
      </c>
      <c r="N12" s="88" t="n">
        <v>47</v>
      </c>
      <c r="O12" s="88" t="n">
        <v>33</v>
      </c>
      <c r="P12" s="92" t="n"/>
      <c r="Q12" s="20">
        <f>J12-P12</f>
        <v/>
      </c>
      <c r="R12" s="21" t="n">
        <v>1507</v>
      </c>
      <c r="S12" s="20">
        <f>IF(R12&gt;0,(R12-R13-$Q12),"")</f>
        <v/>
      </c>
      <c r="T12" s="21" t="n">
        <v>2904</v>
      </c>
      <c r="U12" s="20">
        <f>IF(T12&gt;0,(T12-T13-$Q12),"")</f>
        <v/>
      </c>
      <c r="V12" s="21" t="n">
        <v>4540</v>
      </c>
      <c r="W12" s="20">
        <f>IF(V12&gt;0,(V12-V13-$Q12),"")</f>
        <v/>
      </c>
      <c r="X12" s="21" t="n">
        <v>7294</v>
      </c>
      <c r="Y12" s="20">
        <f>IF(X12&gt;0,(X12-X13-$Q12),"")</f>
        <v/>
      </c>
      <c r="Z12" s="21" t="n">
        <v>10710</v>
      </c>
      <c r="AA12" s="20">
        <f>IF(Z12&gt;0,(Z12-Z13-$Q12),"")</f>
        <v/>
      </c>
      <c r="AB12" s="21" t="n">
        <v>10710</v>
      </c>
      <c r="AC12" s="22">
        <f>IF(AB12&gt;0,(AB12-AB13-$Q12),"")</f>
        <v/>
      </c>
      <c r="AD12" s="21" t="n">
        <v>10710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4954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584</v>
      </c>
      <c r="S13" s="24" t="n"/>
      <c r="T13" s="30" t="n">
        <v>719</v>
      </c>
      <c r="U13" s="24" t="n"/>
      <c r="V13" s="30" t="n">
        <v>719</v>
      </c>
      <c r="W13" s="24" t="n"/>
      <c r="X13" s="30" t="n">
        <v>744</v>
      </c>
      <c r="Y13" s="24" t="n"/>
      <c r="Z13" s="30" t="n">
        <v>744</v>
      </c>
      <c r="AA13" s="24" t="n"/>
      <c r="AB13" s="30" t="n">
        <v>744</v>
      </c>
      <c r="AC13" s="26" t="n"/>
      <c r="AD13" s="30" t="n">
        <v>744</v>
      </c>
      <c r="AE13" s="26" t="n"/>
    </row>
    <row r="14">
      <c r="B14" s="16" t="inlineStr">
        <is>
          <t>ALBSFWY PHX</t>
        </is>
      </c>
      <c r="C14" s="17" t="n">
        <v>10028</v>
      </c>
      <c r="E14" s="18" t="inlineStr">
        <is>
          <t>Room 5</t>
        </is>
      </c>
      <c r="F14" s="119" t="n">
        <v>21078</v>
      </c>
      <c r="G14" s="117" t="n">
        <v>17440</v>
      </c>
      <c r="H14" s="117" t="n">
        <v>21298.50066773</v>
      </c>
      <c r="I14" s="19">
        <f>G14+H14</f>
        <v/>
      </c>
      <c r="J14" s="119" t="n">
        <v>21078</v>
      </c>
      <c r="K14" s="117" t="n">
        <v>17440</v>
      </c>
      <c r="L14" s="117" t="n">
        <v>20914.49698503</v>
      </c>
      <c r="M14" s="19">
        <f>K14+L14</f>
        <v/>
      </c>
      <c r="N14" s="88" t="n">
        <v>64</v>
      </c>
      <c r="O14" s="88" t="n">
        <v>42</v>
      </c>
      <c r="P14" s="92" t="n"/>
      <c r="Q14" s="20">
        <f>J14-P14</f>
        <v/>
      </c>
      <c r="R14" s="21" t="n">
        <v>4029</v>
      </c>
      <c r="S14" s="20">
        <f>IF(R14&gt;0,(R14-R15-$Q14),"")</f>
        <v/>
      </c>
      <c r="T14" s="21" t="n">
        <v>7313</v>
      </c>
      <c r="U14" s="20">
        <f>IF(T14&gt;0,(T14-T15-$Q14),"")</f>
        <v/>
      </c>
      <c r="V14" s="21" t="n">
        <v>8309</v>
      </c>
      <c r="W14" s="20">
        <f>IF(V14&gt;0,(V14-V15-$Q14),"")</f>
        <v/>
      </c>
      <c r="X14" s="21" t="n">
        <v>10253</v>
      </c>
      <c r="Y14" s="20">
        <f>IF(X14&gt;0,(X14-X15-$Q14),"")</f>
        <v/>
      </c>
      <c r="Z14" s="21" t="n">
        <v>12843</v>
      </c>
      <c r="AA14" s="20">
        <f>IF(Z14&gt;0,(Z14-Z15-$Q14),"")</f>
        <v/>
      </c>
      <c r="AB14" s="21" t="n">
        <v>13226</v>
      </c>
      <c r="AC14" s="22">
        <f>IF(AB14&gt;0,(AB14-AB15-$Q14),"")</f>
        <v/>
      </c>
      <c r="AD14" s="21" t="n">
        <v>13226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3439</v>
      </c>
      <c r="S15" s="24" t="n"/>
      <c r="T15" s="25" t="n">
        <v>5650</v>
      </c>
      <c r="U15" s="24" t="n"/>
      <c r="V15" s="25" t="n">
        <v>6057</v>
      </c>
      <c r="W15" s="24" t="n"/>
      <c r="X15" s="25" t="n">
        <v>7323</v>
      </c>
      <c r="Y15" s="24" t="n"/>
      <c r="Z15" s="25" t="n">
        <v>8234</v>
      </c>
      <c r="AA15" s="24" t="n"/>
      <c r="AB15" s="25" t="n">
        <v>8234</v>
      </c>
      <c r="AC15" s="26" t="n"/>
      <c r="AD15" s="25" t="n">
        <v>8234</v>
      </c>
      <c r="AE15" s="26" t="n"/>
    </row>
    <row r="16" ht="15" customHeight="1" thickBot="1">
      <c r="B16" s="28" t="inlineStr">
        <is>
          <t>FRY'S</t>
        </is>
      </c>
      <c r="C16" s="17" t="n">
        <v>13034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8148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2113</v>
      </c>
      <c r="L20" s="4" t="n"/>
      <c r="M20" s="4" t="n"/>
      <c r="Q20" s="51" t="inlineStr">
        <is>
          <t>Day Prior</t>
        </is>
      </c>
      <c r="R20" s="35" t="n">
        <v>3381</v>
      </c>
      <c r="S20" s="36" t="n"/>
      <c r="T20" s="35" t="n">
        <v>8616</v>
      </c>
      <c r="U20" s="36" t="n"/>
      <c r="V20" s="35" t="n">
        <v>16248</v>
      </c>
      <c r="W20" s="36" t="n"/>
      <c r="X20" s="35" t="n">
        <v>24978</v>
      </c>
      <c r="Y20" s="36" t="n"/>
      <c r="Z20" s="35" t="n">
        <v>31332</v>
      </c>
      <c r="AA20" s="36" t="n"/>
      <c r="AB20" s="35" t="n">
        <v>33839</v>
      </c>
      <c r="AC20" s="37" t="n"/>
      <c r="AD20" s="35" t="n">
        <v>34356</v>
      </c>
      <c r="AE20" s="37" t="n">
        <v>-43116</v>
      </c>
    </row>
    <row r="21" ht="15" customHeight="1" thickBot="1">
      <c r="B21" s="57" t="inlineStr">
        <is>
          <t>SBUX LV</t>
        </is>
      </c>
      <c r="C21" s="58" t="n">
        <v>4386</v>
      </c>
      <c r="M21" s="4" t="n"/>
      <c r="Q21" s="52" t="n"/>
      <c r="R21" s="40" t="n">
        <v>3816</v>
      </c>
      <c r="S21" s="41" t="n"/>
      <c r="T21" s="40" t="n">
        <v>7491</v>
      </c>
      <c r="U21" s="41" t="n"/>
      <c r="V21" s="40" t="n">
        <v>9324</v>
      </c>
      <c r="W21" s="41" t="n"/>
      <c r="X21" s="40" t="n">
        <v>11350</v>
      </c>
      <c r="Y21" s="41" t="n"/>
      <c r="Z21" s="40" t="n">
        <v>11558</v>
      </c>
      <c r="AA21" s="41" t="n"/>
      <c r="AB21" s="40" t="n">
        <v>11582</v>
      </c>
      <c r="AC21" s="42" t="n"/>
      <c r="AD21" s="40" t="n">
        <v>11582</v>
      </c>
      <c r="AE21" s="42" t="n"/>
    </row>
    <row r="22" ht="15" customHeight="1" thickBot="1">
      <c r="M22" s="4" t="n"/>
      <c r="Q22" s="54" t="n"/>
      <c r="R22" s="55" t="n">
        <v>1899.5</v>
      </c>
      <c r="S22" s="55" t="n"/>
      <c r="T22" s="55" t="n">
        <v>4952.5</v>
      </c>
      <c r="U22" s="55" t="n"/>
      <c r="V22" s="55" t="n">
        <v>3310.5</v>
      </c>
      <c r="W22" s="55" t="n"/>
      <c r="X22" s="55" t="n">
        <v>6160</v>
      </c>
      <c r="Y22" s="55" t="n"/>
      <c r="Z22" s="55" t="n">
        <v>5632</v>
      </c>
      <c r="AA22" s="55" t="n"/>
      <c r="AB22" s="55" t="n">
        <v>1.5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10209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26400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2532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14047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14800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4099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2469</v>
      </c>
      <c r="R35" s="104" t="n">
        <v>0</v>
      </c>
      <c r="S35" s="104">
        <f>IF(T35&gt;0,(T35-R35)/2,"")</f>
        <v/>
      </c>
      <c r="T35" s="104" t="n">
        <v>1110</v>
      </c>
      <c r="U35" s="104">
        <f>IF(V35&gt;0,(V35-T35)/2,"")</f>
        <v/>
      </c>
      <c r="V35" s="104" t="n">
        <v>1530</v>
      </c>
      <c r="W35" s="104">
        <f>IF(X35&gt;0,(X35-V35)/2,"")</f>
        <v/>
      </c>
      <c r="X35" s="104" t="n">
        <v>1951</v>
      </c>
      <c r="Y35" s="104">
        <f>IF(Z35&gt;0,(Z35-X35)/2,"")</f>
        <v/>
      </c>
      <c r="Z35" s="104" t="n">
        <v>1951</v>
      </c>
      <c r="AA35" s="104">
        <f>IF(AB35&gt;0,(AB35-Z35)/2,"")</f>
        <v/>
      </c>
      <c r="AB35" s="104" t="n">
        <v>2602</v>
      </c>
      <c r="AC35" s="104">
        <f>IF(AD35&gt;0,(AD35-AB35)/2,"")</f>
        <v/>
      </c>
      <c r="AD35" s="104" t="n">
        <v>2602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1413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179</v>
      </c>
      <c r="Y36" s="106">
        <f>IF(Z36&gt;0,(Z36-X36)/2,"")</f>
        <v/>
      </c>
      <c r="Z36" s="106" t="n">
        <v>179</v>
      </c>
      <c r="AA36" s="106">
        <f>IF(AB36&gt;0,(AB36-Z36)/2,"")</f>
        <v/>
      </c>
      <c r="AB36" s="106" t="n">
        <v>851</v>
      </c>
      <c r="AC36" s="106">
        <f>IF(AD36&gt;0,(AD36-AB36)/2,"")</f>
        <v/>
      </c>
      <c r="AD36" s="106" t="n">
        <v>851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2515</v>
      </c>
      <c r="R37" s="108" t="n">
        <v>0</v>
      </c>
      <c r="S37" s="108">
        <f>IF(T37&gt;0,(T37-R37)/2,"")</f>
        <v/>
      </c>
      <c r="T37" s="108" t="n">
        <v>752</v>
      </c>
      <c r="U37" s="108">
        <f>IF(V37&gt;0,(V37-T37)/2,"")</f>
        <v/>
      </c>
      <c r="V37" s="108" t="n">
        <v>752</v>
      </c>
      <c r="W37" s="108">
        <f>IF(X37&gt;0,(X37-V37)/2,"")</f>
        <v/>
      </c>
      <c r="X37" s="108" t="n">
        <v>752</v>
      </c>
      <c r="Y37" s="108">
        <f>IF(Z37&gt;0,(Z37-X37)/2,"")</f>
        <v/>
      </c>
      <c r="Z37" s="108" t="n">
        <v>752</v>
      </c>
      <c r="AA37" s="108">
        <f>IF(AB37&gt;0,(AB37-Z37)/2,"")</f>
        <v/>
      </c>
      <c r="AB37" s="108" t="n">
        <v>1939</v>
      </c>
      <c r="AC37" s="108">
        <f>IF(AD37&gt;0,(AD37-AB37)/2,"")</f>
        <v/>
      </c>
      <c r="AD37" s="108" t="n">
        <v>1939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3730</v>
      </c>
      <c r="R38" s="106" t="n">
        <v>0</v>
      </c>
      <c r="S38" s="106">
        <f>IF(T38&gt;0,(T38-R38)/2,"")</f>
        <v/>
      </c>
      <c r="T38" s="106" t="n">
        <v>718</v>
      </c>
      <c r="U38" s="106">
        <f>IF(V38&gt;0,(V38-T38)/2,"")</f>
        <v/>
      </c>
      <c r="V38" s="106" t="n">
        <v>1239</v>
      </c>
      <c r="W38" s="106">
        <f>IF(X38&gt;0,(X38-V38)/2,"")</f>
        <v/>
      </c>
      <c r="X38" s="106" t="n">
        <v>1239</v>
      </c>
      <c r="Y38" s="106">
        <f>IF(Z38&gt;0,(Z38-X38)/2,"")</f>
        <v/>
      </c>
      <c r="Z38" s="106" t="n">
        <v>1815</v>
      </c>
      <c r="AA38" s="106">
        <f>IF(AB38&gt;0,(AB38-Z38)/2,"")</f>
        <v/>
      </c>
      <c r="AB38" s="106" t="n">
        <v>2249</v>
      </c>
      <c r="AC38" s="106">
        <f>IF(AD38&gt;0,(AD38-AB38)/2,"")</f>
        <v/>
      </c>
      <c r="AD38" s="106" t="n">
        <v>2249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2247</v>
      </c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0</v>
      </c>
      <c r="W39" s="108">
        <f>IF(X39&gt;0,(X39-V39)/2,"")</f>
        <v/>
      </c>
      <c r="X39" s="108" t="n">
        <v>0</v>
      </c>
      <c r="Y39" s="108">
        <f>IF(Z39&gt;0,(Z39-X39)/2,"")</f>
        <v/>
      </c>
      <c r="Z39" s="108" t="n">
        <v>497</v>
      </c>
      <c r="AA39" s="108">
        <f>IF(AB39&gt;0,(AB39-Z39)/2,"")</f>
        <v/>
      </c>
      <c r="AB39" s="108" t="n">
        <v>2149</v>
      </c>
      <c r="AC39" s="108">
        <f>IF(AD39&gt;0,(AD39-AB39)/2,"")</f>
        <v/>
      </c>
      <c r="AD39" s="108" t="n">
        <v>2149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3384</v>
      </c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664</v>
      </c>
      <c r="W40" s="106">
        <f>IF(X40&gt;0,(X40-V40)/2,"")</f>
        <v/>
      </c>
      <c r="X40" s="106" t="n">
        <v>1258</v>
      </c>
      <c r="Y40" s="106">
        <f>IF(Z40&gt;0,(Z40-X40)/2,"")</f>
        <v/>
      </c>
      <c r="Z40" s="106" t="n">
        <v>1268</v>
      </c>
      <c r="AA40" s="106">
        <f>IF(AB40&gt;0,(AB40-Z40)/2,"")</f>
        <v/>
      </c>
      <c r="AB40" s="106" t="n">
        <v>2643</v>
      </c>
      <c r="AC40" s="106">
        <f>IF(AD40&gt;0,(AD40-AB40)/2,"")</f>
        <v/>
      </c>
      <c r="AD40" s="106" t="n">
        <v>2643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1081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863</v>
      </c>
      <c r="Y41" s="108">
        <f>IF(Z41&gt;0,(Z41-X41)/2,"")</f>
        <v/>
      </c>
      <c r="Z41" s="108" t="n">
        <v>863</v>
      </c>
      <c r="AA41" s="108">
        <f>IF(AB41&gt;0,(AB41-Z41)/2,"")</f>
        <v/>
      </c>
      <c r="AB41" s="108" t="n">
        <v>1052</v>
      </c>
      <c r="AC41" s="108">
        <f>IF(AD41&gt;0,(AD41-AB41)/2,"")</f>
        <v/>
      </c>
      <c r="AD41" s="108" t="n">
        <v>1052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1617</v>
      </c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540</v>
      </c>
      <c r="W42" s="106">
        <f>IF(X42&gt;0,(X42-V42)/2,"")</f>
        <v/>
      </c>
      <c r="X42" s="106" t="n">
        <v>540</v>
      </c>
      <c r="Y42" s="106">
        <f>IF(Z42&gt;0,(Z42-X42)/2,"")</f>
        <v/>
      </c>
      <c r="Z42" s="106" t="n">
        <v>540</v>
      </c>
      <c r="AA42" s="106">
        <f>IF(AB42&gt;0,(AB42-Z42)/2,"")</f>
        <v/>
      </c>
      <c r="AB42" s="106" t="n">
        <v>1257</v>
      </c>
      <c r="AC42" s="106">
        <f>IF(AD42&gt;0,(AD42-AB42)/2,"")</f>
        <v/>
      </c>
      <c r="AD42" s="106" t="n">
        <v>1257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1453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1159</v>
      </c>
      <c r="AC43" s="110">
        <f>IF(AD43&gt;0,(AD43-AB43)/2,"")</f>
        <v/>
      </c>
      <c r="AD43" s="110" t="n">
        <v>1159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4717</v>
      </c>
      <c r="R44" s="112" t="n">
        <v>1018</v>
      </c>
      <c r="S44" s="112">
        <f>IF(T44&gt;0,(T44-R44)/2,"")</f>
        <v/>
      </c>
      <c r="T44" s="112" t="n">
        <v>1893</v>
      </c>
      <c r="U44" s="112">
        <f>IF(V44&gt;0,(V44-T44)/2,"")</f>
        <v/>
      </c>
      <c r="V44" s="112" t="n">
        <v>1893</v>
      </c>
      <c r="W44" s="112">
        <f>IF(X44&gt;0,(X44-V44)/2,"")</f>
        <v/>
      </c>
      <c r="X44" s="112" t="n">
        <v>1893</v>
      </c>
      <c r="Y44" s="112">
        <f>IF(Z44&gt;0,(Z44-X44)/2,"")</f>
        <v/>
      </c>
      <c r="Z44" s="112" t="n">
        <v>2928</v>
      </c>
      <c r="AA44" s="112">
        <f>IF(AB44&gt;0,(AB44-Z44)/2,"")</f>
        <v/>
      </c>
      <c r="AB44" s="112" t="n">
        <v>2928</v>
      </c>
      <c r="AC44" s="112">
        <f>IF(AD44&gt;0,(AD44-AB44)/2,"")</f>
        <v/>
      </c>
      <c r="AD44" s="112" t="n">
        <v>2928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3854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2532</v>
      </c>
      <c r="Y45" s="108">
        <f>IF(Z45&gt;0,(Z45-X45)/2,"")</f>
        <v/>
      </c>
      <c r="Z45" s="108" t="n">
        <v>3854</v>
      </c>
      <c r="AA45" s="108">
        <f>IF(AB45&gt;0,(AB45-Z45)/2,"")</f>
        <v/>
      </c>
      <c r="AB45" s="108" t="n">
        <v>3854</v>
      </c>
      <c r="AC45" s="108">
        <f>IF(AD45&gt;0,(AD45-AB45)/2,"")</f>
        <v/>
      </c>
      <c r="AD45" s="108" t="n">
        <v>3854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2492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195</v>
      </c>
      <c r="Y46" s="106">
        <f>IF(Z46&gt;0,(Z46-X46)/2,"")</f>
        <v/>
      </c>
      <c r="Z46" s="106" t="n">
        <v>2013</v>
      </c>
      <c r="AA46" s="106">
        <f>IF(AB46&gt;0,(AB46-Z46)/2,"")</f>
        <v/>
      </c>
      <c r="AB46" s="106" t="n">
        <v>2013</v>
      </c>
      <c r="AC46" s="106">
        <f>IF(AD46&gt;0,(AD46-AB46)/2,"")</f>
        <v/>
      </c>
      <c r="AD46" s="106" t="n">
        <v>2013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4063</v>
      </c>
      <c r="R47" s="110" t="n">
        <v>23</v>
      </c>
      <c r="S47" s="110">
        <f>IF(T47&gt;0,(T47-R47)/2,"")</f>
        <v/>
      </c>
      <c r="T47" s="110" t="n">
        <v>23</v>
      </c>
      <c r="U47" s="110">
        <f>IF(V47&gt;0,(V47-T47)/2,"")</f>
        <v/>
      </c>
      <c r="V47" s="110" t="n">
        <v>23</v>
      </c>
      <c r="W47" s="110">
        <f>IF(X47&gt;0,(X47-V47)/2,"")</f>
        <v/>
      </c>
      <c r="X47" s="110" t="n">
        <v>1594</v>
      </c>
      <c r="Y47" s="110">
        <f>IF(Z47&gt;0,(Z47-X47)/2,"")</f>
        <v/>
      </c>
      <c r="Z47" s="110" t="n">
        <v>1594</v>
      </c>
      <c r="AA47" s="110">
        <f>IF(AB47&gt;0,(AB47-Z47)/2,"")</f>
        <v/>
      </c>
      <c r="AB47" s="110" t="n">
        <v>1594</v>
      </c>
      <c r="AC47" s="110">
        <f>IF(AD47&gt;0,(AD47-AB47)/2,"")</f>
        <v/>
      </c>
      <c r="AD47" s="110" t="n">
        <v>1594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271</v>
      </c>
      <c r="R48" s="112" t="n">
        <v>10</v>
      </c>
      <c r="S48" s="112">
        <f>IF(T48&gt;0,(T48-R48)/2,"")</f>
        <v/>
      </c>
      <c r="T48" s="112" t="n">
        <v>10</v>
      </c>
      <c r="U48" s="112">
        <f>IF(V48&gt;0,(V48-T48)/2,"")</f>
        <v/>
      </c>
      <c r="V48" s="112" t="n">
        <v>17</v>
      </c>
      <c r="W48" s="112">
        <f>IF(X48&gt;0,(X48-V48)/2,"")</f>
        <v/>
      </c>
      <c r="X48" s="112" t="n">
        <v>39</v>
      </c>
      <c r="Y48" s="112">
        <f>IF(Z48&gt;0,(Z48-X48)/2,"")</f>
        <v/>
      </c>
      <c r="Z48" s="112" t="n">
        <v>39</v>
      </c>
      <c r="AA48" s="112">
        <f>IF(AB48&gt;0,(AB48-Z48)/2,"")</f>
        <v/>
      </c>
      <c r="AB48" s="112" t="n">
        <v>39</v>
      </c>
      <c r="AC48" s="112">
        <f>IF(AD48&gt;0,(AD48-AB48)/2,"")</f>
        <v/>
      </c>
      <c r="AD48" s="112" t="n">
        <v>39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287</v>
      </c>
      <c r="R49" s="108" t="n">
        <v>4</v>
      </c>
      <c r="S49" s="108">
        <f>IF(T49&gt;0,(T49-R49)/2,"")</f>
        <v/>
      </c>
      <c r="T49" s="108" t="n">
        <v>4</v>
      </c>
      <c r="U49" s="108">
        <f>IF(V49&gt;0,(V49-T49)/2,"")</f>
        <v/>
      </c>
      <c r="V49" s="108" t="n">
        <v>4</v>
      </c>
      <c r="W49" s="108">
        <f>IF(X49&gt;0,(X49-V49)/2,"")</f>
        <v/>
      </c>
      <c r="X49" s="108" t="n">
        <v>126</v>
      </c>
      <c r="Y49" s="108">
        <f>IF(Z49&gt;0,(Z49-X49)/2,"")</f>
        <v/>
      </c>
      <c r="Z49" s="108" t="n">
        <v>153</v>
      </c>
      <c r="AA49" s="108">
        <f>IF(AB49&gt;0,(AB49-Z49)/2,"")</f>
        <v/>
      </c>
      <c r="AB49" s="108" t="n">
        <v>153</v>
      </c>
      <c r="AC49" s="108">
        <f>IF(AD49&gt;0,(AD49-AB49)/2,"")</f>
        <v/>
      </c>
      <c r="AD49" s="108" t="n">
        <v>153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1869</v>
      </c>
      <c r="R50" s="106" t="n">
        <v>0</v>
      </c>
      <c r="S50" s="106">
        <f>IF(T50&gt;0,(T50-R50)/2,"")</f>
        <v/>
      </c>
      <c r="T50" s="106" t="n">
        <v>472</v>
      </c>
      <c r="U50" s="106">
        <f>IF(V50&gt;0,(V50-T50)/2,"")</f>
        <v/>
      </c>
      <c r="V50" s="106" t="n">
        <v>697</v>
      </c>
      <c r="W50" s="106">
        <f>IF(X50&gt;0,(X50-V50)/2,"")</f>
        <v/>
      </c>
      <c r="X50" s="106" t="n">
        <v>1025</v>
      </c>
      <c r="Y50" s="106">
        <f>IF(Z50&gt;0,(Z50-X50)/2,"")</f>
        <v/>
      </c>
      <c r="Z50" s="106" t="n">
        <v>1025</v>
      </c>
      <c r="AA50" s="106">
        <f>IF(AB50&gt;0,(AB50-Z50)/2,"")</f>
        <v/>
      </c>
      <c r="AB50" s="106" t="n">
        <v>1025</v>
      </c>
      <c r="AC50" s="106">
        <f>IF(AD50&gt;0,(AD50-AB50)/2,"")</f>
        <v/>
      </c>
      <c r="AD50" s="106" t="n">
        <v>1025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1546</v>
      </c>
      <c r="R51" s="108" t="n">
        <v>10</v>
      </c>
      <c r="S51" s="108">
        <f>IF(T51&gt;0,(T51-R51)/2,"")</f>
        <v/>
      </c>
      <c r="T51" s="108" t="n">
        <v>153</v>
      </c>
      <c r="U51" s="108">
        <f>IF(V51&gt;0,(V51-T51)/2,"")</f>
        <v/>
      </c>
      <c r="V51" s="108" t="n">
        <v>428</v>
      </c>
      <c r="W51" s="108">
        <f>IF(X51&gt;0,(X51-V51)/2,"")</f>
        <v/>
      </c>
      <c r="X51" s="108" t="n">
        <v>451</v>
      </c>
      <c r="Y51" s="108">
        <f>IF(Z51&gt;0,(Z51-X51)/2,"")</f>
        <v/>
      </c>
      <c r="Z51" s="108" t="n">
        <v>452</v>
      </c>
      <c r="AA51" s="108">
        <f>IF(AB51&gt;0,(AB51-Z51)/2,"")</f>
        <v/>
      </c>
      <c r="AB51" s="108" t="n">
        <v>452</v>
      </c>
      <c r="AC51" s="108">
        <f>IF(AD51&gt;0,(AD51-AB51)/2,"")</f>
        <v/>
      </c>
      <c r="AD51" s="108" t="n">
        <v>452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2922</v>
      </c>
      <c r="R52" s="106" t="n">
        <v>0</v>
      </c>
      <c r="S52" s="106">
        <f>IF(T52&gt;0,(T52-R52)/2,"")</f>
        <v/>
      </c>
      <c r="T52" s="106" t="n">
        <v>1174</v>
      </c>
      <c r="U52" s="106">
        <f>IF(V52&gt;0,(V52-T52)/2,"")</f>
        <v/>
      </c>
      <c r="V52" s="106" t="n">
        <v>1413</v>
      </c>
      <c r="W52" s="106">
        <f>IF(X52&gt;0,(X52-V52)/2,"")</f>
        <v/>
      </c>
      <c r="X52" s="106" t="n">
        <v>2004</v>
      </c>
      <c r="Y52" s="106">
        <f>IF(Z52&gt;0,(Z52-X52)/2,"")</f>
        <v/>
      </c>
      <c r="Z52" s="106" t="n">
        <v>2004</v>
      </c>
      <c r="AA52" s="106">
        <f>IF(AB52&gt;0,(AB52-Z52)/2,"")</f>
        <v/>
      </c>
      <c r="AB52" s="106" t="n">
        <v>2004</v>
      </c>
      <c r="AC52" s="106">
        <f>IF(AD52&gt;0,(AD52-AB52)/2,"")</f>
        <v/>
      </c>
      <c r="AD52" s="106" t="n">
        <v>2004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1485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224</v>
      </c>
      <c r="W53" s="108">
        <f>IF(X53&gt;0,(X53-V53)/2,"")</f>
        <v/>
      </c>
      <c r="X53" s="108" t="n">
        <v>1485</v>
      </c>
      <c r="Y53" s="108">
        <f>IF(Z53&gt;0,(Z53-X53)/2,"")</f>
        <v/>
      </c>
      <c r="Z53" s="108" t="n">
        <v>1485</v>
      </c>
      <c r="AA53" s="108">
        <f>IF(AB53&gt;0,(AB53-Z53)/2,"")</f>
        <v/>
      </c>
      <c r="AB53" s="108" t="n">
        <v>1485</v>
      </c>
      <c r="AC53" s="108">
        <f>IF(AD53&gt;0,(AD53-AB53)/2,"")</f>
        <v/>
      </c>
      <c r="AD53" s="108" t="n">
        <v>1485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1054</v>
      </c>
      <c r="R54" s="106" t="n">
        <v>434</v>
      </c>
      <c r="S54" s="106">
        <f>IF(T54&gt;0,(T54-R54)/2,"")</f>
        <v/>
      </c>
      <c r="T54" s="106" t="n">
        <v>1003</v>
      </c>
      <c r="U54" s="106">
        <f>IF(V54&gt;0,(V54-T54)/2,"")</f>
        <v/>
      </c>
      <c r="V54" s="106" t="n">
        <v>1003</v>
      </c>
      <c r="W54" s="106">
        <f>IF(X54&gt;0,(X54-V54)/2,"")</f>
        <v/>
      </c>
      <c r="X54" s="106" t="n">
        <v>1035</v>
      </c>
      <c r="Y54" s="106">
        <f>IF(Z54&gt;0,(Z54-X54)/2,"")</f>
        <v/>
      </c>
      <c r="Z54" s="106" t="n">
        <v>1035</v>
      </c>
      <c r="AA54" s="106">
        <f>IF(AB54&gt;0,(AB54-Z54)/2,"")</f>
        <v/>
      </c>
      <c r="AB54" s="106" t="n">
        <v>1035</v>
      </c>
      <c r="AC54" s="106">
        <f>IF(AD54&gt;0,(AD54-AB54)/2,"")</f>
        <v/>
      </c>
      <c r="AD54" s="106" t="n">
        <v>1035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376</v>
      </c>
      <c r="R55" s="108" t="n">
        <v>11</v>
      </c>
      <c r="S55" s="108">
        <f>IF(T55&gt;0,(T55-R55)/2,"")</f>
        <v/>
      </c>
      <c r="T55" s="108" t="n">
        <v>11</v>
      </c>
      <c r="U55" s="108">
        <f>IF(V55&gt;0,(V55-T55)/2,"")</f>
        <v/>
      </c>
      <c r="V55" s="108" t="n">
        <v>11</v>
      </c>
      <c r="W55" s="108">
        <f>IF(X55&gt;0,(X55-V55)/2,"")</f>
        <v/>
      </c>
      <c r="X55" s="108" t="n">
        <v>27</v>
      </c>
      <c r="Y55" s="108">
        <f>IF(Z55&gt;0,(Z55-X55)/2,"")</f>
        <v/>
      </c>
      <c r="Z55" s="108" t="n">
        <v>27</v>
      </c>
      <c r="AA55" s="108">
        <f>IF(AB55&gt;0,(AB55-Z55)/2,"")</f>
        <v/>
      </c>
      <c r="AB55" s="108" t="n">
        <v>27</v>
      </c>
      <c r="AC55" s="108">
        <f>IF(AD55&gt;0,(AD55-AB55)/2,"")</f>
        <v/>
      </c>
      <c r="AD55" s="108" t="n">
        <v>27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329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265</v>
      </c>
      <c r="W56" s="114">
        <f>IF(X56&gt;0,(X56-V56)/2,"")</f>
        <v/>
      </c>
      <c r="X56" s="114" t="n">
        <v>316</v>
      </c>
      <c r="Y56" s="114">
        <f>IF(Z56&gt;0,(Z56-X56)/2,"")</f>
        <v/>
      </c>
      <c r="Z56" s="114" t="n">
        <v>316</v>
      </c>
      <c r="AA56" s="114">
        <f>IF(AB56&gt;0,(AB56-Z56)/2,"")</f>
        <v/>
      </c>
      <c r="AB56" s="114" t="n">
        <v>316</v>
      </c>
      <c r="AC56" s="114">
        <f>IF(AD56&gt;0,(AD56-AB56)/2,"")</f>
        <v/>
      </c>
      <c r="AD56" s="114" t="n">
        <v>316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6834</v>
      </c>
      <c r="R57" s="104" t="n">
        <v>766</v>
      </c>
      <c r="S57" s="104">
        <f>IF(T57&gt;0,(T57-R57)/2,"")</f>
        <v/>
      </c>
      <c r="T57" s="104" t="n">
        <v>1270</v>
      </c>
      <c r="U57" s="104">
        <f>IF(V57&gt;0,(V57-T57)/2,"")</f>
        <v/>
      </c>
      <c r="V57" s="104" t="n">
        <v>2184</v>
      </c>
      <c r="W57" s="104">
        <f>IF(X57&gt;0,(X57-V57)/2,"")</f>
        <v/>
      </c>
      <c r="X57" s="104" t="n">
        <v>3467</v>
      </c>
      <c r="Y57" s="104">
        <f>IF(Z57&gt;0,(Z57-X57)/2,"")</f>
        <v/>
      </c>
      <c r="Z57" s="104" t="n">
        <v>4831</v>
      </c>
      <c r="AA57" s="104">
        <f>IF(AB57&gt;0,(AB57-Z57)/2,"")</f>
        <v/>
      </c>
      <c r="AB57" s="104" t="n">
        <v>4831</v>
      </c>
      <c r="AC57" s="104">
        <f>IF(AD57&gt;0,(AD57-AB57)/2,"")</f>
        <v/>
      </c>
      <c r="AD57" s="104" t="n">
        <v>4831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4624</v>
      </c>
      <c r="R58" s="106" t="n">
        <v>434</v>
      </c>
      <c r="S58" s="106">
        <f>IF(T58&gt;0,(T58-R58)/2,"")</f>
        <v/>
      </c>
      <c r="T58" s="106" t="n">
        <v>993</v>
      </c>
      <c r="U58" s="106">
        <f>IF(V58&gt;0,(V58-T58)/2,"")</f>
        <v/>
      </c>
      <c r="V58" s="106" t="n">
        <v>1643</v>
      </c>
      <c r="W58" s="106">
        <f>IF(X58&gt;0,(X58-V58)/2,"")</f>
        <v/>
      </c>
      <c r="X58" s="106" t="n">
        <v>2684</v>
      </c>
      <c r="Y58" s="106">
        <f>IF(Z58&gt;0,(Z58-X58)/2,"")</f>
        <v/>
      </c>
      <c r="Z58" s="106" t="n">
        <v>4153</v>
      </c>
      <c r="AA58" s="106">
        <f>IF(AB58&gt;0,(AB58-Z58)/2,"")</f>
        <v/>
      </c>
      <c r="AB58" s="106" t="n">
        <v>4153</v>
      </c>
      <c r="AC58" s="106">
        <f>IF(AD58&gt;0,(AD58-AB58)/2,"")</f>
        <v/>
      </c>
      <c r="AD58" s="106" t="n">
        <v>4153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2861</v>
      </c>
      <c r="R59" s="108" t="n">
        <v>307</v>
      </c>
      <c r="S59" s="108">
        <f>IF(T59&gt;0,(T59-R59)/2,"")</f>
        <v/>
      </c>
      <c r="T59" s="108" t="n">
        <v>641</v>
      </c>
      <c r="U59" s="108">
        <f>IF(V59&gt;0,(V59-T59)/2,"")</f>
        <v/>
      </c>
      <c r="V59" s="108" t="n">
        <v>713</v>
      </c>
      <c r="W59" s="108">
        <f>IF(X59&gt;0,(X59-V59)/2,"")</f>
        <v/>
      </c>
      <c r="X59" s="108" t="n">
        <v>1143</v>
      </c>
      <c r="Y59" s="108">
        <f>IF(Z59&gt;0,(Z59-X59)/2,"")</f>
        <v/>
      </c>
      <c r="Z59" s="108" t="n">
        <v>1726</v>
      </c>
      <c r="AA59" s="108">
        <f>IF(AB59&gt;0,(AB59-Z59)/2,"")</f>
        <v/>
      </c>
      <c r="AB59" s="108" t="n">
        <v>1726</v>
      </c>
      <c r="AC59" s="108">
        <f>IF(AD59&gt;0,(AD59-AB59)/2,"")</f>
        <v/>
      </c>
      <c r="AD59" s="108" t="n">
        <v>1726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5968</v>
      </c>
      <c r="R61" s="104" t="n">
        <v>497</v>
      </c>
      <c r="S61" s="104">
        <f>IF(T61&gt;0,(T61-R61)/2,"")</f>
        <v/>
      </c>
      <c r="T61" s="104" t="n">
        <v>1533</v>
      </c>
      <c r="U61" s="104">
        <f>IF(V61&gt;0,(V61-T61)/2,"")</f>
        <v/>
      </c>
      <c r="V61" s="104" t="n">
        <v>1731</v>
      </c>
      <c r="W61" s="104">
        <f>IF(X61&gt;0,(X61-V61)/2,"")</f>
        <v/>
      </c>
      <c r="X61" s="104" t="n">
        <v>2909</v>
      </c>
      <c r="Y61" s="104">
        <f>IF(Z61&gt;0,(Z61-X61)/2,"")</f>
        <v/>
      </c>
      <c r="Z61" s="104" t="n">
        <v>3810</v>
      </c>
      <c r="AA61" s="104">
        <f>IF(AB61&gt;0,(AB61-Z61)/2,"")</f>
        <v/>
      </c>
      <c r="AB61" s="104" t="n">
        <v>3810</v>
      </c>
      <c r="AC61" s="104">
        <f>IF(AD61&gt;0,(AD61-AB61)/2,"")</f>
        <v/>
      </c>
      <c r="AD61" s="104" t="n">
        <v>3810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5349</v>
      </c>
      <c r="R62" s="106" t="n">
        <v>2331</v>
      </c>
      <c r="S62" s="106">
        <f>IF(T62&gt;0,(T62-R62)/2,"")</f>
        <v/>
      </c>
      <c r="T62" s="106" t="n">
        <v>3335</v>
      </c>
      <c r="U62" s="106">
        <f>IF(V62&gt;0,(V62-T62)/2,"")</f>
        <v/>
      </c>
      <c r="V62" s="106" t="n">
        <v>3637</v>
      </c>
      <c r="W62" s="106">
        <f>IF(X62&gt;0,(X62-V62)/2,"")</f>
        <v/>
      </c>
      <c r="X62" s="106" t="n">
        <v>3637</v>
      </c>
      <c r="Y62" s="106">
        <f>IF(Z62&gt;0,(Z62-X62)/2,"")</f>
        <v/>
      </c>
      <c r="Z62" s="106" t="n">
        <v>3881</v>
      </c>
      <c r="AA62" s="106">
        <f>IF(AB62&gt;0,(AB62-Z62)/2,"")</f>
        <v/>
      </c>
      <c r="AB62" s="106" t="n">
        <v>3881</v>
      </c>
      <c r="AC62" s="106">
        <f>IF(AD62&gt;0,(AD62-AB62)/2,"")</f>
        <v/>
      </c>
      <c r="AD62" s="106" t="n">
        <v>3881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6323</v>
      </c>
      <c r="R63" s="108" t="n">
        <v>1201</v>
      </c>
      <c r="S63" s="108">
        <f>IF(T63&gt;0,(T63-R63)/2,"")</f>
        <v/>
      </c>
      <c r="T63" s="108" t="n">
        <v>1922</v>
      </c>
      <c r="U63" s="108">
        <f>IF(V63&gt;0,(V63-T63)/2,"")</f>
        <v/>
      </c>
      <c r="V63" s="108" t="n">
        <v>2418</v>
      </c>
      <c r="W63" s="108">
        <f>IF(X63&gt;0,(X63-V63)/2,"")</f>
        <v/>
      </c>
      <c r="X63" s="108" t="n">
        <v>2610</v>
      </c>
      <c r="Y63" s="108">
        <f>IF(Z63&gt;0,(Z63-X63)/2,"")</f>
        <v/>
      </c>
      <c r="Z63" s="108" t="n">
        <v>3406</v>
      </c>
      <c r="AA63" s="108">
        <f>IF(AB63&gt;0,(AB63-Z63)/2,"")</f>
        <v/>
      </c>
      <c r="AB63" s="108" t="n">
        <v>3573</v>
      </c>
      <c r="AC63" s="108">
        <f>IF(AD63&gt;0,(AD63-AB63)/2,"")</f>
        <v/>
      </c>
      <c r="AD63" s="108" t="n">
        <v>3573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3055</v>
      </c>
      <c r="R64" s="114" t="n">
        <v>0</v>
      </c>
      <c r="S64" s="114">
        <f>IF(T64&gt;0,(T64-R64)/2,"")</f>
        <v/>
      </c>
      <c r="T64" s="114" t="n">
        <v>523</v>
      </c>
      <c r="U64" s="114">
        <f>IF(V64&gt;0,(V64-T64)/2,"")</f>
        <v/>
      </c>
      <c r="V64" s="114" t="n">
        <v>523</v>
      </c>
      <c r="W64" s="114">
        <f>IF(X64&gt;0,(X64-V64)/2,"")</f>
        <v/>
      </c>
      <c r="X64" s="114" t="n">
        <v>1012</v>
      </c>
      <c r="Y64" s="114">
        <f>IF(Z64&gt;0,(Z64-X64)/2,"")</f>
        <v/>
      </c>
      <c r="Z64" s="114" t="n">
        <v>1351</v>
      </c>
      <c r="AA64" s="114">
        <f>IF(AB64&gt;0,(AB64-Z64)/2,"")</f>
        <v/>
      </c>
      <c r="AB64" s="114" t="n">
        <v>1567</v>
      </c>
      <c r="AC64" s="114">
        <f>IF(AD64&gt;0,(AD64-AB64)/2,"")</f>
        <v/>
      </c>
      <c r="AD64" s="114" t="n">
        <v>1567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4.xml><?xml version="1.0" encoding="utf-8"?>
<worksheet xmlns:r="http://schemas.openxmlformats.org/officeDocument/2006/relationships" xmlns="http://schemas.openxmlformats.org/spreadsheetml/2006/main">
  <sheetPr codeName="Sheet54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5464</v>
      </c>
      <c r="E6" s="18" t="inlineStr">
        <is>
          <t xml:space="preserve">Room 1 </t>
        </is>
      </c>
      <c r="F6" s="119" t="n">
        <v>22080</v>
      </c>
      <c r="G6" s="117" t="n">
        <v>18444.972125</v>
      </c>
      <c r="H6" s="117" t="n">
        <v>16750.16629902</v>
      </c>
      <c r="I6" s="19">
        <f>G6+H6</f>
        <v/>
      </c>
      <c r="J6" s="119" t="n">
        <v>21121</v>
      </c>
      <c r="K6" s="117" t="n">
        <v>16690.284875</v>
      </c>
      <c r="L6" s="117" t="n">
        <v>14975.45125246</v>
      </c>
      <c r="M6" s="19">
        <f>K6+L6</f>
        <v/>
      </c>
      <c r="N6" s="85" t="n">
        <v>70</v>
      </c>
      <c r="O6" s="85" t="n">
        <v>57</v>
      </c>
      <c r="P6" s="92" t="n"/>
      <c r="Q6" s="20">
        <f>J6-P6</f>
        <v/>
      </c>
      <c r="R6" s="21" t="n">
        <v>133</v>
      </c>
      <c r="S6" s="20">
        <f>IF(R6&gt;0,(R6-R7-$Q6),"")</f>
        <v/>
      </c>
      <c r="T6" s="21" t="n">
        <v>4038</v>
      </c>
      <c r="U6" s="20">
        <f>IF(T6&gt;0,(T6-T7-$Q6),"")</f>
        <v/>
      </c>
      <c r="V6" s="21" t="n">
        <v>7184</v>
      </c>
      <c r="W6" s="20">
        <f>IF(V6&gt;0,(V6-V7-$Q6),"")</f>
        <v/>
      </c>
      <c r="X6" s="21" t="n">
        <v>10103</v>
      </c>
      <c r="Y6" s="20">
        <f>IF(X6&gt;0,(X6-X7-$Q6),"")</f>
        <v/>
      </c>
      <c r="Z6" s="21" t="n">
        <v>13286</v>
      </c>
      <c r="AA6" s="20">
        <f>IF(Z6&gt;0,(Z6-Z7-$Q6),"")</f>
        <v/>
      </c>
      <c r="AB6" s="21" t="n">
        <v>12367</v>
      </c>
      <c r="AC6" s="22">
        <f>IF(AB6&gt;0,(AB6-AB7-$Q6),"")</f>
        <v/>
      </c>
      <c r="AD6" s="21" t="n">
        <v>12367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2866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3</v>
      </c>
      <c r="U7" s="24" t="n"/>
      <c r="V7" s="25" t="n">
        <v>28</v>
      </c>
      <c r="W7" s="24" t="n"/>
      <c r="X7" s="25" t="n">
        <v>29</v>
      </c>
      <c r="Y7" s="24" t="n"/>
      <c r="Z7" s="25" t="n">
        <v>425</v>
      </c>
      <c r="AA7" s="24" t="n"/>
      <c r="AB7" s="25" t="n">
        <v>467</v>
      </c>
      <c r="AC7" s="26" t="n"/>
      <c r="AD7" s="25" t="n">
        <v>467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2366</v>
      </c>
      <c r="E8" s="29" t="inlineStr">
        <is>
          <t>Room 2</t>
        </is>
      </c>
      <c r="F8" s="119" t="n">
        <v>14445</v>
      </c>
      <c r="G8" s="117" t="n">
        <v>6155.0925</v>
      </c>
      <c r="H8" s="117" t="n">
        <v>1379.142835</v>
      </c>
      <c r="I8" s="19">
        <f>G8+H8</f>
        <v/>
      </c>
      <c r="J8" s="119" t="n">
        <v>15179</v>
      </c>
      <c r="K8" s="117" t="n">
        <v>6425.528500000001</v>
      </c>
      <c r="L8" s="117" t="n">
        <v>1383.0590333</v>
      </c>
      <c r="M8" s="19">
        <f>K8+L8</f>
        <v/>
      </c>
      <c r="N8" s="87" t="n">
        <v>25</v>
      </c>
      <c r="O8" s="87" t="n">
        <v>23</v>
      </c>
      <c r="P8" s="92" t="n"/>
      <c r="Q8" s="20">
        <f>J8-P8</f>
        <v/>
      </c>
      <c r="R8" s="21" t="n">
        <v>1054</v>
      </c>
      <c r="S8" s="20">
        <f>IF(R8&gt;0,(R8-R9-$Q8),"")</f>
        <v/>
      </c>
      <c r="T8" s="21" t="n">
        <v>1845</v>
      </c>
      <c r="U8" s="20">
        <f>IF(T8&gt;0,(T8-T9-$Q8),"")</f>
        <v/>
      </c>
      <c r="V8" s="21" t="n">
        <v>4277</v>
      </c>
      <c r="W8" s="20">
        <f>IF(V8&gt;0,(V8-V9-$Q8),"")</f>
        <v/>
      </c>
      <c r="X8" s="21" t="n">
        <v>8260</v>
      </c>
      <c r="Y8" s="20">
        <f>IF(X8&gt;0,(X8-X9-$Q8),"")</f>
        <v/>
      </c>
      <c r="Z8" s="21" t="n">
        <v>10756</v>
      </c>
      <c r="AA8" s="20">
        <f>IF(Z8&gt;0,(Z8-Z9-$Q8),"")</f>
        <v/>
      </c>
      <c r="AB8" s="21" t="n">
        <v>11215</v>
      </c>
      <c r="AC8" s="22">
        <f>IF(AB8&gt;0,(AB8-AB9-$Q8),"")</f>
        <v/>
      </c>
      <c r="AD8" s="21" t="n">
        <v>11215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1789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1054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6437</v>
      </c>
      <c r="E10" s="18" t="inlineStr">
        <is>
          <t>Room 3</t>
        </is>
      </c>
      <c r="F10" s="119" t="n">
        <v>18613</v>
      </c>
      <c r="G10" s="117" t="n">
        <v>14375.157625</v>
      </c>
      <c r="H10" s="117" t="n">
        <v>1957.2725375</v>
      </c>
      <c r="I10" s="19">
        <f>G10+H10</f>
        <v/>
      </c>
      <c r="J10" s="119" t="n">
        <v>18655</v>
      </c>
      <c r="K10" s="117" t="n">
        <v>14337.1045</v>
      </c>
      <c r="L10" s="117" t="n">
        <v>1735.871105</v>
      </c>
      <c r="M10" s="19">
        <f>K10+L10</f>
        <v/>
      </c>
      <c r="N10" s="88" t="n">
        <v>43</v>
      </c>
      <c r="O10" s="88" t="n">
        <v>31</v>
      </c>
      <c r="P10" s="92" t="n"/>
      <c r="Q10" s="20">
        <f>J10-P10</f>
        <v/>
      </c>
      <c r="R10" s="21" t="n">
        <v>4453</v>
      </c>
      <c r="S10" s="20">
        <f>IF(R10&gt;0,(R10-R11-$Q10),"")</f>
        <v/>
      </c>
      <c r="T10" s="21" t="n">
        <v>6985</v>
      </c>
      <c r="U10" s="20">
        <f>IF(T10&gt;0,(T10-T11-$Q10),"")</f>
        <v/>
      </c>
      <c r="V10" s="21" t="n">
        <v>10307</v>
      </c>
      <c r="W10" s="20">
        <f>IF(V10&gt;0,(V10-V11-$Q10),"")</f>
        <v/>
      </c>
      <c r="X10" s="21" t="n">
        <v>13009</v>
      </c>
      <c r="Y10" s="20">
        <f>IF(X10&gt;0,(X10-X11-$Q10),"")</f>
        <v/>
      </c>
      <c r="Z10" s="21" t="n">
        <v>13507</v>
      </c>
      <c r="AA10" s="20">
        <f>IF(Z10&gt;0,(Z10-Z11-$Q10),"")</f>
        <v/>
      </c>
      <c r="AB10" s="21" t="n">
        <v>13507</v>
      </c>
      <c r="AC10" s="22">
        <f>IF(AB10&gt;0,(AB10-AB11-$Q10),"")</f>
        <v/>
      </c>
      <c r="AD10" s="21" t="n">
        <v>13507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2118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491</v>
      </c>
      <c r="S11" s="24" t="n"/>
      <c r="T11" s="30" t="n">
        <v>1242</v>
      </c>
      <c r="U11" s="24" t="n"/>
      <c r="V11" s="30" t="n">
        <v>1747</v>
      </c>
      <c r="W11" s="24" t="n"/>
      <c r="X11" s="30" t="n">
        <v>2108</v>
      </c>
      <c r="Y11" s="24" t="n"/>
      <c r="Z11" s="30" t="n">
        <v>2350</v>
      </c>
      <c r="AA11" s="24" t="n"/>
      <c r="AB11" s="30" t="n">
        <v>2350</v>
      </c>
      <c r="AC11" s="26" t="n"/>
      <c r="AD11" s="30" t="n">
        <v>2350</v>
      </c>
      <c r="AE11" s="26" t="n"/>
    </row>
    <row r="12">
      <c r="B12" s="16" t="inlineStr">
        <is>
          <t>WM TUC</t>
        </is>
      </c>
      <c r="C12" s="17" t="n">
        <v>1606</v>
      </c>
      <c r="E12" s="29" t="inlineStr">
        <is>
          <t>Room 4</t>
        </is>
      </c>
      <c r="F12" s="119" t="n">
        <v>17854</v>
      </c>
      <c r="G12" s="117" t="n">
        <v>11655.1395</v>
      </c>
      <c r="H12" s="117" t="n">
        <v>18047.28100351001</v>
      </c>
      <c r="I12" s="19">
        <f>G12+H12</f>
        <v/>
      </c>
      <c r="J12" s="119" t="n">
        <v>17386</v>
      </c>
      <c r="K12" s="117" t="n">
        <v>10863.36075</v>
      </c>
      <c r="L12" s="117" t="n">
        <v>16411.53163288001</v>
      </c>
      <c r="M12" s="19">
        <f>K12+L12</f>
        <v/>
      </c>
      <c r="N12" s="88" t="n">
        <v>48</v>
      </c>
      <c r="O12" s="88" t="n">
        <v>34</v>
      </c>
      <c r="P12" s="92" t="n"/>
      <c r="Q12" s="20">
        <f>J12-P12</f>
        <v/>
      </c>
      <c r="R12" s="21" t="n">
        <v>1934</v>
      </c>
      <c r="S12" s="20">
        <f>IF(R12&gt;0,(R12-R13-$Q12),"")</f>
        <v/>
      </c>
      <c r="T12" s="21" t="n">
        <v>5156</v>
      </c>
      <c r="U12" s="20">
        <f>IF(T12&gt;0,(T12-T13-$Q12),"")</f>
        <v/>
      </c>
      <c r="V12" s="21" t="n">
        <v>6844</v>
      </c>
      <c r="W12" s="20">
        <f>IF(V12&gt;0,(V12-V13-$Q12),"")</f>
        <v/>
      </c>
      <c r="X12" s="21" t="n">
        <v>9312</v>
      </c>
      <c r="Y12" s="20">
        <f>IF(X12&gt;0,(X12-X13-$Q12),"")</f>
        <v/>
      </c>
      <c r="Z12" s="21" t="n">
        <v>9066</v>
      </c>
      <c r="AA12" s="20">
        <f>IF(Z12&gt;0,(Z12-Z13-$Q12),"")</f>
        <v/>
      </c>
      <c r="AB12" s="21" t="n">
        <v>9122</v>
      </c>
      <c r="AC12" s="22">
        <f>IF(AB12&gt;0,(AB12-AB13-$Q12),"")</f>
        <v/>
      </c>
      <c r="AD12" s="21" t="n">
        <v>9122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4949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364</v>
      </c>
      <c r="S13" s="24" t="n"/>
      <c r="T13" s="30" t="n">
        <v>529</v>
      </c>
      <c r="U13" s="24" t="n"/>
      <c r="V13" s="30" t="n">
        <v>576</v>
      </c>
      <c r="W13" s="24" t="n"/>
      <c r="X13" s="30" t="n">
        <v>1498</v>
      </c>
      <c r="Y13" s="24" t="n"/>
      <c r="Z13" s="30" t="n">
        <v>1748</v>
      </c>
      <c r="AA13" s="24" t="n"/>
      <c r="AB13" s="30" t="n">
        <v>1748</v>
      </c>
      <c r="AC13" s="26" t="n"/>
      <c r="AD13" s="30" t="n">
        <v>1748</v>
      </c>
      <c r="AE13" s="26" t="n"/>
    </row>
    <row r="14">
      <c r="B14" s="16" t="inlineStr">
        <is>
          <t>ALBSFWY PHX</t>
        </is>
      </c>
      <c r="C14" s="17" t="n">
        <v>10050</v>
      </c>
      <c r="E14" s="18" t="inlineStr">
        <is>
          <t>Room 5</t>
        </is>
      </c>
      <c r="F14" s="119" t="n">
        <v>22425</v>
      </c>
      <c r="G14" s="117" t="n">
        <v>16481.03125</v>
      </c>
      <c r="H14" s="117" t="n">
        <v>20585.14863222</v>
      </c>
      <c r="I14" s="19">
        <f>G14+H14</f>
        <v/>
      </c>
      <c r="J14" s="119" t="n">
        <v>22726</v>
      </c>
      <c r="K14" s="117" t="n">
        <v>16842.4375</v>
      </c>
      <c r="L14" s="117" t="n">
        <v>20915.21678253</v>
      </c>
      <c r="M14" s="19">
        <f>K14+L14</f>
        <v/>
      </c>
      <c r="N14" s="88" t="n">
        <v>64</v>
      </c>
      <c r="O14" s="88" t="n">
        <v>50</v>
      </c>
      <c r="P14" s="92" t="n"/>
      <c r="Q14" s="20">
        <f>J14-P14</f>
        <v/>
      </c>
      <c r="R14" s="21" t="n">
        <v>3572</v>
      </c>
      <c r="S14" s="20">
        <f>IF(R14&gt;0,(R14-R15-$Q14),"")</f>
        <v/>
      </c>
      <c r="T14" s="21" t="n">
        <v>8978</v>
      </c>
      <c r="U14" s="20">
        <f>IF(T14&gt;0,(T14-T15-$Q14),"")</f>
        <v/>
      </c>
      <c r="V14" s="21" t="n">
        <v>11134</v>
      </c>
      <c r="W14" s="20">
        <f>IF(V14&gt;0,(V14-V15-$Q14),"")</f>
        <v/>
      </c>
      <c r="X14" s="21" t="n">
        <v>13022</v>
      </c>
      <c r="Y14" s="20">
        <f>IF(X14&gt;0,(X14-X15-$Q14),"")</f>
        <v/>
      </c>
      <c r="Z14" s="21" t="n">
        <v>13999</v>
      </c>
      <c r="AA14" s="20">
        <f>IF(Z14&gt;0,(Z14-Z15-$Q14),"")</f>
        <v/>
      </c>
      <c r="AB14" s="21" t="n">
        <v>13999</v>
      </c>
      <c r="AC14" s="22">
        <f>IF(AB14&gt;0,(AB14-AB15-$Q14),"")</f>
        <v/>
      </c>
      <c r="AD14" s="21" t="n">
        <v>13999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2630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2483</v>
      </c>
      <c r="S15" s="24" t="n"/>
      <c r="T15" s="25" t="n">
        <v>6977</v>
      </c>
      <c r="U15" s="24" t="n"/>
      <c r="V15" s="25" t="n">
        <v>8719</v>
      </c>
      <c r="W15" s="24" t="n"/>
      <c r="X15" s="25" t="n">
        <v>8956</v>
      </c>
      <c r="Y15" s="24" t="n"/>
      <c r="Z15" s="25" t="n">
        <v>8956</v>
      </c>
      <c r="AA15" s="24" t="n"/>
      <c r="AB15" s="25" t="n">
        <v>8956</v>
      </c>
      <c r="AC15" s="26" t="n"/>
      <c r="AD15" s="25" t="n">
        <v>8956</v>
      </c>
      <c r="AE15" s="26" t="n"/>
    </row>
    <row r="16" ht="15" customHeight="1" thickBot="1">
      <c r="B16" s="28" t="inlineStr">
        <is>
          <t>FRY'S</t>
        </is>
      </c>
      <c r="C16" s="17" t="n">
        <v>34042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1161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8969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1303</v>
      </c>
      <c r="L20" s="4" t="n"/>
      <c r="M20" s="4" t="n"/>
      <c r="Q20" s="51" t="inlineStr">
        <is>
          <t>Day Prior</t>
        </is>
      </c>
      <c r="R20" s="35" t="n">
        <v>3023</v>
      </c>
      <c r="S20" s="36" t="n">
        <v>-77548</v>
      </c>
      <c r="T20" s="35" t="n">
        <v>10215</v>
      </c>
      <c r="U20" s="36" t="n">
        <v>-70356</v>
      </c>
      <c r="V20" s="35" t="n">
        <v>15567</v>
      </c>
      <c r="W20" s="36" t="n">
        <v>-65004</v>
      </c>
      <c r="X20" s="35" t="n">
        <v>27194</v>
      </c>
      <c r="Y20" s="36" t="n">
        <v>-53377</v>
      </c>
      <c r="Z20" s="35" t="n">
        <v>37569</v>
      </c>
      <c r="AA20" s="36" t="n">
        <v>-43002</v>
      </c>
      <c r="AB20" s="35" t="n">
        <v>45434</v>
      </c>
      <c r="AC20" s="37" t="n">
        <v>-35137</v>
      </c>
      <c r="AD20" s="35" t="n">
        <v>45434</v>
      </c>
      <c r="AE20" s="37" t="n">
        <v>-35137</v>
      </c>
    </row>
    <row r="21" ht="15" customHeight="1" thickBot="1">
      <c r="B21" s="57" t="inlineStr">
        <is>
          <t>SBUX LV</t>
        </is>
      </c>
      <c r="C21" s="58" t="n">
        <v>4448</v>
      </c>
      <c r="M21" s="4" t="n"/>
      <c r="Q21" s="52" t="n"/>
      <c r="R21" s="40" t="n">
        <v>4023</v>
      </c>
      <c r="S21" s="41" t="n"/>
      <c r="T21" s="40" t="n">
        <v>7325</v>
      </c>
      <c r="U21" s="41" t="n"/>
      <c r="V21" s="40" t="n">
        <v>7985</v>
      </c>
      <c r="W21" s="41" t="n"/>
      <c r="X21" s="40" t="n">
        <v>9857</v>
      </c>
      <c r="Y21" s="41" t="n"/>
      <c r="Z21" s="40" t="n">
        <v>10774</v>
      </c>
      <c r="AA21" s="41" t="n"/>
      <c r="AB21" s="40" t="n">
        <v>11328</v>
      </c>
      <c r="AC21" s="42" t="n"/>
      <c r="AD21" s="40" t="n">
        <v>11328</v>
      </c>
      <c r="AE21" s="42" t="n"/>
    </row>
    <row r="22" ht="15" customHeight="1" thickBot="1">
      <c r="M22" s="4" t="n"/>
      <c r="Q22" s="54" t="n"/>
      <c r="R22" s="55" t="n">
        <v>1511.5</v>
      </c>
      <c r="S22" s="55" t="n"/>
      <c r="T22" s="55" t="n">
        <v>3596</v>
      </c>
      <c r="U22" s="55" t="n"/>
      <c r="V22" s="55" t="n">
        <v>2676</v>
      </c>
      <c r="W22" s="55" t="n"/>
      <c r="X22" s="55" t="n">
        <v>5813.5</v>
      </c>
      <c r="Y22" s="55" t="n"/>
      <c r="Z22" s="55" t="n">
        <v>5187.5</v>
      </c>
      <c r="AA22" s="55" t="n"/>
      <c r="AB22" s="55" t="n">
        <v>3932.5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11030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32860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5464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15110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14030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4155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3201</v>
      </c>
      <c r="R35" s="104" t="n">
        <v>0</v>
      </c>
      <c r="S35" s="104">
        <f>IF(T35&gt;0,(T35-R35)/2,"")</f>
        <v/>
      </c>
      <c r="T35" s="104" t="n">
        <v>585</v>
      </c>
      <c r="U35" s="104">
        <f>IF(V35&gt;0,(V35-T35)/2,"")</f>
        <v/>
      </c>
      <c r="V35" s="104" t="n">
        <v>1056</v>
      </c>
      <c r="W35" s="104">
        <f>IF(X35&gt;0,(X35-V35)/2,"")</f>
        <v/>
      </c>
      <c r="X35" s="104" t="n">
        <v>1511</v>
      </c>
      <c r="Y35" s="104">
        <f>IF(Z35&gt;0,(Z35-X35)/2,"")</f>
        <v/>
      </c>
      <c r="Z35" s="104" t="n">
        <v>1593</v>
      </c>
      <c r="AA35" s="104">
        <f>IF(AB35&gt;0,(AB35-Z35)/2,"")</f>
        <v/>
      </c>
      <c r="AB35" s="104" t="n">
        <v>1593</v>
      </c>
      <c r="AC35" s="104">
        <f>IF(AD35&gt;0,(AD35-AB35)/2,"")</f>
        <v/>
      </c>
      <c r="AD35" s="104" t="n">
        <v>1593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1369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63</v>
      </c>
      <c r="W36" s="106">
        <f>IF(X36&gt;0,(X36-V36)/2,"")</f>
        <v/>
      </c>
      <c r="X36" s="106" t="n">
        <v>399</v>
      </c>
      <c r="Y36" s="106">
        <f>IF(Z36&gt;0,(Z36-X36)/2,"")</f>
        <v/>
      </c>
      <c r="Z36" s="106" t="n">
        <v>757</v>
      </c>
      <c r="AA36" s="106">
        <f>IF(AB36&gt;0,(AB36-Z36)/2,"")</f>
        <v/>
      </c>
      <c r="AB36" s="106" t="n">
        <v>759</v>
      </c>
      <c r="AC36" s="106">
        <f>IF(AD36&gt;0,(AD36-AB36)/2,"")</f>
        <v/>
      </c>
      <c r="AD36" s="106" t="n">
        <v>759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2666</v>
      </c>
      <c r="R37" s="108" t="n">
        <v>0</v>
      </c>
      <c r="S37" s="108">
        <f>IF(T37&gt;0,(T37-R37)/2,"")</f>
        <v/>
      </c>
      <c r="T37" s="108" t="n">
        <v>813</v>
      </c>
      <c r="U37" s="108">
        <f>IF(V37&gt;0,(V37-T37)/2,"")</f>
        <v/>
      </c>
      <c r="V37" s="108" t="n">
        <v>813</v>
      </c>
      <c r="W37" s="108">
        <f>IF(X37&gt;0,(X37-V37)/2,"")</f>
        <v/>
      </c>
      <c r="X37" s="108" t="n">
        <v>914</v>
      </c>
      <c r="Y37" s="108">
        <f>IF(Z37&gt;0,(Z37-X37)/2,"")</f>
        <v/>
      </c>
      <c r="Z37" s="108" t="n">
        <v>1649</v>
      </c>
      <c r="AA37" s="108">
        <f>IF(AB37&gt;0,(AB37-Z37)/2,"")</f>
        <v/>
      </c>
      <c r="AB37" s="108" t="n">
        <v>1405</v>
      </c>
      <c r="AC37" s="108">
        <f>IF(AD37&gt;0,(AD37-AB37)/2,"")</f>
        <v/>
      </c>
      <c r="AD37" s="108" t="n">
        <v>1405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3827</v>
      </c>
      <c r="R38" s="106" t="n">
        <v>16</v>
      </c>
      <c r="S38" s="106">
        <f>IF(T38&gt;0,(T38-R38)/2,"")</f>
        <v/>
      </c>
      <c r="T38" s="106" t="n">
        <v>1274</v>
      </c>
      <c r="U38" s="106">
        <f>IF(V38&gt;0,(V38-T38)/2,"")</f>
        <v/>
      </c>
      <c r="V38" s="106" t="n">
        <v>1284</v>
      </c>
      <c r="W38" s="106">
        <f>IF(X38&gt;0,(X38-V38)/2,"")</f>
        <v/>
      </c>
      <c r="X38" s="106" t="n">
        <v>1284</v>
      </c>
      <c r="Y38" s="106">
        <f>IF(Z38&gt;0,(Z38-X38)/2,"")</f>
        <v/>
      </c>
      <c r="Z38" s="106" t="n">
        <v>1603</v>
      </c>
      <c r="AA38" s="106">
        <f>IF(AB38&gt;0,(AB38-Z38)/2,"")</f>
        <v/>
      </c>
      <c r="AB38" s="106" t="n">
        <v>1450</v>
      </c>
      <c r="AC38" s="106">
        <f>IF(AD38&gt;0,(AD38-AB38)/2,"")</f>
        <v/>
      </c>
      <c r="AD38" s="106" t="n">
        <v>1450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2333</v>
      </c>
      <c r="R39" s="108" t="n">
        <v>96</v>
      </c>
      <c r="S39" s="108">
        <f>IF(T39&gt;0,(T39-R39)/2,"")</f>
        <v/>
      </c>
      <c r="T39" s="108" t="n">
        <v>96</v>
      </c>
      <c r="U39" s="108">
        <f>IF(V39&gt;0,(V39-T39)/2,"")</f>
        <v/>
      </c>
      <c r="V39" s="108" t="n">
        <v>384</v>
      </c>
      <c r="W39" s="108">
        <f>IF(X39&gt;0,(X39-V39)/2,"")</f>
        <v/>
      </c>
      <c r="X39" s="108" t="n">
        <v>1574</v>
      </c>
      <c r="Y39" s="108">
        <f>IF(Z39&gt;0,(Z39-X39)/2,"")</f>
        <v/>
      </c>
      <c r="Z39" s="108" t="n">
        <v>1876</v>
      </c>
      <c r="AA39" s="108">
        <f>IF(AB39&gt;0,(AB39-Z39)/2,"")</f>
        <v/>
      </c>
      <c r="AB39" s="108" t="n">
        <v>1588</v>
      </c>
      <c r="AC39" s="108">
        <f>IF(AD39&gt;0,(AD39-AB39)/2,"")</f>
        <v/>
      </c>
      <c r="AD39" s="108" t="n">
        <v>1588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3351</v>
      </c>
      <c r="R40" s="106" t="n">
        <v>21</v>
      </c>
      <c r="S40" s="106">
        <f>IF(T40&gt;0,(T40-R40)/2,"")</f>
        <v/>
      </c>
      <c r="T40" s="106" t="n">
        <v>21</v>
      </c>
      <c r="U40" s="106">
        <f>IF(V40&gt;0,(V40-T40)/2,"")</f>
        <v/>
      </c>
      <c r="V40" s="106" t="n">
        <v>980</v>
      </c>
      <c r="W40" s="106">
        <f>IF(X40&gt;0,(X40-V40)/2,"")</f>
        <v/>
      </c>
      <c r="X40" s="106" t="n">
        <v>1355</v>
      </c>
      <c r="Y40" s="106">
        <f>IF(Z40&gt;0,(Z40-X40)/2,"")</f>
        <v/>
      </c>
      <c r="Z40" s="106" t="n">
        <v>2742</v>
      </c>
      <c r="AA40" s="106">
        <f>IF(AB40&gt;0,(AB40-Z40)/2,"")</f>
        <v/>
      </c>
      <c r="AB40" s="106" t="n">
        <v>2742</v>
      </c>
      <c r="AC40" s="106">
        <f>IF(AD40&gt;0,(AD40-AB40)/2,"")</f>
        <v/>
      </c>
      <c r="AD40" s="106" t="n">
        <v>2742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1113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568</v>
      </c>
      <c r="W41" s="108">
        <f>IF(X41&gt;0,(X41-V41)/2,"")</f>
        <v/>
      </c>
      <c r="X41" s="108" t="n">
        <v>640</v>
      </c>
      <c r="Y41" s="108">
        <f>IF(Z41&gt;0,(Z41-X41)/2,"")</f>
        <v/>
      </c>
      <c r="Z41" s="108" t="n">
        <v>640</v>
      </c>
      <c r="AA41" s="108">
        <f>IF(AB41&gt;0,(AB41-Z41)/2,"")</f>
        <v/>
      </c>
      <c r="AB41" s="108" t="n">
        <v>640</v>
      </c>
      <c r="AC41" s="108">
        <f>IF(AD41&gt;0,(AD41-AB41)/2,"")</f>
        <v/>
      </c>
      <c r="AD41" s="108" t="n">
        <v>640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1715</v>
      </c>
      <c r="R42" s="106" t="n">
        <v>0</v>
      </c>
      <c r="S42" s="106">
        <f>IF(T42&gt;0,(T42-R42)/2,"")</f>
        <v/>
      </c>
      <c r="T42" s="106" t="n">
        <v>567</v>
      </c>
      <c r="U42" s="106">
        <f>IF(V42&gt;0,(V42-T42)/2,"")</f>
        <v/>
      </c>
      <c r="V42" s="106" t="n">
        <v>577</v>
      </c>
      <c r="W42" s="106">
        <f>IF(X42&gt;0,(X42-V42)/2,"")</f>
        <v/>
      </c>
      <c r="X42" s="106" t="n">
        <v>967</v>
      </c>
      <c r="Y42" s="106">
        <f>IF(Z42&gt;0,(Z42-X42)/2,"")</f>
        <v/>
      </c>
      <c r="Z42" s="106" t="n">
        <v>967</v>
      </c>
      <c r="AA42" s="106">
        <f>IF(AB42&gt;0,(AB42-Z42)/2,"")</f>
        <v/>
      </c>
      <c r="AB42" s="106" t="n">
        <v>967</v>
      </c>
      <c r="AC42" s="106">
        <f>IF(AD42&gt;0,(AD42-AB42)/2,"")</f>
        <v/>
      </c>
      <c r="AD42" s="106" t="n">
        <v>967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1546</v>
      </c>
      <c r="R43" s="110" t="n">
        <v>0</v>
      </c>
      <c r="S43" s="110">
        <f>IF(T43&gt;0,(T43-R43)/2,"")</f>
        <v/>
      </c>
      <c r="T43" s="110" t="n">
        <v>682</v>
      </c>
      <c r="U43" s="110">
        <f>IF(V43&gt;0,(V43-T43)/2,"")</f>
        <v/>
      </c>
      <c r="V43" s="110" t="n">
        <v>1459</v>
      </c>
      <c r="W43" s="110">
        <f>IF(X43&gt;0,(X43-V43)/2,"")</f>
        <v/>
      </c>
      <c r="X43" s="110" t="n">
        <v>1459</v>
      </c>
      <c r="Y43" s="110">
        <f>IF(Z43&gt;0,(Z43-X43)/2,"")</f>
        <v/>
      </c>
      <c r="Z43" s="110" t="n">
        <v>1459</v>
      </c>
      <c r="AA43" s="110">
        <f>IF(AB43&gt;0,(AB43-Z43)/2,"")</f>
        <v/>
      </c>
      <c r="AB43" s="110" t="n">
        <v>1223</v>
      </c>
      <c r="AC43" s="110">
        <f>IF(AD43&gt;0,(AD43-AB43)/2,"")</f>
        <v/>
      </c>
      <c r="AD43" s="110" t="n">
        <v>1223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0</v>
      </c>
      <c r="R44" s="112" t="n">
        <v>1000</v>
      </c>
      <c r="S44" s="112">
        <f>IF(T44&gt;0,(T44-R44)/2,"")</f>
        <v/>
      </c>
      <c r="T44" s="112" t="n">
        <v>1791</v>
      </c>
      <c r="U44" s="112">
        <f>IF(V44&gt;0,(V44-T44)/2,"")</f>
        <v/>
      </c>
      <c r="V44" s="112" t="n">
        <v>1791</v>
      </c>
      <c r="W44" s="112">
        <f>IF(X44&gt;0,(X44-V44)/2,"")</f>
        <v/>
      </c>
      <c r="X44" s="112" t="n">
        <v>3722</v>
      </c>
      <c r="Y44" s="112">
        <f>IF(Z44&gt;0,(Z44-X44)/2,"")</f>
        <v/>
      </c>
      <c r="Z44" s="112" t="n">
        <v>4870</v>
      </c>
      <c r="AA44" s="112">
        <f>IF(AB44&gt;0,(AB44-Z44)/2,"")</f>
        <v/>
      </c>
      <c r="AB44" s="112" t="n">
        <v>4870</v>
      </c>
      <c r="AC44" s="112">
        <f>IF(AD44&gt;0,(AD44-AB44)/2,"")</f>
        <v/>
      </c>
      <c r="AD44" s="112" t="n">
        <v>4870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0</v>
      </c>
      <c r="R45" s="108" t="n">
        <v>34</v>
      </c>
      <c r="S45" s="108">
        <f>IF(T45&gt;0,(T45-R45)/2,"")</f>
        <v/>
      </c>
      <c r="T45" s="108" t="n">
        <v>34</v>
      </c>
      <c r="U45" s="108">
        <f>IF(V45&gt;0,(V45-T45)/2,"")</f>
        <v/>
      </c>
      <c r="V45" s="108" t="n">
        <v>34</v>
      </c>
      <c r="W45" s="108">
        <f>IF(X45&gt;0,(X45-V45)/2,"")</f>
        <v/>
      </c>
      <c r="X45" s="108" t="n">
        <v>1069</v>
      </c>
      <c r="Y45" s="108">
        <f>IF(Z45&gt;0,(Z45-X45)/2,"")</f>
        <v/>
      </c>
      <c r="Z45" s="108" t="n">
        <v>2417</v>
      </c>
      <c r="AA45" s="108">
        <f>IF(AB45&gt;0,(AB45-Z45)/2,"")</f>
        <v/>
      </c>
      <c r="AB45" s="108" t="n">
        <v>2417</v>
      </c>
      <c r="AC45" s="108">
        <f>IF(AD45&gt;0,(AD45-AB45)/2,"")</f>
        <v/>
      </c>
      <c r="AD45" s="108" t="n">
        <v>2417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>
        <v>20</v>
      </c>
      <c r="S46" s="106">
        <f>IF(T46&gt;0,(T46-R46)/2,"")</f>
        <v/>
      </c>
      <c r="T46" s="106" t="n">
        <v>20</v>
      </c>
      <c r="U46" s="106">
        <f>IF(V46&gt;0,(V46-T46)/2,"")</f>
        <v/>
      </c>
      <c r="V46" s="106" t="n">
        <v>20</v>
      </c>
      <c r="W46" s="106">
        <f>IF(X46&gt;0,(X46-V46)/2,"")</f>
        <v/>
      </c>
      <c r="X46" s="106" t="n">
        <v>20</v>
      </c>
      <c r="Y46" s="106">
        <f>IF(Z46&gt;0,(Z46-X46)/2,"")</f>
        <v/>
      </c>
      <c r="Z46" s="106" t="n">
        <v>20</v>
      </c>
      <c r="AA46" s="106">
        <f>IF(AB46&gt;0,(AB46-Z46)/2,"")</f>
        <v/>
      </c>
      <c r="AB46" s="106" t="n">
        <v>479</v>
      </c>
      <c r="AC46" s="106">
        <f>IF(AD46&gt;0,(AD46-AB46)/2,"")</f>
        <v/>
      </c>
      <c r="AD46" s="106" t="n">
        <v>479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2432</v>
      </c>
      <c r="W47" s="110">
        <f>IF(X47&gt;0,(X47-V47)/2,"")</f>
        <v/>
      </c>
      <c r="X47" s="110" t="n">
        <v>3449</v>
      </c>
      <c r="Y47" s="110">
        <f>IF(Z47&gt;0,(Z47-X47)/2,"")</f>
        <v/>
      </c>
      <c r="Z47" s="110" t="n">
        <v>3449</v>
      </c>
      <c r="AA47" s="110">
        <f>IF(AB47&gt;0,(AB47-Z47)/2,"")</f>
        <v/>
      </c>
      <c r="AB47" s="110" t="n">
        <v>3449</v>
      </c>
      <c r="AC47" s="110">
        <f>IF(AD47&gt;0,(AD47-AB47)/2,"")</f>
        <v/>
      </c>
      <c r="AD47" s="110" t="n">
        <v>3449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2034</v>
      </c>
      <c r="R48" s="112" t="n">
        <v>973</v>
      </c>
      <c r="S48" s="112">
        <f>IF(T48&gt;0,(T48-R48)/2,"")</f>
        <v/>
      </c>
      <c r="T48" s="112" t="n">
        <v>1782</v>
      </c>
      <c r="U48" s="112">
        <f>IF(V48&gt;0,(V48-T48)/2,"")</f>
        <v/>
      </c>
      <c r="V48" s="112" t="n">
        <v>1782</v>
      </c>
      <c r="W48" s="112">
        <f>IF(X48&gt;0,(X48-V48)/2,"")</f>
        <v/>
      </c>
      <c r="X48" s="112" t="n">
        <v>1809</v>
      </c>
      <c r="Y48" s="112">
        <f>IF(Z48&gt;0,(Z48-X48)/2,"")</f>
        <v/>
      </c>
      <c r="Z48" s="112" t="n">
        <v>1821</v>
      </c>
      <c r="AA48" s="112">
        <f>IF(AB48&gt;0,(AB48-Z48)/2,"")</f>
        <v/>
      </c>
      <c r="AB48" s="112" t="n">
        <v>1821</v>
      </c>
      <c r="AC48" s="112">
        <f>IF(AD48&gt;0,(AD48-AB48)/2,"")</f>
        <v/>
      </c>
      <c r="AD48" s="112" t="n">
        <v>1821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3551</v>
      </c>
      <c r="R49" s="108" t="n">
        <v>1801</v>
      </c>
      <c r="S49" s="108">
        <f>IF(T49&gt;0,(T49-R49)/2,"")</f>
        <v/>
      </c>
      <c r="T49" s="108" t="n">
        <v>2203</v>
      </c>
      <c r="U49" s="108">
        <f>IF(V49&gt;0,(V49-T49)/2,"")</f>
        <v/>
      </c>
      <c r="V49" s="108" t="n">
        <v>3177</v>
      </c>
      <c r="W49" s="108">
        <f>IF(X49&gt;0,(X49-V49)/2,"")</f>
        <v/>
      </c>
      <c r="X49" s="108" t="n">
        <v>4165</v>
      </c>
      <c r="Y49" s="108">
        <f>IF(Z49&gt;0,(Z49-X49)/2,"")</f>
        <v/>
      </c>
      <c r="Z49" s="108" t="n">
        <v>4286</v>
      </c>
      <c r="AA49" s="108">
        <f>IF(AB49&gt;0,(AB49-Z49)/2,"")</f>
        <v/>
      </c>
      <c r="AB49" s="108" t="n">
        <v>4286</v>
      </c>
      <c r="AC49" s="108">
        <f>IF(AD49&gt;0,(AD49-AB49)/2,"")</f>
        <v/>
      </c>
      <c r="AD49" s="108" t="n">
        <v>4286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1739</v>
      </c>
      <c r="R50" s="106" t="n">
        <v>0</v>
      </c>
      <c r="S50" s="106">
        <f>IF(T50&gt;0,(T50-R50)/2,"")</f>
        <v/>
      </c>
      <c r="T50" s="106" t="n">
        <v>314</v>
      </c>
      <c r="U50" s="106">
        <f>IF(V50&gt;0,(V50-T50)/2,"")</f>
        <v/>
      </c>
      <c r="V50" s="106" t="n">
        <v>580</v>
      </c>
      <c r="W50" s="106">
        <f>IF(X50&gt;0,(X50-V50)/2,"")</f>
        <v/>
      </c>
      <c r="X50" s="106" t="n">
        <v>965</v>
      </c>
      <c r="Y50" s="106">
        <f>IF(Z50&gt;0,(Z50-X50)/2,"")</f>
        <v/>
      </c>
      <c r="Z50" s="106" t="n">
        <v>1052</v>
      </c>
      <c r="AA50" s="106">
        <f>IF(AB50&gt;0,(AB50-Z50)/2,"")</f>
        <v/>
      </c>
      <c r="AB50" s="106" t="n">
        <v>1052</v>
      </c>
      <c r="AC50" s="106">
        <f>IF(AD50&gt;0,(AD50-AB50)/2,"")</f>
        <v/>
      </c>
      <c r="AD50" s="106" t="n">
        <v>1052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2018</v>
      </c>
      <c r="R51" s="108" t="n">
        <v>49</v>
      </c>
      <c r="S51" s="108">
        <f>IF(T51&gt;0,(T51-R51)/2,"")</f>
        <v/>
      </c>
      <c r="T51" s="108" t="n">
        <v>250</v>
      </c>
      <c r="U51" s="108">
        <f>IF(V51&gt;0,(V51-T51)/2,"")</f>
        <v/>
      </c>
      <c r="V51" s="108" t="n">
        <v>250</v>
      </c>
      <c r="W51" s="108">
        <f>IF(X51&gt;0,(X51-V51)/2,"")</f>
        <v/>
      </c>
      <c r="X51" s="108" t="n">
        <v>543</v>
      </c>
      <c r="Y51" s="108">
        <f>IF(Z51&gt;0,(Z51-X51)/2,"")</f>
        <v/>
      </c>
      <c r="Z51" s="108" t="n">
        <v>543</v>
      </c>
      <c r="AA51" s="108">
        <f>IF(AB51&gt;0,(AB51-Z51)/2,"")</f>
        <v/>
      </c>
      <c r="AB51" s="108" t="n">
        <v>543</v>
      </c>
      <c r="AC51" s="108">
        <f>IF(AD51&gt;0,(AD51-AB51)/2,"")</f>
        <v/>
      </c>
      <c r="AD51" s="108" t="n">
        <v>543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2889</v>
      </c>
      <c r="R52" s="106" t="n">
        <v>0</v>
      </c>
      <c r="S52" s="106">
        <f>IF(T52&gt;0,(T52-R52)/2,"")</f>
        <v/>
      </c>
      <c r="T52" s="106" t="n">
        <v>532</v>
      </c>
      <c r="U52" s="106">
        <f>IF(V52&gt;0,(V52-T52)/2,"")</f>
        <v/>
      </c>
      <c r="V52" s="106" t="n">
        <v>931</v>
      </c>
      <c r="W52" s="106">
        <f>IF(X52&gt;0,(X52-V52)/2,"")</f>
        <v/>
      </c>
      <c r="X52" s="106" t="n">
        <v>1203</v>
      </c>
      <c r="Y52" s="106">
        <f>IF(Z52&gt;0,(Z52-X52)/2,"")</f>
        <v/>
      </c>
      <c r="Z52" s="106" t="n">
        <v>1364</v>
      </c>
      <c r="AA52" s="106">
        <f>IF(AB52&gt;0,(AB52-Z52)/2,"")</f>
        <v/>
      </c>
      <c r="AB52" s="106" t="n">
        <v>1364</v>
      </c>
      <c r="AC52" s="106">
        <f>IF(AD52&gt;0,(AD52-AB52)/2,"")</f>
        <v/>
      </c>
      <c r="AD52" s="106" t="n">
        <v>1364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1460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0</v>
      </c>
      <c r="W53" s="108">
        <f>IF(X53&gt;0,(X53-V53)/2,"")</f>
        <v/>
      </c>
      <c r="X53" s="108" t="n">
        <v>545</v>
      </c>
      <c r="Y53" s="108">
        <f>IF(Z53&gt;0,(Z53-X53)/2,"")</f>
        <v/>
      </c>
      <c r="Z53" s="108" t="n">
        <v>545</v>
      </c>
      <c r="AA53" s="108">
        <f>IF(AB53&gt;0,(AB53-Z53)/2,"")</f>
        <v/>
      </c>
      <c r="AB53" s="108" t="n">
        <v>545</v>
      </c>
      <c r="AC53" s="108">
        <f>IF(AD53&gt;0,(AD53-AB53)/2,"")</f>
        <v/>
      </c>
      <c r="AD53" s="108" t="n">
        <v>545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1946</v>
      </c>
      <c r="R54" s="106" t="n">
        <v>420</v>
      </c>
      <c r="S54" s="106">
        <f>IF(T54&gt;0,(T54-R54)/2,"")</f>
        <v/>
      </c>
      <c r="T54" s="106" t="n">
        <v>694</v>
      </c>
      <c r="U54" s="106">
        <f>IF(V54&gt;0,(V54-T54)/2,"")</f>
        <v/>
      </c>
      <c r="V54" s="106" t="n">
        <v>1042</v>
      </c>
      <c r="W54" s="106">
        <f>IF(X54&gt;0,(X54-V54)/2,"")</f>
        <v/>
      </c>
      <c r="X54" s="106" t="n">
        <v>1224</v>
      </c>
      <c r="Y54" s="106">
        <f>IF(Z54&gt;0,(Z54-X54)/2,"")</f>
        <v/>
      </c>
      <c r="Z54" s="106" t="n">
        <v>1245</v>
      </c>
      <c r="AA54" s="106">
        <f>IF(AB54&gt;0,(AB54-Z54)/2,"")</f>
        <v/>
      </c>
      <c r="AB54" s="106" t="n">
        <v>1245</v>
      </c>
      <c r="AC54" s="106">
        <f>IF(AD54&gt;0,(AD54-AB54)/2,"")</f>
        <v/>
      </c>
      <c r="AD54" s="106" t="n">
        <v>1245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2705</v>
      </c>
      <c r="R55" s="108" t="n">
        <v>1210</v>
      </c>
      <c r="S55" s="108">
        <f>IF(T55&gt;0,(T55-R55)/2,"")</f>
        <v/>
      </c>
      <c r="T55" s="108" t="n">
        <v>1210</v>
      </c>
      <c r="U55" s="108">
        <f>IF(V55&gt;0,(V55-T55)/2,"")</f>
        <v/>
      </c>
      <c r="V55" s="108" t="n">
        <v>2378</v>
      </c>
      <c r="W55" s="108">
        <f>IF(X55&gt;0,(X55-V55)/2,"")</f>
        <v/>
      </c>
      <c r="X55" s="108" t="n">
        <v>2378</v>
      </c>
      <c r="Y55" s="108">
        <f>IF(Z55&gt;0,(Z55-X55)/2,"")</f>
        <v/>
      </c>
      <c r="Z55" s="108" t="n">
        <v>2378</v>
      </c>
      <c r="AA55" s="108">
        <f>IF(AB55&gt;0,(AB55-Z55)/2,"")</f>
        <v/>
      </c>
      <c r="AB55" s="108" t="n">
        <v>2378</v>
      </c>
      <c r="AC55" s="108">
        <f>IF(AD55&gt;0,(AD55-AB55)/2,"")</f>
        <v/>
      </c>
      <c r="AD55" s="108" t="n">
        <v>2378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313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167</v>
      </c>
      <c r="W56" s="114">
        <f>IF(X56&gt;0,(X56-V56)/2,"")</f>
        <v/>
      </c>
      <c r="X56" s="114" t="n">
        <v>177</v>
      </c>
      <c r="Y56" s="114">
        <f>IF(Z56&gt;0,(Z56-X56)/2,"")</f>
        <v/>
      </c>
      <c r="Z56" s="114" t="n">
        <v>273</v>
      </c>
      <c r="AA56" s="114">
        <f>IF(AB56&gt;0,(AB56-Z56)/2,"")</f>
        <v/>
      </c>
      <c r="AB56" s="114" t="n">
        <v>273</v>
      </c>
      <c r="AC56" s="114">
        <f>IF(AD56&gt;0,(AD56-AB56)/2,"")</f>
        <v/>
      </c>
      <c r="AD56" s="114" t="n">
        <v>273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6690</v>
      </c>
      <c r="R57" s="104" t="n">
        <v>433</v>
      </c>
      <c r="S57" s="104">
        <f>IF(T57&gt;0,(T57-R57)/2,"")</f>
        <v/>
      </c>
      <c r="T57" s="104" t="n">
        <v>2258</v>
      </c>
      <c r="U57" s="104">
        <f>IF(V57&gt;0,(V57-T57)/2,"")</f>
        <v/>
      </c>
      <c r="V57" s="104" t="n">
        <v>2615</v>
      </c>
      <c r="W57" s="104">
        <f>IF(X57&gt;0,(X57-V57)/2,"")</f>
        <v/>
      </c>
      <c r="X57" s="104" t="n">
        <v>2569</v>
      </c>
      <c r="Y57" s="104">
        <f>IF(Z57&gt;0,(Z57-X57)/2,"")</f>
        <v/>
      </c>
      <c r="Z57" s="104" t="n">
        <v>2444</v>
      </c>
      <c r="AA57" s="104">
        <f>IF(AB57&gt;0,(AB57-Z57)/2,"")</f>
        <v/>
      </c>
      <c r="AB57" s="104" t="n">
        <v>2444</v>
      </c>
      <c r="AC57" s="104">
        <f>IF(AD57&gt;0,(AD57-AB57)/2,"")</f>
        <v/>
      </c>
      <c r="AD57" s="104" t="n">
        <v>2444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3941</v>
      </c>
      <c r="R58" s="106" t="n">
        <v>1020</v>
      </c>
      <c r="S58" s="106">
        <f>IF(T58&gt;0,(T58-R58)/2,"")</f>
        <v/>
      </c>
      <c r="T58" s="106" t="n">
        <v>1945</v>
      </c>
      <c r="U58" s="106">
        <f>IF(V58&gt;0,(V58-T58)/2,"")</f>
        <v/>
      </c>
      <c r="V58" s="106" t="n">
        <v>2896</v>
      </c>
      <c r="W58" s="106">
        <f>IF(X58&gt;0,(X58-V58)/2,"")</f>
        <v/>
      </c>
      <c r="X58" s="106" t="n">
        <v>3465</v>
      </c>
      <c r="Y58" s="106">
        <f>IF(Z58&gt;0,(Z58-X58)/2,"")</f>
        <v/>
      </c>
      <c r="Z58" s="106" t="n">
        <v>3341</v>
      </c>
      <c r="AA58" s="106">
        <f>IF(AB58&gt;0,(AB58-Z58)/2,"")</f>
        <v/>
      </c>
      <c r="AB58" s="106" t="n">
        <v>3341</v>
      </c>
      <c r="AC58" s="106">
        <f>IF(AD58&gt;0,(AD58-AB58)/2,"")</f>
        <v/>
      </c>
      <c r="AD58" s="106" t="n">
        <v>3341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6755</v>
      </c>
      <c r="R59" s="108" t="n">
        <v>481</v>
      </c>
      <c r="S59" s="108">
        <f>IF(T59&gt;0,(T59-R59)/2,"")</f>
        <v/>
      </c>
      <c r="T59" s="108" t="n">
        <v>953</v>
      </c>
      <c r="U59" s="108">
        <f>IF(V59&gt;0,(V59-T59)/2,"")</f>
        <v/>
      </c>
      <c r="V59" s="108" t="n">
        <v>1333</v>
      </c>
      <c r="W59" s="108">
        <f>IF(X59&gt;0,(X59-V59)/2,"")</f>
        <v/>
      </c>
      <c r="X59" s="108" t="n">
        <v>3278</v>
      </c>
      <c r="Y59" s="108">
        <f>IF(Z59&gt;0,(Z59-X59)/2,"")</f>
        <v/>
      </c>
      <c r="Z59" s="108" t="n">
        <v>3281</v>
      </c>
      <c r="AA59" s="108">
        <f>IF(AB59&gt;0,(AB59-Z59)/2,"")</f>
        <v/>
      </c>
      <c r="AB59" s="108" t="n">
        <v>3337</v>
      </c>
      <c r="AC59" s="108">
        <f>IF(AD59&gt;0,(AD59-AB59)/2,"")</f>
        <v/>
      </c>
      <c r="AD59" s="108" t="n">
        <v>3337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6991</v>
      </c>
      <c r="R61" s="104" t="n">
        <v>357</v>
      </c>
      <c r="S61" s="104">
        <f>IF(T61&gt;0,(T61-R61)/2,"")</f>
        <v/>
      </c>
      <c r="T61" s="104" t="n">
        <v>2298</v>
      </c>
      <c r="U61" s="104">
        <f>IF(V61&gt;0,(V61-T61)/2,"")</f>
        <v/>
      </c>
      <c r="V61" s="104" t="n">
        <v>3400</v>
      </c>
      <c r="W61" s="104">
        <f>IF(X61&gt;0,(X61-V61)/2,"")</f>
        <v/>
      </c>
      <c r="X61" s="104" t="n">
        <v>3962</v>
      </c>
      <c r="Y61" s="104">
        <f>IF(Z61&gt;0,(Z61-X61)/2,"")</f>
        <v/>
      </c>
      <c r="Z61" s="104" t="n">
        <v>3962</v>
      </c>
      <c r="AA61" s="104">
        <f>IF(AB61&gt;0,(AB61-Z61)/2,"")</f>
        <v/>
      </c>
      <c r="AB61" s="104" t="n">
        <v>3962</v>
      </c>
      <c r="AC61" s="104">
        <f>IF(AD61&gt;0,(AD61-AB61)/2,"")</f>
        <v/>
      </c>
      <c r="AD61" s="104" t="n">
        <v>3962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7688</v>
      </c>
      <c r="R62" s="106" t="n">
        <v>1467</v>
      </c>
      <c r="S62" s="106">
        <f>IF(T62&gt;0,(T62-R62)/2,"")</f>
        <v/>
      </c>
      <c r="T62" s="106" t="n">
        <v>3325</v>
      </c>
      <c r="U62" s="106">
        <f>IF(V62&gt;0,(V62-T62)/2,"")</f>
        <v/>
      </c>
      <c r="V62" s="106" t="n">
        <v>3857</v>
      </c>
      <c r="W62" s="106">
        <f>IF(X62&gt;0,(X62-V62)/2,"")</f>
        <v/>
      </c>
      <c r="X62" s="106" t="n">
        <v>4554</v>
      </c>
      <c r="Y62" s="106">
        <f>IF(Z62&gt;0,(Z62-X62)/2,"")</f>
        <v/>
      </c>
      <c r="Z62" s="106" t="n">
        <v>5130</v>
      </c>
      <c r="AA62" s="106">
        <f>IF(AB62&gt;0,(AB62-Z62)/2,"")</f>
        <v/>
      </c>
      <c r="AB62" s="106" t="n">
        <v>5130</v>
      </c>
      <c r="AC62" s="106">
        <f>IF(AD62&gt;0,(AD62-AB62)/2,"")</f>
        <v/>
      </c>
      <c r="AD62" s="106" t="n">
        <v>5130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5352</v>
      </c>
      <c r="R63" s="108" t="n">
        <v>1622</v>
      </c>
      <c r="S63" s="108">
        <f>IF(T63&gt;0,(T63-R63)/2,"")</f>
        <v/>
      </c>
      <c r="T63" s="108" t="n">
        <v>2447</v>
      </c>
      <c r="U63" s="108">
        <f>IF(V63&gt;0,(V63-T63)/2,"")</f>
        <v/>
      </c>
      <c r="V63" s="108" t="n">
        <v>2758</v>
      </c>
      <c r="W63" s="108">
        <f>IF(X63&gt;0,(X63-V63)/2,"")</f>
        <v/>
      </c>
      <c r="X63" s="108" t="n">
        <v>3160</v>
      </c>
      <c r="Y63" s="108">
        <f>IF(Z63&gt;0,(Z63-X63)/2,"")</f>
        <v/>
      </c>
      <c r="Z63" s="108" t="n">
        <v>3483</v>
      </c>
      <c r="AA63" s="108">
        <f>IF(AB63&gt;0,(AB63-Z63)/2,"")</f>
        <v/>
      </c>
      <c r="AB63" s="108" t="n">
        <v>3483</v>
      </c>
      <c r="AC63" s="108">
        <f>IF(AD63&gt;0,(AD63-AB63)/2,"")</f>
        <v/>
      </c>
      <c r="AD63" s="108" t="n">
        <v>3483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2345</v>
      </c>
      <c r="R64" s="114" t="n">
        <v>126</v>
      </c>
      <c r="S64" s="114">
        <f>IF(T64&gt;0,(T64-R64)/2,"")</f>
        <v/>
      </c>
      <c r="T64" s="114" t="n">
        <v>802</v>
      </c>
      <c r="U64" s="114">
        <f>IF(V64&gt;0,(V64-T64)/2,"")</f>
        <v/>
      </c>
      <c r="V64" s="114" t="n">
        <v>920</v>
      </c>
      <c r="W64" s="114">
        <f>IF(X64&gt;0,(X64-V64)/2,"")</f>
        <v/>
      </c>
      <c r="X64" s="114" t="n">
        <v>944</v>
      </c>
      <c r="Y64" s="114">
        <f>IF(Z64&gt;0,(Z64-X64)/2,"")</f>
        <v/>
      </c>
      <c r="Z64" s="114" t="n">
        <v>1022</v>
      </c>
      <c r="AA64" s="114">
        <f>IF(AB64&gt;0,(AB64-Z64)/2,"")</f>
        <v/>
      </c>
      <c r="AB64" s="114" t="n">
        <v>1022</v>
      </c>
      <c r="AC64" s="114">
        <f>IF(AD64&gt;0,(AD64-AB64)/2,"")</f>
        <v/>
      </c>
      <c r="AD64" s="114" t="n">
        <v>1022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5.xml><?xml version="1.0" encoding="utf-8"?>
<worksheet xmlns:r="http://schemas.openxmlformats.org/officeDocument/2006/relationships" xmlns="http://schemas.openxmlformats.org/spreadsheetml/2006/main">
  <sheetPr codeName="Sheet55">
    <tabColor theme="1"/>
    <outlinePr summaryBelow="1" summaryRight="1"/>
    <pageSetUpPr fitToPage="1"/>
  </sheetPr>
  <dimension ref="B2:AQ64"/>
  <sheetViews>
    <sheetView topLeftCell="G4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21793</v>
      </c>
      <c r="G6" s="117" t="n">
        <v>18311.78275</v>
      </c>
      <c r="H6" s="117" t="n">
        <v>15146.84781318</v>
      </c>
      <c r="I6" s="19">
        <f>G6+H6</f>
        <v/>
      </c>
      <c r="J6" s="119" t="n">
        <v>21349</v>
      </c>
      <c r="K6" s="117" t="n">
        <v>17384.209</v>
      </c>
      <c r="L6" s="117" t="n">
        <v>14681.43250959999</v>
      </c>
      <c r="M6" s="19">
        <f>K6+L6</f>
        <v/>
      </c>
      <c r="N6" s="85" t="n">
        <v>67</v>
      </c>
      <c r="O6" s="85" t="n">
        <v>54</v>
      </c>
      <c r="P6" s="92" t="n"/>
      <c r="Q6" s="20">
        <f>J6-P6</f>
        <v/>
      </c>
      <c r="R6" s="21" t="n">
        <v>1949</v>
      </c>
      <c r="S6" s="20">
        <f>IF(R6&gt;0,(R6-R7-$Q6),"")</f>
        <v/>
      </c>
      <c r="T6" s="21" t="n">
        <v>4718</v>
      </c>
      <c r="U6" s="20">
        <f>IF(T6&gt;0,(T6-T7-$Q6),"")</f>
        <v/>
      </c>
      <c r="V6" s="21" t="n">
        <v>11930</v>
      </c>
      <c r="W6" s="20">
        <f>IF(V6&gt;0,(V6-V7-$Q6),"")</f>
        <v/>
      </c>
      <c r="X6" s="21" t="n">
        <v>15158</v>
      </c>
      <c r="Y6" s="20">
        <f>IF(X6&gt;0,(X6-X7-$Q6),"")</f>
        <v/>
      </c>
      <c r="Z6" s="21" t="n">
        <v>19702</v>
      </c>
      <c r="AA6" s="20">
        <f>IF(Z6&gt;0,(Z6-Z7-$Q6),"")</f>
        <v/>
      </c>
      <c r="AB6" s="21" t="n">
        <v>19702</v>
      </c>
      <c r="AC6" s="22">
        <f>IF(AB6&gt;0,(AB6-AB7-$Q6),"")</f>
        <v/>
      </c>
      <c r="AD6" s="21" t="n">
        <v>19702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38</v>
      </c>
      <c r="S7" s="24" t="n"/>
      <c r="T7" s="25" t="n">
        <v>53</v>
      </c>
      <c r="U7" s="24" t="n"/>
      <c r="V7" s="25" t="n">
        <v>108</v>
      </c>
      <c r="W7" s="24" t="n"/>
      <c r="X7" s="25" t="n">
        <v>125</v>
      </c>
      <c r="Y7" s="24" t="n"/>
      <c r="Z7" s="25" t="n">
        <v>210</v>
      </c>
      <c r="AA7" s="24" t="n"/>
      <c r="AB7" s="25" t="n">
        <v>210</v>
      </c>
      <c r="AC7" s="26" t="n"/>
      <c r="AD7" s="25" t="n">
        <v>210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2094</v>
      </c>
      <c r="E8" s="29" t="inlineStr">
        <is>
          <t>Room 2</t>
        </is>
      </c>
      <c r="F8" s="119" t="n">
        <v>16317</v>
      </c>
      <c r="G8" s="117" t="n">
        <v>6894.678</v>
      </c>
      <c r="H8" s="117" t="n">
        <v>1502.581237</v>
      </c>
      <c r="I8" s="19">
        <f>G8+H8</f>
        <v/>
      </c>
      <c r="J8" s="119" t="n">
        <v>16189</v>
      </c>
      <c r="K8" s="117" t="n">
        <v>6843.854999999999</v>
      </c>
      <c r="L8" s="117" t="n">
        <v>1460.0477762</v>
      </c>
      <c r="M8" s="19">
        <f>K8+L8</f>
        <v/>
      </c>
      <c r="N8" s="87" t="n">
        <v>27</v>
      </c>
      <c r="O8" s="87" t="n">
        <v>24</v>
      </c>
      <c r="P8" s="92" t="n"/>
      <c r="Q8" s="20">
        <f>J8-P8</f>
        <v/>
      </c>
      <c r="R8" s="21" t="n">
        <v>33</v>
      </c>
      <c r="S8" s="20">
        <f>IF(R8&gt;0,(R8-R9-$Q8),"")</f>
        <v/>
      </c>
      <c r="T8" s="21" t="n">
        <v>998</v>
      </c>
      <c r="U8" s="20">
        <f>IF(T8&gt;0,(T8-T9-$Q8),"")</f>
        <v/>
      </c>
      <c r="V8" s="21" t="n">
        <v>998</v>
      </c>
      <c r="W8" s="20">
        <f>IF(V8&gt;0,(V8-V9-$Q8),"")</f>
        <v/>
      </c>
      <c r="X8" s="21" t="n">
        <v>6753</v>
      </c>
      <c r="Y8" s="20">
        <f>IF(X8&gt;0,(X8-X9-$Q8),"")</f>
        <v/>
      </c>
      <c r="Z8" s="21" t="n">
        <v>8549</v>
      </c>
      <c r="AA8" s="20">
        <f>IF(Z8&gt;0,(Z8-Z9-$Q8),"")</f>
        <v/>
      </c>
      <c r="AB8" s="21" t="n">
        <v>8549</v>
      </c>
      <c r="AC8" s="22">
        <f>IF(AB8&gt;0,(AB8-AB9-$Q8),"")</f>
        <v/>
      </c>
      <c r="AD8" s="21" t="n">
        <v>8549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2045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9</v>
      </c>
      <c r="U9" s="24" t="n"/>
      <c r="V9" s="30" t="n">
        <v>9</v>
      </c>
      <c r="W9" s="24" t="n"/>
      <c r="X9" s="30" t="n">
        <v>9</v>
      </c>
      <c r="Y9" s="24" t="n"/>
      <c r="Z9" s="30" t="n">
        <v>9</v>
      </c>
      <c r="AA9" s="24" t="n"/>
      <c r="AB9" s="30" t="n">
        <v>9</v>
      </c>
      <c r="AC9" s="26" t="n"/>
      <c r="AD9" s="30" t="n">
        <v>9</v>
      </c>
      <c r="AE9" s="26" t="n"/>
    </row>
    <row r="10">
      <c r="B10" s="16" t="inlineStr">
        <is>
          <t>WM DC</t>
        </is>
      </c>
      <c r="C10" s="17" t="n">
        <v>5790</v>
      </c>
      <c r="E10" s="18" t="inlineStr">
        <is>
          <t>Room 3</t>
        </is>
      </c>
      <c r="F10" s="119" t="n">
        <v>10067</v>
      </c>
      <c r="G10" s="117" t="n">
        <v>7934.131125000001</v>
      </c>
      <c r="H10" s="117" t="n">
        <v>1869.2489525</v>
      </c>
      <c r="I10" s="19">
        <f>G10+H10</f>
        <v/>
      </c>
      <c r="J10" s="119" t="n">
        <v>9978</v>
      </c>
      <c r="K10" s="117" t="n">
        <v>7725.762125</v>
      </c>
      <c r="L10" s="117" t="n">
        <v>1792.4090925</v>
      </c>
      <c r="M10" s="19">
        <f>K10+L10</f>
        <v/>
      </c>
      <c r="N10" s="88" t="n">
        <v>47</v>
      </c>
      <c r="O10" s="88" t="n">
        <v>33</v>
      </c>
      <c r="P10" s="92" t="n"/>
      <c r="Q10" s="20">
        <f>J10-P10</f>
        <v/>
      </c>
      <c r="R10" s="21" t="n">
        <v>475</v>
      </c>
      <c r="S10" s="20">
        <f>IF(R10&gt;0,(R10-R11-$Q10),"")</f>
        <v/>
      </c>
      <c r="T10" s="21" t="n">
        <v>2005</v>
      </c>
      <c r="U10" s="20">
        <f>IF(T10&gt;0,(T10-T11-$Q10),"")</f>
        <v/>
      </c>
      <c r="V10" s="21" t="n">
        <v>3312</v>
      </c>
      <c r="W10" s="20">
        <f>IF(V10&gt;0,(V10-V11-$Q10),"")</f>
        <v/>
      </c>
      <c r="X10" s="21" t="n">
        <v>4653</v>
      </c>
      <c r="Y10" s="20">
        <f>IF(X10&gt;0,(X10-X11-$Q10),"")</f>
        <v/>
      </c>
      <c r="Z10" s="21" t="n">
        <v>4825</v>
      </c>
      <c r="AA10" s="20">
        <f>IF(Z10&gt;0,(Z10-Z11-$Q10),"")</f>
        <v/>
      </c>
      <c r="AB10" s="21" t="n">
        <v>4825</v>
      </c>
      <c r="AC10" s="22">
        <f>IF(AB10&gt;0,(AB10-AB11-$Q10),"")</f>
        <v/>
      </c>
      <c r="AD10" s="21" t="n">
        <v>4825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2634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78</v>
      </c>
      <c r="S11" s="24" t="n"/>
      <c r="T11" s="30" t="n">
        <v>588</v>
      </c>
      <c r="U11" s="24" t="n"/>
      <c r="V11" s="30" t="n">
        <v>858</v>
      </c>
      <c r="W11" s="24" t="n"/>
      <c r="X11" s="30" t="n">
        <v>1236</v>
      </c>
      <c r="Y11" s="24" t="n"/>
      <c r="Z11" s="30" t="n">
        <v>1414</v>
      </c>
      <c r="AA11" s="24" t="n"/>
      <c r="AB11" s="30" t="n">
        <v>1414</v>
      </c>
      <c r="AC11" s="26" t="n"/>
      <c r="AD11" s="30" t="n">
        <v>1414</v>
      </c>
      <c r="AE11" s="26" t="n"/>
    </row>
    <row r="12">
      <c r="B12" s="16" t="inlineStr">
        <is>
          <t>WM TUC</t>
        </is>
      </c>
      <c r="C12" s="17" t="n">
        <v>1671</v>
      </c>
      <c r="E12" s="29" t="inlineStr">
        <is>
          <t>Room 4</t>
        </is>
      </c>
      <c r="F12" s="119" t="n">
        <v>13484</v>
      </c>
      <c r="G12" s="117" t="n">
        <v>11633.47275</v>
      </c>
      <c r="H12" s="117" t="n">
        <v>17384.34860600999</v>
      </c>
      <c r="I12" s="19">
        <f>G12+H12</f>
        <v/>
      </c>
      <c r="J12" s="119" t="n">
        <v>13600</v>
      </c>
      <c r="K12" s="117" t="n">
        <v>11302.0365</v>
      </c>
      <c r="L12" s="117" t="n">
        <v>16496.95881475</v>
      </c>
      <c r="M12" s="19">
        <f>K12+L12</f>
        <v/>
      </c>
      <c r="N12" s="88" t="n">
        <v>50</v>
      </c>
      <c r="O12" s="88" t="n">
        <v>37</v>
      </c>
      <c r="P12" s="92" t="n"/>
      <c r="Q12" s="20">
        <f>J12-P12</f>
        <v/>
      </c>
      <c r="R12" s="21" t="n">
        <v>1551</v>
      </c>
      <c r="S12" s="20">
        <f>IF(R12&gt;0,(R12-R13-$Q12),"")</f>
        <v/>
      </c>
      <c r="T12" s="21" t="n">
        <v>3531</v>
      </c>
      <c r="U12" s="20">
        <f>IF(T12&gt;0,(T12-T13-$Q12),"")</f>
        <v/>
      </c>
      <c r="V12" s="21" t="n">
        <v>6798</v>
      </c>
      <c r="W12" s="20">
        <f>IF(V12&gt;0,(V12-V13-$Q12),"")</f>
        <v/>
      </c>
      <c r="X12" s="21" t="n">
        <v>10579</v>
      </c>
      <c r="Y12" s="20">
        <f>IF(X12&gt;0,(X12-X13-$Q12),"")</f>
        <v/>
      </c>
      <c r="Z12" s="21" t="n">
        <v>10453</v>
      </c>
      <c r="AA12" s="20">
        <f>IF(Z12&gt;0,(Z12-Z13-$Q12),"")</f>
        <v/>
      </c>
      <c r="AB12" s="21" t="n">
        <v>10453</v>
      </c>
      <c r="AC12" s="22">
        <f>IF(AB12&gt;0,(AB12-AB13-$Q12),"")</f>
        <v/>
      </c>
      <c r="AD12" s="21" t="n">
        <v>10453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4729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438</v>
      </c>
      <c r="S13" s="24" t="n"/>
      <c r="T13" s="30" t="n">
        <v>772</v>
      </c>
      <c r="U13" s="24" t="n"/>
      <c r="V13" s="30" t="n">
        <v>1339</v>
      </c>
      <c r="W13" s="24" t="n"/>
      <c r="X13" s="30" t="n">
        <v>1421</v>
      </c>
      <c r="Y13" s="24" t="n"/>
      <c r="Z13" s="30" t="n">
        <v>1421</v>
      </c>
      <c r="AA13" s="24" t="n"/>
      <c r="AB13" s="30" t="n">
        <v>1421</v>
      </c>
      <c r="AC13" s="26" t="n"/>
      <c r="AD13" s="30" t="n">
        <v>1421</v>
      </c>
      <c r="AE13" s="26" t="n"/>
    </row>
    <row r="14">
      <c r="B14" s="16" t="inlineStr">
        <is>
          <t>ALBSFWY PHX</t>
        </is>
      </c>
      <c r="C14" s="17" t="n">
        <v>10971</v>
      </c>
      <c r="E14" s="18" t="inlineStr">
        <is>
          <t>Room 5</t>
        </is>
      </c>
      <c r="F14" s="119" t="n">
        <v>23616</v>
      </c>
      <c r="G14" s="117" t="n">
        <v>17820</v>
      </c>
      <c r="H14" s="117" t="n">
        <v>21746.53822815001</v>
      </c>
      <c r="I14" s="19">
        <f>G14+H14</f>
        <v/>
      </c>
      <c r="J14" s="119" t="n">
        <v>23616</v>
      </c>
      <c r="K14" s="117" t="n">
        <v>17820</v>
      </c>
      <c r="L14" s="117" t="n">
        <v>21701.43326814999</v>
      </c>
      <c r="M14" s="19">
        <f>K14+L14</f>
        <v/>
      </c>
      <c r="N14" s="88" t="n">
        <v>68</v>
      </c>
      <c r="O14" s="88" t="n">
        <v>50</v>
      </c>
      <c r="P14" s="92" t="n"/>
      <c r="Q14" s="20">
        <f>J14-P14</f>
        <v/>
      </c>
      <c r="R14" s="21" t="n">
        <v>4513</v>
      </c>
      <c r="S14" s="20">
        <f>IF(R14&gt;0,(R14-R15-$Q14),"")</f>
        <v/>
      </c>
      <c r="T14" s="21" t="n">
        <v>8501</v>
      </c>
      <c r="U14" s="20">
        <f>IF(T14&gt;0,(T14-T15-$Q14),"")</f>
        <v/>
      </c>
      <c r="V14" s="21" t="n">
        <v>10331</v>
      </c>
      <c r="W14" s="20">
        <f>IF(V14&gt;0,(V14-V15-$Q14),"")</f>
        <v/>
      </c>
      <c r="X14" s="21" t="n">
        <v>13586</v>
      </c>
      <c r="Y14" s="20">
        <f>IF(X14&gt;0,(X14-X15-$Q14),"")</f>
        <v/>
      </c>
      <c r="Z14" s="21" t="n">
        <v>14651</v>
      </c>
      <c r="AA14" s="20">
        <f>IF(Z14&gt;0,(Z14-Z15-$Q14),"")</f>
        <v/>
      </c>
      <c r="AB14" s="21" t="n">
        <v>14651</v>
      </c>
      <c r="AC14" s="22">
        <f>IF(AB14&gt;0,(AB14-AB15-$Q14),"")</f>
        <v/>
      </c>
      <c r="AD14" s="21" t="n">
        <v>14651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3700</v>
      </c>
      <c r="S15" s="24" t="n"/>
      <c r="T15" s="25" t="n">
        <v>6995</v>
      </c>
      <c r="U15" s="24" t="n"/>
      <c r="V15" s="25" t="n">
        <v>8415</v>
      </c>
      <c r="W15" s="24" t="n"/>
      <c r="X15" s="25" t="n">
        <v>9406</v>
      </c>
      <c r="Y15" s="24" t="n"/>
      <c r="Z15" s="25" t="n">
        <v>9406</v>
      </c>
      <c r="AA15" s="24" t="n"/>
      <c r="AB15" s="25" t="n">
        <v>9406</v>
      </c>
      <c r="AC15" s="26" t="n"/>
      <c r="AD15" s="25" t="n">
        <v>9406</v>
      </c>
      <c r="AE15" s="26" t="n"/>
    </row>
    <row r="16" ht="15" customHeight="1" thickBot="1">
      <c r="B16" s="28" t="inlineStr">
        <is>
          <t>FRY'S</t>
        </is>
      </c>
      <c r="C16" s="17" t="n">
        <v>14181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8489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2484</v>
      </c>
      <c r="L20" s="4" t="n"/>
      <c r="M20" s="4" t="n"/>
      <c r="Q20" s="51" t="inlineStr">
        <is>
          <t>Day Prior</t>
        </is>
      </c>
      <c r="R20" s="35" t="n">
        <v>6754</v>
      </c>
      <c r="S20" s="36" t="n">
        <v>-88313</v>
      </c>
      <c r="T20" s="35" t="n">
        <v>18251</v>
      </c>
      <c r="U20" s="36" t="n">
        <v>-76816</v>
      </c>
      <c r="V20" s="35" t="n">
        <v>28676</v>
      </c>
      <c r="W20" s="36" t="n">
        <v>-66391</v>
      </c>
      <c r="X20" s="35" t="n">
        <v>41115</v>
      </c>
      <c r="Y20" s="36" t="n">
        <v>-53952</v>
      </c>
      <c r="Z20" s="35" t="n">
        <v>47135</v>
      </c>
      <c r="AA20" s="36" t="n">
        <v>-47932</v>
      </c>
      <c r="AB20" s="35" t="n">
        <v>46689</v>
      </c>
      <c r="AC20" s="37" t="n">
        <v>-48378</v>
      </c>
      <c r="AD20" s="35" t="n">
        <v>46689</v>
      </c>
      <c r="AE20" s="37" t="n">
        <v>-48378</v>
      </c>
    </row>
    <row r="21" ht="15" customHeight="1" thickBot="1">
      <c r="B21" s="57" t="inlineStr">
        <is>
          <t>SBUX LV</t>
        </is>
      </c>
      <c r="C21" s="58" t="n">
        <v>4702</v>
      </c>
      <c r="M21" s="4" t="n"/>
      <c r="Q21" s="52" t="n"/>
      <c r="R21" s="40" t="n">
        <v>4392</v>
      </c>
      <c r="S21" s="41" t="n"/>
      <c r="T21" s="40" t="n">
        <v>8751</v>
      </c>
      <c r="U21" s="41" t="n"/>
      <c r="V21" s="40" t="n">
        <v>11070</v>
      </c>
      <c r="W21" s="41" t="n"/>
      <c r="X21" s="40" t="n">
        <v>12591</v>
      </c>
      <c r="Y21" s="41" t="n"/>
      <c r="Z21" s="40" t="n">
        <v>13479</v>
      </c>
      <c r="AA21" s="41" t="n"/>
      <c r="AB21" s="40" t="n">
        <v>13521</v>
      </c>
      <c r="AC21" s="42" t="n"/>
      <c r="AD21" s="40" t="n">
        <v>13521</v>
      </c>
      <c r="AE21" s="42" t="n"/>
    </row>
    <row r="22" ht="15" customHeight="1" thickBot="1">
      <c r="M22" s="4" t="n"/>
      <c r="Q22" s="54" t="n"/>
      <c r="R22" s="55" t="n">
        <v>3377</v>
      </c>
      <c r="S22" s="55" t="n"/>
      <c r="T22" s="55" t="n">
        <v>5748.5</v>
      </c>
      <c r="U22" s="55" t="n"/>
      <c r="V22" s="55" t="n">
        <v>5212.5</v>
      </c>
      <c r="W22" s="55" t="n"/>
      <c r="X22" s="55" t="n">
        <v>6219.5</v>
      </c>
      <c r="Y22" s="55" t="n"/>
      <c r="Z22" s="55" t="n">
        <v>3010</v>
      </c>
      <c r="AA22" s="55" t="n"/>
      <c r="AB22" s="55" t="n">
        <v>-223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11852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27984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14824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15767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4139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2266</v>
      </c>
      <c r="R35" s="104" t="n">
        <v>0</v>
      </c>
      <c r="S35" s="104">
        <f>IF(T35&gt;0,(T35-R35)/2,"")</f>
        <v/>
      </c>
      <c r="T35" s="104" t="n">
        <v>153</v>
      </c>
      <c r="U35" s="104">
        <f>IF(V35&gt;0,(V35-T35)/2,"")</f>
        <v/>
      </c>
      <c r="V35" s="104" t="n">
        <v>1629</v>
      </c>
      <c r="W35" s="104">
        <f>IF(X35&gt;0,(X35-V35)/2,"")</f>
        <v/>
      </c>
      <c r="X35" s="104" t="n">
        <v>2204</v>
      </c>
      <c r="Y35" s="104">
        <f>IF(Z35&gt;0,(Z35-X35)/2,"")</f>
        <v/>
      </c>
      <c r="Z35" s="104" t="n">
        <v>2226</v>
      </c>
      <c r="AA35" s="104">
        <f>IF(AB35&gt;0,(AB35-Z35)/2,"")</f>
        <v/>
      </c>
      <c r="AB35" s="104" t="n">
        <v>2226</v>
      </c>
      <c r="AC35" s="104">
        <f>IF(AD35&gt;0,(AD35-AB35)/2,"")</f>
        <v/>
      </c>
      <c r="AD35" s="104" t="n">
        <v>2226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1541</v>
      </c>
      <c r="R36" s="106" t="n">
        <v>0</v>
      </c>
      <c r="S36" s="106">
        <f>IF(T36&gt;0,(T36-R36)/2,"")</f>
        <v/>
      </c>
      <c r="T36" s="106" t="n">
        <v>9</v>
      </c>
      <c r="U36" s="106">
        <f>IF(V36&gt;0,(V36-T36)/2,"")</f>
        <v/>
      </c>
      <c r="V36" s="106" t="n">
        <v>194</v>
      </c>
      <c r="W36" s="106">
        <f>IF(X36&gt;0,(X36-V36)/2,"")</f>
        <v/>
      </c>
      <c r="X36" s="106" t="n">
        <v>901</v>
      </c>
      <c r="Y36" s="106">
        <f>IF(Z36&gt;0,(Z36-X36)/2,"")</f>
        <v/>
      </c>
      <c r="Z36" s="106" t="n">
        <v>1353</v>
      </c>
      <c r="AA36" s="106">
        <f>IF(AB36&gt;0,(AB36-Z36)/2,"")</f>
        <v/>
      </c>
      <c r="AB36" s="106" t="n">
        <v>1353</v>
      </c>
      <c r="AC36" s="106">
        <f>IF(AD36&gt;0,(AD36-AB36)/2,"")</f>
        <v/>
      </c>
      <c r="AD36" s="106" t="n">
        <v>1353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2673</v>
      </c>
      <c r="R37" s="108" t="n">
        <v>420</v>
      </c>
      <c r="S37" s="108">
        <f>IF(T37&gt;0,(T37-R37)/2,"")</f>
        <v/>
      </c>
      <c r="T37" s="108" t="n">
        <v>434</v>
      </c>
      <c r="U37" s="108">
        <f>IF(V37&gt;0,(V37-T37)/2,"")</f>
        <v/>
      </c>
      <c r="V37" s="108" t="n">
        <v>799</v>
      </c>
      <c r="W37" s="108">
        <f>IF(X37&gt;0,(X37-V37)/2,"")</f>
        <v/>
      </c>
      <c r="X37" s="108" t="n">
        <v>1471</v>
      </c>
      <c r="Y37" s="108">
        <f>IF(Z37&gt;0,(Z37-X37)/2,"")</f>
        <v/>
      </c>
      <c r="Z37" s="108" t="n">
        <v>2688</v>
      </c>
      <c r="AA37" s="108">
        <f>IF(AB37&gt;0,(AB37-Z37)/2,"")</f>
        <v/>
      </c>
      <c r="AB37" s="108" t="n">
        <v>2688</v>
      </c>
      <c r="AC37" s="108">
        <f>IF(AD37&gt;0,(AD37-AB37)/2,"")</f>
        <v/>
      </c>
      <c r="AD37" s="108" t="n">
        <v>2688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3736</v>
      </c>
      <c r="R38" s="106" t="n">
        <v>715</v>
      </c>
      <c r="S38" s="106">
        <f>IF(T38&gt;0,(T38-R38)/2,"")</f>
        <v/>
      </c>
      <c r="T38" s="106" t="n">
        <v>1227</v>
      </c>
      <c r="U38" s="106">
        <f>IF(V38&gt;0,(V38-T38)/2,"")</f>
        <v/>
      </c>
      <c r="V38" s="106" t="n">
        <v>1977</v>
      </c>
      <c r="W38" s="106">
        <f>IF(X38&gt;0,(X38-V38)/2,"")</f>
        <v/>
      </c>
      <c r="X38" s="106" t="n">
        <v>2501</v>
      </c>
      <c r="Y38" s="106">
        <f>IF(Z38&gt;0,(Z38-X38)/2,"")</f>
        <v/>
      </c>
      <c r="Z38" s="106" t="n">
        <v>3150</v>
      </c>
      <c r="AA38" s="106">
        <f>IF(AB38&gt;0,(AB38-Z38)/2,"")</f>
        <v/>
      </c>
      <c r="AB38" s="106" t="n">
        <v>3150</v>
      </c>
      <c r="AC38" s="106">
        <f>IF(AD38&gt;0,(AD38-AB38)/2,"")</f>
        <v/>
      </c>
      <c r="AD38" s="106" t="n">
        <v>3150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2544</v>
      </c>
      <c r="R39" s="108" t="n">
        <v>31</v>
      </c>
      <c r="S39" s="108">
        <f>IF(T39&gt;0,(T39-R39)/2,"")</f>
        <v/>
      </c>
      <c r="T39" s="108" t="n">
        <v>31</v>
      </c>
      <c r="U39" s="108">
        <f>IF(V39&gt;0,(V39-T39)/2,"")</f>
        <v/>
      </c>
      <c r="V39" s="108" t="n">
        <v>1819</v>
      </c>
      <c r="W39" s="108">
        <f>IF(X39&gt;0,(X39-V39)/2,"")</f>
        <v/>
      </c>
      <c r="X39" s="108" t="n">
        <v>1819</v>
      </c>
      <c r="Y39" s="108">
        <f>IF(Z39&gt;0,(Z39-X39)/2,"")</f>
        <v/>
      </c>
      <c r="Z39" s="108" t="n">
        <v>2561</v>
      </c>
      <c r="AA39" s="108">
        <f>IF(AB39&gt;0,(AB39-Z39)/2,"")</f>
        <v/>
      </c>
      <c r="AB39" s="108" t="n">
        <v>2561</v>
      </c>
      <c r="AC39" s="108">
        <f>IF(AD39&gt;0,(AD39-AB39)/2,"")</f>
        <v/>
      </c>
      <c r="AD39" s="108" t="n">
        <v>2561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3749</v>
      </c>
      <c r="R40" s="106" t="n">
        <v>5</v>
      </c>
      <c r="S40" s="106">
        <f>IF(T40&gt;0,(T40-R40)/2,"")</f>
        <v/>
      </c>
      <c r="T40" s="106" t="n">
        <v>632</v>
      </c>
      <c r="U40" s="106">
        <f>IF(V40&gt;0,(V40-T40)/2,"")</f>
        <v/>
      </c>
      <c r="V40" s="106" t="n">
        <v>1652</v>
      </c>
      <c r="W40" s="106">
        <f>IF(X40&gt;0,(X40-V40)/2,"")</f>
        <v/>
      </c>
      <c r="X40" s="106" t="n">
        <v>1995</v>
      </c>
      <c r="Y40" s="106">
        <f>IF(Z40&gt;0,(Z40-X40)/2,"")</f>
        <v/>
      </c>
      <c r="Z40" s="106" t="n">
        <v>3457</v>
      </c>
      <c r="AA40" s="106">
        <f>IF(AB40&gt;0,(AB40-Z40)/2,"")</f>
        <v/>
      </c>
      <c r="AB40" s="106" t="n">
        <v>3457</v>
      </c>
      <c r="AC40" s="106">
        <f>IF(AD40&gt;0,(AD40-AB40)/2,"")</f>
        <v/>
      </c>
      <c r="AD40" s="106" t="n">
        <v>3457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1256</v>
      </c>
      <c r="R41" s="108" t="n">
        <v>0</v>
      </c>
      <c r="S41" s="108">
        <f>IF(T41&gt;0,(T41-R41)/2,"")</f>
        <v/>
      </c>
      <c r="T41" s="108" t="n">
        <v>855</v>
      </c>
      <c r="U41" s="108">
        <f>IF(V41&gt;0,(V41-T41)/2,"")</f>
        <v/>
      </c>
      <c r="V41" s="108" t="n">
        <v>1268</v>
      </c>
      <c r="W41" s="108">
        <f>IF(X41&gt;0,(X41-V41)/2,"")</f>
        <v/>
      </c>
      <c r="X41" s="108" t="n">
        <v>1268</v>
      </c>
      <c r="Y41" s="108">
        <f>IF(Z41&gt;0,(Z41-X41)/2,"")</f>
        <v/>
      </c>
      <c r="Z41" s="108" t="n">
        <v>1268</v>
      </c>
      <c r="AA41" s="108">
        <f>IF(AB41&gt;0,(AB41-Z41)/2,"")</f>
        <v/>
      </c>
      <c r="AB41" s="108" t="n">
        <v>1268</v>
      </c>
      <c r="AC41" s="108">
        <f>IF(AD41&gt;0,(AD41-AB41)/2,"")</f>
        <v/>
      </c>
      <c r="AD41" s="108" t="n">
        <v>1268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1890</v>
      </c>
      <c r="R42" s="106" t="n">
        <v>0</v>
      </c>
      <c r="S42" s="106">
        <f>IF(T42&gt;0,(T42-R42)/2,"")</f>
        <v/>
      </c>
      <c r="T42" s="106" t="n">
        <v>599</v>
      </c>
      <c r="U42" s="106">
        <f>IF(V42&gt;0,(V42-T42)/2,"")</f>
        <v/>
      </c>
      <c r="V42" s="106" t="n">
        <v>1024</v>
      </c>
      <c r="W42" s="106">
        <f>IF(X42&gt;0,(X42-V42)/2,"")</f>
        <v/>
      </c>
      <c r="X42" s="106" t="n">
        <v>1431</v>
      </c>
      <c r="Y42" s="106">
        <f>IF(Z42&gt;0,(Z42-X42)/2,"")</f>
        <v/>
      </c>
      <c r="Z42" s="106" t="n">
        <v>1431</v>
      </c>
      <c r="AA42" s="106">
        <f>IF(AB42&gt;0,(AB42-Z42)/2,"")</f>
        <v/>
      </c>
      <c r="AB42" s="106" t="n">
        <v>1431</v>
      </c>
      <c r="AC42" s="106">
        <f>IF(AD42&gt;0,(AD42-AB42)/2,"")</f>
        <v/>
      </c>
      <c r="AD42" s="106" t="n">
        <v>1431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1694</v>
      </c>
      <c r="R43" s="110" t="n">
        <v>778</v>
      </c>
      <c r="S43" s="110">
        <f>IF(T43&gt;0,(T43-R43)/2,"")</f>
        <v/>
      </c>
      <c r="T43" s="110" t="n">
        <v>778</v>
      </c>
      <c r="U43" s="110">
        <f>IF(V43&gt;0,(V43-T43)/2,"")</f>
        <v/>
      </c>
      <c r="V43" s="110" t="n">
        <v>1568</v>
      </c>
      <c r="W43" s="110">
        <f>IF(X43&gt;0,(X43-V43)/2,"")</f>
        <v/>
      </c>
      <c r="X43" s="110" t="n">
        <v>1568</v>
      </c>
      <c r="Y43" s="110">
        <f>IF(Z43&gt;0,(Z43-X43)/2,"")</f>
        <v/>
      </c>
      <c r="Z43" s="110" t="n">
        <v>1568</v>
      </c>
      <c r="AA43" s="110">
        <f>IF(AB43&gt;0,(AB43-Z43)/2,"")</f>
        <v/>
      </c>
      <c r="AB43" s="110" t="n">
        <v>1568</v>
      </c>
      <c r="AC43" s="110">
        <f>IF(AD43&gt;0,(AD43-AB43)/2,"")</f>
        <v/>
      </c>
      <c r="AD43" s="110" t="n">
        <v>1568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5062</v>
      </c>
      <c r="R44" s="112" t="n">
        <v>13</v>
      </c>
      <c r="S44" s="112">
        <f>IF(T44&gt;0,(T44-R44)/2,"")</f>
        <v/>
      </c>
      <c r="T44" s="112" t="n">
        <v>13</v>
      </c>
      <c r="U44" s="112">
        <f>IF(V44&gt;0,(V44-T44)/2,"")</f>
        <v/>
      </c>
      <c r="V44" s="112" t="n">
        <v>13</v>
      </c>
      <c r="W44" s="112">
        <f>IF(X44&gt;0,(X44-V44)/2,"")</f>
        <v/>
      </c>
      <c r="X44" s="112" t="n">
        <v>2021</v>
      </c>
      <c r="Y44" s="112">
        <f>IF(Z44&gt;0,(Z44-X44)/2,"")</f>
        <v/>
      </c>
      <c r="Z44" s="112" t="n">
        <v>2021</v>
      </c>
      <c r="AA44" s="112">
        <f>IF(AB44&gt;0,(AB44-Z44)/2,"")</f>
        <v/>
      </c>
      <c r="AB44" s="112" t="n">
        <v>2021</v>
      </c>
      <c r="AC44" s="112">
        <f>IF(AD44&gt;0,(AD44-AB44)/2,"")</f>
        <v/>
      </c>
      <c r="AD44" s="112" t="n">
        <v>2021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4185</v>
      </c>
      <c r="R45" s="108" t="n">
        <v>8</v>
      </c>
      <c r="S45" s="108">
        <f>IF(T45&gt;0,(T45-R45)/2,"")</f>
        <v/>
      </c>
      <c r="T45" s="108" t="n">
        <v>8</v>
      </c>
      <c r="U45" s="108">
        <f>IF(V45&gt;0,(V45-T45)/2,"")</f>
        <v/>
      </c>
      <c r="V45" s="108" t="n">
        <v>8</v>
      </c>
      <c r="W45" s="108">
        <f>IF(X45&gt;0,(X45-V45)/2,"")</f>
        <v/>
      </c>
      <c r="X45" s="108" t="n">
        <v>1184</v>
      </c>
      <c r="Y45" s="108">
        <f>IF(Z45&gt;0,(Z45-X45)/2,"")</f>
        <v/>
      </c>
      <c r="Z45" s="108" t="n">
        <v>2606</v>
      </c>
      <c r="AA45" s="108">
        <f>IF(AB45&gt;0,(AB45-Z45)/2,"")</f>
        <v/>
      </c>
      <c r="AB45" s="108" t="n">
        <v>2606</v>
      </c>
      <c r="AC45" s="108">
        <f>IF(AD45&gt;0,(AD45-AB45)/2,"")</f>
        <v/>
      </c>
      <c r="AD45" s="108" t="n">
        <v>2606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2684</v>
      </c>
      <c r="R46" s="106" t="n">
        <v>8</v>
      </c>
      <c r="S46" s="106">
        <f>IF(T46&gt;0,(T46-R46)/2,"")</f>
        <v/>
      </c>
      <c r="T46" s="106" t="n">
        <v>8</v>
      </c>
      <c r="U46" s="106">
        <f>IF(V46&gt;0,(V46-T46)/2,"")</f>
        <v/>
      </c>
      <c r="V46" s="106" t="n">
        <v>8</v>
      </c>
      <c r="W46" s="106">
        <f>IF(X46&gt;0,(X46-V46)/2,"")</f>
        <v/>
      </c>
      <c r="X46" s="106" t="n">
        <v>1511</v>
      </c>
      <c r="Y46" s="106">
        <f>IF(Z46&gt;0,(Z46-X46)/2,"")</f>
        <v/>
      </c>
      <c r="Z46" s="106" t="n">
        <v>1885</v>
      </c>
      <c r="AA46" s="106">
        <f>IF(AB46&gt;0,(AB46-Z46)/2,"")</f>
        <v/>
      </c>
      <c r="AB46" s="106" t="n">
        <v>1885</v>
      </c>
      <c r="AC46" s="106">
        <f>IF(AD46&gt;0,(AD46-AB46)/2,"")</f>
        <v/>
      </c>
      <c r="AD46" s="106" t="n">
        <v>1885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4258</v>
      </c>
      <c r="R47" s="110" t="n">
        <v>4</v>
      </c>
      <c r="S47" s="110">
        <f>IF(T47&gt;0,(T47-R47)/2,"")</f>
        <v/>
      </c>
      <c r="T47" s="110" t="n">
        <v>969</v>
      </c>
      <c r="U47" s="110">
        <f>IF(V47&gt;0,(V47-T47)/2,"")</f>
        <v/>
      </c>
      <c r="V47" s="110" t="n">
        <v>969</v>
      </c>
      <c r="W47" s="110">
        <f>IF(X47&gt;0,(X47-V47)/2,"")</f>
        <v/>
      </c>
      <c r="X47" s="110" t="n">
        <v>2037</v>
      </c>
      <c r="Y47" s="110">
        <f>IF(Z47&gt;0,(Z47-X47)/2,"")</f>
        <v/>
      </c>
      <c r="Z47" s="110" t="n">
        <v>2037</v>
      </c>
      <c r="AA47" s="110">
        <f>IF(AB47&gt;0,(AB47-Z47)/2,"")</f>
        <v/>
      </c>
      <c r="AB47" s="110" t="n">
        <v>2037</v>
      </c>
      <c r="AC47" s="110">
        <f>IF(AD47&gt;0,(AD47-AB47)/2,"")</f>
        <v/>
      </c>
      <c r="AD47" s="110" t="n">
        <v>2037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292</v>
      </c>
      <c r="R48" s="112" t="n">
        <v>0</v>
      </c>
      <c r="S48" s="112">
        <f>IF(T48&gt;0,(T48-R48)/2,"")</f>
        <v/>
      </c>
      <c r="T48" s="112" t="n">
        <v>36</v>
      </c>
      <c r="U48" s="112">
        <f>IF(V48&gt;0,(V48-T48)/2,"")</f>
        <v/>
      </c>
      <c r="V48" s="112" t="n">
        <v>135</v>
      </c>
      <c r="W48" s="112">
        <f>IF(X48&gt;0,(X48-V48)/2,"")</f>
        <v/>
      </c>
      <c r="X48" s="112" t="n">
        <v>203</v>
      </c>
      <c r="Y48" s="112">
        <f>IF(Z48&gt;0,(Z48-X48)/2,"")</f>
        <v/>
      </c>
      <c r="Z48" s="112" t="n">
        <v>203</v>
      </c>
      <c r="AA48" s="112">
        <f>IF(AB48&gt;0,(AB48-Z48)/2,"")</f>
        <v/>
      </c>
      <c r="AB48" s="112" t="n">
        <v>203</v>
      </c>
      <c r="AC48" s="112">
        <f>IF(AD48&gt;0,(AD48-AB48)/2,"")</f>
        <v/>
      </c>
      <c r="AD48" s="112" t="n">
        <v>203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316</v>
      </c>
      <c r="R49" s="108" t="n">
        <v>0</v>
      </c>
      <c r="S49" s="108">
        <f>IF(T49&gt;0,(T49-R49)/2,"")</f>
        <v/>
      </c>
      <c r="T49" s="108" t="n">
        <v>308</v>
      </c>
      <c r="U49" s="108">
        <f>IF(V49&gt;0,(V49-T49)/2,"")</f>
        <v/>
      </c>
      <c r="V49" s="108" t="n">
        <v>308</v>
      </c>
      <c r="W49" s="108">
        <f>IF(X49&gt;0,(X49-V49)/2,"")</f>
        <v/>
      </c>
      <c r="X49" s="108" t="n">
        <v>308</v>
      </c>
      <c r="Y49" s="108">
        <f>IF(Z49&gt;0,(Z49-X49)/2,"")</f>
        <v/>
      </c>
      <c r="Z49" s="108" t="n">
        <v>310</v>
      </c>
      <c r="AA49" s="108">
        <f>IF(AB49&gt;0,(AB49-Z49)/2,"")</f>
        <v/>
      </c>
      <c r="AB49" s="108" t="n">
        <v>310</v>
      </c>
      <c r="AC49" s="108">
        <f>IF(AD49&gt;0,(AD49-AB49)/2,"")</f>
        <v/>
      </c>
      <c r="AD49" s="108" t="n">
        <v>310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1986</v>
      </c>
      <c r="R50" s="106" t="n">
        <v>0</v>
      </c>
      <c r="S50" s="106">
        <f>IF(T50&gt;0,(T50-R50)/2,"")</f>
        <v/>
      </c>
      <c r="T50" s="106" t="n">
        <v>399</v>
      </c>
      <c r="U50" s="106">
        <f>IF(V50&gt;0,(V50-T50)/2,"")</f>
        <v/>
      </c>
      <c r="V50" s="106" t="n">
        <v>636</v>
      </c>
      <c r="W50" s="106">
        <f>IF(X50&gt;0,(X50-V50)/2,"")</f>
        <v/>
      </c>
      <c r="X50" s="106" t="n">
        <v>663</v>
      </c>
      <c r="Y50" s="106">
        <f>IF(Z50&gt;0,(Z50-X50)/2,"")</f>
        <v/>
      </c>
      <c r="Z50" s="106" t="n">
        <v>914</v>
      </c>
      <c r="AA50" s="106">
        <f>IF(AB50&gt;0,(AB50-Z50)/2,"")</f>
        <v/>
      </c>
      <c r="AB50" s="106" t="n">
        <v>914</v>
      </c>
      <c r="AC50" s="106">
        <f>IF(AD50&gt;0,(AD50-AB50)/2,"")</f>
        <v/>
      </c>
      <c r="AD50" s="106" t="n">
        <v>914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925</v>
      </c>
      <c r="R51" s="108" t="n">
        <v>455</v>
      </c>
      <c r="S51" s="108">
        <f>IF(T51&gt;0,(T51-R51)/2,"")</f>
        <v/>
      </c>
      <c r="T51" s="108" t="n">
        <v>587</v>
      </c>
      <c r="U51" s="108">
        <f>IF(V51&gt;0,(V51-T51)/2,"")</f>
        <v/>
      </c>
      <c r="V51" s="108" t="n">
        <v>811</v>
      </c>
      <c r="W51" s="108">
        <f>IF(X51&gt;0,(X51-V51)/2,"")</f>
        <v/>
      </c>
      <c r="X51" s="108" t="n">
        <v>914</v>
      </c>
      <c r="Y51" s="108">
        <f>IF(Z51&gt;0,(Z51-X51)/2,"")</f>
        <v/>
      </c>
      <c r="Z51" s="108" t="n">
        <v>739</v>
      </c>
      <c r="AA51" s="108">
        <f>IF(AB51&gt;0,(AB51-Z51)/2,"")</f>
        <v/>
      </c>
      <c r="AB51" s="108" t="n">
        <v>739</v>
      </c>
      <c r="AC51" s="108">
        <f>IF(AD51&gt;0,(AD51-AB51)/2,"")</f>
        <v/>
      </c>
      <c r="AD51" s="108" t="n">
        <v>739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2991</v>
      </c>
      <c r="R52" s="106" t="n">
        <v>3</v>
      </c>
      <c r="S52" s="106">
        <f>IF(T52&gt;0,(T52-R52)/2,"")</f>
        <v/>
      </c>
      <c r="T52" s="106" t="n">
        <v>355</v>
      </c>
      <c r="U52" s="106">
        <f>IF(V52&gt;0,(V52-T52)/2,"")</f>
        <v/>
      </c>
      <c r="V52" s="106" t="n">
        <v>409</v>
      </c>
      <c r="W52" s="106">
        <f>IF(X52&gt;0,(X52-V52)/2,"")</f>
        <v/>
      </c>
      <c r="X52" s="106" t="n">
        <v>1250</v>
      </c>
      <c r="Y52" s="106">
        <f>IF(Z52&gt;0,(Z52-X52)/2,"")</f>
        <v/>
      </c>
      <c r="Z52" s="106" t="n">
        <v>1516</v>
      </c>
      <c r="AA52" s="106">
        <f>IF(AB52&gt;0,(AB52-Z52)/2,"")</f>
        <v/>
      </c>
      <c r="AB52" s="106" t="n">
        <v>1516</v>
      </c>
      <c r="AC52" s="106">
        <f>IF(AD52&gt;0,(AD52-AB52)/2,"")</f>
        <v/>
      </c>
      <c r="AD52" s="106" t="n">
        <v>1516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1643</v>
      </c>
      <c r="R53" s="108" t="n">
        <v>12</v>
      </c>
      <c r="S53" s="108">
        <f>IF(T53&gt;0,(T53-R53)/2,"")</f>
        <v/>
      </c>
      <c r="T53" s="108" t="n">
        <v>12</v>
      </c>
      <c r="U53" s="108">
        <f>IF(V53&gt;0,(V53-T53)/2,"")</f>
        <v/>
      </c>
      <c r="V53" s="108" t="n">
        <v>12</v>
      </c>
      <c r="W53" s="108">
        <f>IF(X53&gt;0,(X53-V53)/2,"")</f>
        <v/>
      </c>
      <c r="X53" s="108" t="n">
        <v>268</v>
      </c>
      <c r="Y53" s="108">
        <f>IF(Z53&gt;0,(Z53-X53)/2,"")</f>
        <v/>
      </c>
      <c r="Z53" s="108" t="n">
        <v>268</v>
      </c>
      <c r="AA53" s="108">
        <f>IF(AB53&gt;0,(AB53-Z53)/2,"")</f>
        <v/>
      </c>
      <c r="AB53" s="108" t="n">
        <v>268</v>
      </c>
      <c r="AC53" s="108">
        <f>IF(AD53&gt;0,(AD53-AB53)/2,"")</f>
        <v/>
      </c>
      <c r="AD53" s="108" t="n">
        <v>268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1085</v>
      </c>
      <c r="R54" s="106" t="n">
        <v>5</v>
      </c>
      <c r="S54" s="106">
        <f>IF(T54&gt;0,(T54-R54)/2,"")</f>
        <v/>
      </c>
      <c r="T54" s="106" t="n">
        <v>308</v>
      </c>
      <c r="U54" s="106">
        <f>IF(V54&gt;0,(V54-T54)/2,"")</f>
        <v/>
      </c>
      <c r="V54" s="106" t="n">
        <v>308</v>
      </c>
      <c r="W54" s="106">
        <f>IF(X54&gt;0,(X54-V54)/2,"")</f>
        <v/>
      </c>
      <c r="X54" s="106" t="n">
        <v>308</v>
      </c>
      <c r="Y54" s="106">
        <f>IF(Z54&gt;0,(Z54-X54)/2,"")</f>
        <v/>
      </c>
      <c r="Z54" s="106" t="n">
        <v>296</v>
      </c>
      <c r="AA54" s="106">
        <f>IF(AB54&gt;0,(AB54-Z54)/2,"")</f>
        <v/>
      </c>
      <c r="AB54" s="106" t="n">
        <v>296</v>
      </c>
      <c r="AC54" s="106">
        <f>IF(AD54&gt;0,(AD54-AB54)/2,"")</f>
        <v/>
      </c>
      <c r="AD54" s="106" t="n">
        <v>296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378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378</v>
      </c>
      <c r="W55" s="108">
        <f>IF(X55&gt;0,(X55-V55)/2,"")</f>
        <v/>
      </c>
      <c r="X55" s="108" t="n">
        <v>378</v>
      </c>
      <c r="Y55" s="108">
        <f>IF(Z55&gt;0,(Z55-X55)/2,"")</f>
        <v/>
      </c>
      <c r="Z55" s="108" t="n">
        <v>382</v>
      </c>
      <c r="AA55" s="108">
        <f>IF(AB55&gt;0,(AB55-Z55)/2,"")</f>
        <v/>
      </c>
      <c r="AB55" s="108" t="n">
        <v>382</v>
      </c>
      <c r="AC55" s="108">
        <f>IF(AD55&gt;0,(AD55-AB55)/2,"")</f>
        <v/>
      </c>
      <c r="AD55" s="108" t="n">
        <v>382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362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315</v>
      </c>
      <c r="W56" s="114">
        <f>IF(X56&gt;0,(X56-V56)/2,"")</f>
        <v/>
      </c>
      <c r="X56" s="114" t="n">
        <v>361</v>
      </c>
      <c r="Y56" s="114">
        <f>IF(Z56&gt;0,(Z56-X56)/2,"")</f>
        <v/>
      </c>
      <c r="Z56" s="114" t="n">
        <v>197</v>
      </c>
      <c r="AA56" s="114">
        <f>IF(AB56&gt;0,(AB56-Z56)/2,"")</f>
        <v/>
      </c>
      <c r="AB56" s="114" t="n">
        <v>197</v>
      </c>
      <c r="AC56" s="114">
        <f>IF(AD56&gt;0,(AD56-AB56)/2,"")</f>
        <v/>
      </c>
      <c r="AD56" s="114" t="n">
        <v>197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5691</v>
      </c>
      <c r="R57" s="104" t="n">
        <v>765</v>
      </c>
      <c r="S57" s="104">
        <f>IF(T57&gt;0,(T57-R57)/2,"")</f>
        <v/>
      </c>
      <c r="T57" s="104" t="n">
        <v>1353</v>
      </c>
      <c r="U57" s="104">
        <f>IF(V57&gt;0,(V57-T57)/2,"")</f>
        <v/>
      </c>
      <c r="V57" s="104" t="n">
        <v>3523</v>
      </c>
      <c r="W57" s="104">
        <f>IF(X57&gt;0,(X57-V57)/2,"")</f>
        <v/>
      </c>
      <c r="X57" s="104" t="n">
        <v>4112</v>
      </c>
      <c r="Y57" s="104">
        <f>IF(Z57&gt;0,(Z57-X57)/2,"")</f>
        <v/>
      </c>
      <c r="Z57" s="104" t="n">
        <v>4760</v>
      </c>
      <c r="AA57" s="104">
        <f>IF(AB57&gt;0,(AB57-Z57)/2,"")</f>
        <v/>
      </c>
      <c r="AB57" s="104" t="n">
        <v>4760</v>
      </c>
      <c r="AC57" s="104">
        <f>IF(AD57&gt;0,(AD57-AB57)/2,"")</f>
        <v/>
      </c>
      <c r="AD57" s="104" t="n">
        <v>4760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4506</v>
      </c>
      <c r="R58" s="106" t="n">
        <v>192</v>
      </c>
      <c r="S58" s="106">
        <f>IF(T58&gt;0,(T58-R58)/2,"")</f>
        <v/>
      </c>
      <c r="T58" s="106" t="n">
        <v>1314</v>
      </c>
      <c r="U58" s="106">
        <f>IF(V58&gt;0,(V58-T58)/2,"")</f>
        <v/>
      </c>
      <c r="V58" s="106" t="n">
        <v>1844</v>
      </c>
      <c r="W58" s="106">
        <f>IF(X58&gt;0,(X58-V58)/2,"")</f>
        <v/>
      </c>
      <c r="X58" s="106" t="n">
        <v>3721</v>
      </c>
      <c r="Y58" s="106">
        <f>IF(Z58&gt;0,(Z58-X58)/2,"")</f>
        <v/>
      </c>
      <c r="Z58" s="106" t="n">
        <v>3269</v>
      </c>
      <c r="AA58" s="106">
        <f>IF(AB58&gt;0,(AB58-Z58)/2,"")</f>
        <v/>
      </c>
      <c r="AB58" s="106" t="n">
        <v>3269</v>
      </c>
      <c r="AC58" s="106">
        <f>IF(AD58&gt;0,(AD58-AB58)/2,"")</f>
        <v/>
      </c>
      <c r="AD58" s="106" t="n">
        <v>3269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3403</v>
      </c>
      <c r="R59" s="108" t="n">
        <v>594</v>
      </c>
      <c r="S59" s="108">
        <f>IF(T59&gt;0,(T59-R59)/2,"")</f>
        <v/>
      </c>
      <c r="T59" s="108" t="n">
        <v>864</v>
      </c>
      <c r="U59" s="108">
        <f>IF(V59&gt;0,(V59-T59)/2,"")</f>
        <v/>
      </c>
      <c r="V59" s="108" t="n">
        <v>1431</v>
      </c>
      <c r="W59" s="108">
        <f>IF(X59&gt;0,(X59-V59)/2,"")</f>
        <v/>
      </c>
      <c r="X59" s="108" t="n">
        <v>2746</v>
      </c>
      <c r="Y59" s="108">
        <f>IF(Z59&gt;0,(Z59-X59)/2,"")</f>
        <v/>
      </c>
      <c r="Z59" s="108" t="n">
        <v>2424</v>
      </c>
      <c r="AA59" s="108">
        <f>IF(AB59&gt;0,(AB59-Z59)/2,"")</f>
        <v/>
      </c>
      <c r="AB59" s="108" t="n">
        <v>2424</v>
      </c>
      <c r="AC59" s="108">
        <f>IF(AD59&gt;0,(AD59-AB59)/2,"")</f>
        <v/>
      </c>
      <c r="AD59" s="108" t="n">
        <v>2424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7621</v>
      </c>
      <c r="R61" s="104" t="n">
        <v>390</v>
      </c>
      <c r="S61" s="104">
        <f>IF(T61&gt;0,(T61-R61)/2,"")</f>
        <v/>
      </c>
      <c r="T61" s="104" t="n">
        <v>1786</v>
      </c>
      <c r="U61" s="104">
        <f>IF(V61&gt;0,(V61-T61)/2,"")</f>
        <v/>
      </c>
      <c r="V61" s="104" t="n">
        <v>2538</v>
      </c>
      <c r="W61" s="104">
        <f>IF(X61&gt;0,(X61-V61)/2,"")</f>
        <v/>
      </c>
      <c r="X61" s="104" t="n">
        <v>4011</v>
      </c>
      <c r="Y61" s="104">
        <f>IF(Z61&gt;0,(Z61-X61)/2,"")</f>
        <v/>
      </c>
      <c r="Z61" s="104" t="n">
        <v>4165</v>
      </c>
      <c r="AA61" s="104">
        <f>IF(AB61&gt;0,(AB61-Z61)/2,"")</f>
        <v/>
      </c>
      <c r="AB61" s="104" t="n">
        <v>4165</v>
      </c>
      <c r="AC61" s="104">
        <f>IF(AD61&gt;0,(AD61-AB61)/2,"")</f>
        <v/>
      </c>
      <c r="AD61" s="104" t="n">
        <v>4165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7959</v>
      </c>
      <c r="R62" s="106" t="n">
        <v>2315</v>
      </c>
      <c r="S62" s="106">
        <f>IF(T62&gt;0,(T62-R62)/2,"")</f>
        <v/>
      </c>
      <c r="T62" s="106" t="n">
        <v>3007</v>
      </c>
      <c r="U62" s="106">
        <f>IF(V62&gt;0,(V62-T62)/2,"")</f>
        <v/>
      </c>
      <c r="V62" s="106" t="n">
        <v>3759</v>
      </c>
      <c r="W62" s="106">
        <f>IF(X62&gt;0,(X62-V62)/2,"")</f>
        <v/>
      </c>
      <c r="X62" s="106" t="n">
        <v>4450</v>
      </c>
      <c r="Y62" s="106">
        <f>IF(Z62&gt;0,(Z62-X62)/2,"")</f>
        <v/>
      </c>
      <c r="Z62" s="106" t="n">
        <v>5042</v>
      </c>
      <c r="AA62" s="106">
        <f>IF(AB62&gt;0,(AB62-Z62)/2,"")</f>
        <v/>
      </c>
      <c r="AB62" s="106" t="n">
        <v>5042</v>
      </c>
      <c r="AC62" s="106">
        <f>IF(AD62&gt;0,(AD62-AB62)/2,"")</f>
        <v/>
      </c>
      <c r="AD62" s="106" t="n">
        <v>5042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5249</v>
      </c>
      <c r="R63" s="108" t="n">
        <v>1808</v>
      </c>
      <c r="S63" s="108">
        <f>IF(T63&gt;0,(T63-R63)/2,"")</f>
        <v/>
      </c>
      <c r="T63" s="108" t="n">
        <v>2739</v>
      </c>
      <c r="U63" s="108">
        <f>IF(V63&gt;0,(V63-T63)/2,"")</f>
        <v/>
      </c>
      <c r="V63" s="108" t="n">
        <v>2890</v>
      </c>
      <c r="W63" s="108">
        <f>IF(X63&gt;0,(X63-V63)/2,"")</f>
        <v/>
      </c>
      <c r="X63" s="108" t="n">
        <v>3565</v>
      </c>
      <c r="Y63" s="108">
        <f>IF(Z63&gt;0,(Z63-X63)/2,"")</f>
        <v/>
      </c>
      <c r="Z63" s="108" t="n">
        <v>3775</v>
      </c>
      <c r="AA63" s="108">
        <f>IF(AB63&gt;0,(AB63-Z63)/2,"")</f>
        <v/>
      </c>
      <c r="AB63" s="108" t="n">
        <v>3775</v>
      </c>
      <c r="AC63" s="108">
        <f>IF(AD63&gt;0,(AD63-AB63)/2,"")</f>
        <v/>
      </c>
      <c r="AD63" s="108" t="n">
        <v>3775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2391</v>
      </c>
      <c r="R64" s="114" t="n">
        <v>0</v>
      </c>
      <c r="S64" s="114">
        <f>IF(T64&gt;0,(T64-R64)/2,"")</f>
        <v/>
      </c>
      <c r="T64" s="114" t="n">
        <v>869</v>
      </c>
      <c r="U64" s="114">
        <f>IF(V64&gt;0,(V64-T64)/2,"")</f>
        <v/>
      </c>
      <c r="V64" s="114" t="n">
        <v>970</v>
      </c>
      <c r="W64" s="114">
        <f>IF(X64&gt;0,(X64-V64)/2,"")</f>
        <v/>
      </c>
      <c r="X64" s="114" t="n">
        <v>1291</v>
      </c>
      <c r="Y64" s="114">
        <f>IF(Z64&gt;0,(Z64-X64)/2,"")</f>
        <v/>
      </c>
      <c r="Z64" s="114" t="n">
        <v>1291</v>
      </c>
      <c r="AA64" s="114">
        <f>IF(AB64&gt;0,(AB64-Z64)/2,"")</f>
        <v/>
      </c>
      <c r="AB64" s="114" t="n">
        <v>1291</v>
      </c>
      <c r="AC64" s="114">
        <f>IF(AD64&gt;0,(AD64-AB64)/2,"")</f>
        <v/>
      </c>
      <c r="AD64" s="114" t="n">
        <v>1291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6.xml><?xml version="1.0" encoding="utf-8"?>
<worksheet xmlns:r="http://schemas.openxmlformats.org/officeDocument/2006/relationships" xmlns="http://schemas.openxmlformats.org/spreadsheetml/2006/main">
  <sheetPr codeName="Sheet56">
    <tabColor theme="1"/>
    <outlinePr summaryBelow="1" summaryRight="1"/>
    <pageSetUpPr fitToPage="1"/>
  </sheetPr>
  <dimension ref="B2:AQ64"/>
  <sheetViews>
    <sheetView topLeftCell="A4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5304</v>
      </c>
      <c r="E6" s="18" t="inlineStr">
        <is>
          <t xml:space="preserve">Room 1 </t>
        </is>
      </c>
      <c r="F6" s="119" t="n">
        <v>22693</v>
      </c>
      <c r="G6" s="117" t="n">
        <v>18933.711625</v>
      </c>
      <c r="H6" s="117" t="n">
        <v>17295.48532108</v>
      </c>
      <c r="I6" s="19">
        <f>G6+H6</f>
        <v/>
      </c>
      <c r="J6" s="119" t="n">
        <v>22410</v>
      </c>
      <c r="K6" s="117" t="n">
        <v>18103.89675000001</v>
      </c>
      <c r="L6" s="117" t="n">
        <v>16481.67730806001</v>
      </c>
      <c r="M6" s="19">
        <f>K6+L6</f>
        <v/>
      </c>
      <c r="N6" s="85" t="n">
        <v>65</v>
      </c>
      <c r="O6" s="85" t="n">
        <v>52</v>
      </c>
      <c r="P6" s="92" t="n"/>
      <c r="Q6" s="20">
        <f>J6-P6</f>
        <v/>
      </c>
      <c r="R6" s="21" t="n">
        <v>445</v>
      </c>
      <c r="S6" s="20">
        <f>IF(R6&gt;0,(R6-R7-$Q6),"")</f>
        <v/>
      </c>
      <c r="T6" s="21" t="n">
        <v>2603</v>
      </c>
      <c r="U6" s="20">
        <f>IF(T6&gt;0,(T6-T7-$Q6),"")</f>
        <v/>
      </c>
      <c r="V6" s="21" t="n">
        <v>6596</v>
      </c>
      <c r="W6" s="20">
        <f>IF(V6&gt;0,(V6-V7-$Q6),"")</f>
        <v/>
      </c>
      <c r="X6" s="21" t="n">
        <v>13538</v>
      </c>
      <c r="Y6" s="20">
        <f>IF(X6&gt;0,(X6-X7-$Q6),"")</f>
        <v/>
      </c>
      <c r="Z6" s="21" t="n">
        <v>17283</v>
      </c>
      <c r="AA6" s="20">
        <f>IF(Z6&gt;0,(Z6-Z7-$Q6),"")</f>
        <v/>
      </c>
      <c r="AB6" s="21" t="n">
        <v>17413</v>
      </c>
      <c r="AC6" s="22">
        <f>IF(AB6&gt;0,(AB6-AB7-$Q6),"")</f>
        <v/>
      </c>
      <c r="AD6" s="21" t="n">
        <v>17413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2269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19</v>
      </c>
      <c r="U7" s="24" t="n"/>
      <c r="V7" s="25" t="n">
        <v>65</v>
      </c>
      <c r="W7" s="24" t="n"/>
      <c r="X7" s="25" t="n">
        <v>89</v>
      </c>
      <c r="Y7" s="24" t="n"/>
      <c r="Z7" s="25" t="n">
        <v>113</v>
      </c>
      <c r="AA7" s="24" t="n"/>
      <c r="AB7" s="25" t="n">
        <v>113</v>
      </c>
      <c r="AC7" s="26" t="n"/>
      <c r="AD7" s="25" t="n">
        <v>113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2598</v>
      </c>
      <c r="E8" s="29" t="inlineStr">
        <is>
          <t>Room 2</t>
        </is>
      </c>
      <c r="F8" s="119" t="n">
        <v>14975</v>
      </c>
      <c r="G8" s="117" t="n">
        <v>6328.8725</v>
      </c>
      <c r="H8" s="117" t="n">
        <v>1380.3296415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29</v>
      </c>
      <c r="O8" s="87" t="n">
        <v>23</v>
      </c>
      <c r="P8" s="92" t="n"/>
      <c r="Q8" s="20">
        <f>J8-P8</f>
        <v/>
      </c>
      <c r="R8" s="21" t="n">
        <v>1019</v>
      </c>
      <c r="S8" s="20">
        <f>IF(R8&gt;0,(R8-R9-$Q8),"")</f>
        <v/>
      </c>
      <c r="T8" s="21" t="n">
        <v>1019</v>
      </c>
      <c r="U8" s="20">
        <f>IF(T8&gt;0,(T8-T9-$Q8),"")</f>
        <v/>
      </c>
      <c r="V8" s="21" t="n">
        <v>1019</v>
      </c>
      <c r="W8" s="20">
        <f>IF(V8&gt;0,(V8-V9-$Q8),"")</f>
        <v/>
      </c>
      <c r="X8" s="21" t="n">
        <v>6008</v>
      </c>
      <c r="Y8" s="20">
        <f>IF(X8&gt;0,(X8-X9-$Q8),"")</f>
        <v/>
      </c>
      <c r="Z8" s="21" t="n">
        <v>10456</v>
      </c>
      <c r="AA8" s="20">
        <f>IF(Z8&gt;0,(Z8-Z9-$Q8),"")</f>
        <v/>
      </c>
      <c r="AB8" s="21" t="n">
        <v>10456</v>
      </c>
      <c r="AC8" s="22">
        <f>IF(AB8&gt;0,(AB8-AB9-$Q8),"")</f>
        <v/>
      </c>
      <c r="AD8" s="21" t="n">
        <v>10456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1761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4332</v>
      </c>
      <c r="E10" s="18" t="inlineStr">
        <is>
          <t>Room 3</t>
        </is>
      </c>
      <c r="F10" s="119" t="n">
        <v>20760</v>
      </c>
      <c r="G10" s="117" t="n">
        <v>15644.70625</v>
      </c>
      <c r="H10" s="117" t="n">
        <v>1925.15505</v>
      </c>
      <c r="I10" s="19">
        <f>G10+H10</f>
        <v/>
      </c>
      <c r="J10" s="119" t="n">
        <v>20896</v>
      </c>
      <c r="K10" s="117" t="n">
        <v>15648.43525</v>
      </c>
      <c r="L10" s="117" t="n">
        <v>1860.89373</v>
      </c>
      <c r="M10" s="19">
        <f>K10+L10</f>
        <v/>
      </c>
      <c r="N10" s="88" t="n">
        <v>48</v>
      </c>
      <c r="O10" s="88" t="n">
        <v>40</v>
      </c>
      <c r="P10" s="92" t="n"/>
      <c r="Q10" s="20">
        <f>J10-P10</f>
        <v/>
      </c>
      <c r="R10" s="21" t="n">
        <v>4046</v>
      </c>
      <c r="S10" s="20">
        <f>IF(R10&gt;0,(R10-R11-$Q10),"")</f>
        <v/>
      </c>
      <c r="T10" s="21" t="n">
        <v>4809</v>
      </c>
      <c r="U10" s="20">
        <f>IF(T10&gt;0,(T10-T11-$Q10),"")</f>
        <v/>
      </c>
      <c r="V10" s="21" t="n">
        <v>7610</v>
      </c>
      <c r="W10" s="20">
        <f>IF(V10&gt;0,(V10-V11-$Q10),"")</f>
        <v/>
      </c>
      <c r="X10" s="21" t="n">
        <v>11428</v>
      </c>
      <c r="Y10" s="20">
        <f>IF(X10&gt;0,(X10-X11-$Q10),"")</f>
        <v/>
      </c>
      <c r="Z10" s="21" t="n">
        <v>14374</v>
      </c>
      <c r="AA10" s="20">
        <f>IF(Z10&gt;0,(Z10-Z11-$Q10),"")</f>
        <v/>
      </c>
      <c r="AB10" s="21" t="n">
        <v>14374</v>
      </c>
      <c r="AC10" s="22">
        <f>IF(AB10&gt;0,(AB10-AB11-$Q10),"")</f>
        <v/>
      </c>
      <c r="AD10" s="21" t="n">
        <v>14374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2308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294</v>
      </c>
      <c r="S11" s="24" t="n"/>
      <c r="T11" s="30" t="n">
        <v>381</v>
      </c>
      <c r="U11" s="24" t="n"/>
      <c r="V11" s="30" t="n">
        <v>749</v>
      </c>
      <c r="W11" s="24" t="n"/>
      <c r="X11" s="30" t="n">
        <v>798</v>
      </c>
      <c r="Y11" s="24" t="n"/>
      <c r="Z11" s="30" t="n">
        <v>1936</v>
      </c>
      <c r="AA11" s="24" t="n"/>
      <c r="AB11" s="30" t="n">
        <v>1936</v>
      </c>
      <c r="AC11" s="26" t="n"/>
      <c r="AD11" s="30" t="n">
        <v>1936</v>
      </c>
      <c r="AE11" s="26" t="n"/>
    </row>
    <row r="12">
      <c r="B12" s="16" t="inlineStr">
        <is>
          <t>WM TUC</t>
        </is>
      </c>
      <c r="C12" s="17" t="n">
        <v>1648</v>
      </c>
      <c r="E12" s="29" t="inlineStr">
        <is>
          <t>Room 4</t>
        </is>
      </c>
      <c r="F12" s="119" t="n">
        <v>15637</v>
      </c>
      <c r="G12" s="117" t="n">
        <v>12194.435375</v>
      </c>
      <c r="H12" s="117" t="n">
        <v>19596.79786858</v>
      </c>
      <c r="I12" s="19">
        <f>G12+H12</f>
        <v/>
      </c>
      <c r="J12" s="119" t="n">
        <v>15391</v>
      </c>
      <c r="K12" s="117" t="n">
        <v>11425.650625</v>
      </c>
      <c r="L12" s="117" t="n">
        <v>17764.35857911999</v>
      </c>
      <c r="M12" s="19">
        <f>K12+L12</f>
        <v/>
      </c>
      <c r="N12" s="88" t="n">
        <v>49</v>
      </c>
      <c r="O12" s="88" t="n">
        <v>36</v>
      </c>
      <c r="P12" s="92" t="n"/>
      <c r="Q12" s="20">
        <f>J12-P12</f>
        <v/>
      </c>
      <c r="R12" s="21" t="n">
        <v>3733</v>
      </c>
      <c r="S12" s="20">
        <f>IF(R12&gt;0,(R12-R13-$Q12),"")</f>
        <v/>
      </c>
      <c r="T12" s="21" t="n">
        <v>5421</v>
      </c>
      <c r="U12" s="20">
        <f>IF(T12&gt;0,(T12-T13-$Q12),"")</f>
        <v/>
      </c>
      <c r="V12" s="21" t="n">
        <v>7284</v>
      </c>
      <c r="W12" s="20">
        <f>IF(V12&gt;0,(V12-V13-$Q12),"")</f>
        <v/>
      </c>
      <c r="X12" s="21" t="n">
        <v>8187</v>
      </c>
      <c r="Y12" s="20">
        <f>IF(X12&gt;0,(X12-X13-$Q12),"")</f>
        <v/>
      </c>
      <c r="Z12" s="21" t="n">
        <v>10612</v>
      </c>
      <c r="AA12" s="20">
        <f>IF(Z12&gt;0,(Z12-Z13-$Q12),"")</f>
        <v/>
      </c>
      <c r="AB12" s="21" t="n">
        <v>10612</v>
      </c>
      <c r="AC12" s="22">
        <f>IF(AB12&gt;0,(AB12-AB13-$Q12),"")</f>
        <v/>
      </c>
      <c r="AD12" s="21" t="n">
        <v>10612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4799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807</v>
      </c>
      <c r="S13" s="24" t="n"/>
      <c r="T13" s="30" t="n">
        <v>807</v>
      </c>
      <c r="U13" s="24" t="n"/>
      <c r="V13" s="30" t="n">
        <v>1417</v>
      </c>
      <c r="W13" s="24" t="n"/>
      <c r="X13" s="30" t="n">
        <v>1417</v>
      </c>
      <c r="Y13" s="24" t="n"/>
      <c r="Z13" s="30" t="n">
        <v>1417</v>
      </c>
      <c r="AA13" s="24" t="n"/>
      <c r="AB13" s="30" t="n">
        <v>1417</v>
      </c>
      <c r="AC13" s="26" t="n"/>
      <c r="AD13" s="30" t="n">
        <v>1417</v>
      </c>
      <c r="AE13" s="26" t="n"/>
    </row>
    <row r="14">
      <c r="B14" s="16" t="inlineStr">
        <is>
          <t>ALBSFWY PHX</t>
        </is>
      </c>
      <c r="C14" s="17" t="n">
        <v>12103</v>
      </c>
      <c r="E14" s="18" t="inlineStr">
        <is>
          <t>Room 5</t>
        </is>
      </c>
      <c r="F14" s="119" t="n">
        <v>18711</v>
      </c>
      <c r="G14" s="117" t="n">
        <v>17587.9375</v>
      </c>
      <c r="H14" s="117" t="n">
        <v>20437.63941679001</v>
      </c>
      <c r="I14" s="19">
        <f>G14+H14</f>
        <v/>
      </c>
      <c r="J14" s="119" t="n">
        <v>18793</v>
      </c>
      <c r="K14" s="117" t="n">
        <v>17731.1875</v>
      </c>
      <c r="L14" s="117" t="n">
        <v>20534.05764507</v>
      </c>
      <c r="M14" s="19">
        <f>K14+L14</f>
        <v/>
      </c>
      <c r="N14" s="88" t="n">
        <v>60</v>
      </c>
      <c r="O14" s="88" t="n">
        <v>47</v>
      </c>
      <c r="P14" s="92" t="n"/>
      <c r="Q14" s="20">
        <f>J14-P14</f>
        <v/>
      </c>
      <c r="R14" s="21" t="n">
        <v>5661</v>
      </c>
      <c r="S14" s="20">
        <f>IF(R14&gt;0,(R14-R15-$Q14),"")</f>
        <v/>
      </c>
      <c r="T14" s="21" t="n">
        <v>9107</v>
      </c>
      <c r="U14" s="20">
        <f>IF(T14&gt;0,(T14-T15-$Q14),"")</f>
        <v/>
      </c>
      <c r="V14" s="21" t="n">
        <v>11774</v>
      </c>
      <c r="W14" s="20">
        <f>IF(V14&gt;0,(V14-V15-$Q14),"")</f>
        <v/>
      </c>
      <c r="X14" s="21" t="n">
        <v>13105</v>
      </c>
      <c r="Y14" s="20">
        <f>IF(X14&gt;0,(X14-X15-$Q14),"")</f>
        <v/>
      </c>
      <c r="Z14" s="21" t="n">
        <v>13105</v>
      </c>
      <c r="AA14" s="20">
        <f>IF(Z14&gt;0,(Z14-Z15-$Q14),"")</f>
        <v/>
      </c>
      <c r="AB14" s="21" t="n">
        <v>13105</v>
      </c>
      <c r="AC14" s="22">
        <f>IF(AB14&gt;0,(AB14-AB15-$Q14),"")</f>
        <v/>
      </c>
      <c r="AD14" s="21" t="n">
        <v>13105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2630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5141</v>
      </c>
      <c r="S15" s="24" t="n"/>
      <c r="T15" s="25" t="n">
        <v>7773</v>
      </c>
      <c r="U15" s="24" t="n"/>
      <c r="V15" s="25" t="n">
        <v>9079</v>
      </c>
      <c r="W15" s="24" t="n"/>
      <c r="X15" s="25" t="n">
        <v>9236</v>
      </c>
      <c r="Y15" s="24" t="n"/>
      <c r="Z15" s="25" t="n">
        <v>9236</v>
      </c>
      <c r="AA15" s="24" t="n"/>
      <c r="AB15" s="25" t="n">
        <v>9236</v>
      </c>
      <c r="AC15" s="26" t="n"/>
      <c r="AD15" s="25" t="n">
        <v>9236</v>
      </c>
      <c r="AE15" s="26" t="n"/>
    </row>
    <row r="16" ht="15" customHeight="1" thickBot="1">
      <c r="B16" s="28" t="inlineStr">
        <is>
          <t>FRY'S</t>
        </is>
      </c>
      <c r="C16" s="17" t="n">
        <v>14023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1466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/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/>
      <c r="L20" s="4" t="n"/>
      <c r="M20" s="4" t="n"/>
      <c r="Q20" s="51" t="inlineStr">
        <is>
          <t>Day Prior</t>
        </is>
      </c>
      <c r="R20" s="35" t="n">
        <v>4267</v>
      </c>
      <c r="S20" s="36" t="n">
        <v>-80465</v>
      </c>
      <c r="T20" s="35" t="n">
        <v>11336</v>
      </c>
      <c r="U20" s="36" t="n">
        <v>-73396</v>
      </c>
      <c r="V20" s="35" t="n">
        <v>22640</v>
      </c>
      <c r="W20" s="36" t="n">
        <v>-62092</v>
      </c>
      <c r="X20" s="35" t="n">
        <v>38532</v>
      </c>
      <c r="Y20" s="36" t="n">
        <v>-46200</v>
      </c>
      <c r="Z20" s="35" t="n">
        <v>45720</v>
      </c>
      <c r="AA20" s="36" t="n">
        <v>-39012</v>
      </c>
      <c r="AB20" s="35" t="n">
        <v>45720</v>
      </c>
      <c r="AC20" s="37" t="n">
        <v>-39012</v>
      </c>
      <c r="AD20" s="35" t="n">
        <v>45720</v>
      </c>
      <c r="AE20" s="37" t="n">
        <v>-39012</v>
      </c>
    </row>
    <row r="21" ht="15" customHeight="1" thickBot="1">
      <c r="B21" s="57" t="inlineStr">
        <is>
          <t>SBUX LV</t>
        </is>
      </c>
      <c r="C21" s="58" t="n"/>
      <c r="M21" s="4" t="n"/>
      <c r="Q21" s="52" t="n"/>
      <c r="R21" s="40" t="n">
        <v>4254</v>
      </c>
      <c r="S21" s="41" t="n"/>
      <c r="T21" s="40" t="n">
        <v>8417</v>
      </c>
      <c r="U21" s="41" t="n"/>
      <c r="V21" s="40" t="n">
        <v>10729</v>
      </c>
      <c r="W21" s="41" t="n"/>
      <c r="X21" s="40" t="n">
        <v>12197</v>
      </c>
      <c r="Y21" s="41" t="n"/>
      <c r="Z21" s="40" t="n">
        <v>12460</v>
      </c>
      <c r="AA21" s="41" t="n"/>
      <c r="AB21" s="40" t="n">
        <v>12460</v>
      </c>
      <c r="AC21" s="42" t="n"/>
      <c r="AD21" s="40" t="n">
        <v>12460</v>
      </c>
      <c r="AE21" s="42" t="n"/>
    </row>
    <row r="22" ht="15" customHeight="1" thickBot="1">
      <c r="M22" s="4" t="n"/>
      <c r="Q22" s="54" t="n"/>
      <c r="R22" s="55" t="n">
        <v>2133.5</v>
      </c>
      <c r="S22" s="55" t="n"/>
      <c r="T22" s="55" t="n">
        <v>3534.5</v>
      </c>
      <c r="U22" s="55" t="n"/>
      <c r="V22" s="55" t="n">
        <v>5652</v>
      </c>
      <c r="W22" s="55" t="n"/>
      <c r="X22" s="55" t="n">
        <v>7946</v>
      </c>
      <c r="Y22" s="55" t="n"/>
      <c r="Z22" s="55" t="n">
        <v>3594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12126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36000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5304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13087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14480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4359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123</v>
      </c>
      <c r="U35" s="104">
        <f>IF(V35&gt;0,(V35-T35)/2,"")</f>
        <v/>
      </c>
      <c r="V35" s="104" t="n">
        <v>648</v>
      </c>
      <c r="W35" s="104">
        <f>IF(X35&gt;0,(X35-V35)/2,"")</f>
        <v/>
      </c>
      <c r="X35" s="104" t="n">
        <v>1672</v>
      </c>
      <c r="Y35" s="104">
        <f>IF(Z35&gt;0,(Z35-X35)/2,"")</f>
        <v/>
      </c>
      <c r="Z35" s="104" t="n">
        <v>2255</v>
      </c>
      <c r="AA35" s="104">
        <f>IF(AB35&gt;0,(AB35-Z35)/2,"")</f>
        <v/>
      </c>
      <c r="AB35" s="104" t="n">
        <v>2255</v>
      </c>
      <c r="AC35" s="104">
        <f>IF(AD35&gt;0,(AD35-AB35)/2,"")</f>
        <v/>
      </c>
      <c r="AD35" s="104" t="n">
        <v>2255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200</v>
      </c>
      <c r="W36" s="106">
        <f>IF(X36&gt;0,(X36-V36)/2,"")</f>
        <v/>
      </c>
      <c r="X36" s="106" t="n">
        <v>817</v>
      </c>
      <c r="Y36" s="106">
        <f>IF(Z36&gt;0,(Z36-X36)/2,"")</f>
        <v/>
      </c>
      <c r="Z36" s="106" t="n">
        <v>1486</v>
      </c>
      <c r="AA36" s="106">
        <f>IF(AB36&gt;0,(AB36-Z36)/2,"")</f>
        <v/>
      </c>
      <c r="AB36" s="106" t="n">
        <v>1486</v>
      </c>
      <c r="AC36" s="106">
        <f>IF(AD36&gt;0,(AD36-AB36)/2,"")</f>
        <v/>
      </c>
      <c r="AD36" s="106" t="n">
        <v>1486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420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790</v>
      </c>
      <c r="W37" s="108">
        <f>IF(X37&gt;0,(X37-V37)/2,"")</f>
        <v/>
      </c>
      <c r="X37" s="108" t="n">
        <v>2039</v>
      </c>
      <c r="Y37" s="108">
        <f>IF(Z37&gt;0,(Z37-X37)/2,"")</f>
        <v/>
      </c>
      <c r="Z37" s="108" t="n">
        <v>2489</v>
      </c>
      <c r="AA37" s="108">
        <f>IF(AB37&gt;0,(AB37-Z37)/2,"")</f>
        <v/>
      </c>
      <c r="AB37" s="108" t="n">
        <v>2489</v>
      </c>
      <c r="AC37" s="108">
        <f>IF(AD37&gt;0,(AD37-AB37)/2,"")</f>
        <v/>
      </c>
      <c r="AD37" s="108" t="n">
        <v>2489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718</v>
      </c>
      <c r="U38" s="106">
        <f>IF(V38&gt;0,(V38-T38)/2,"")</f>
        <v/>
      </c>
      <c r="V38" s="106" t="n">
        <v>2041</v>
      </c>
      <c r="W38" s="106">
        <f>IF(X38&gt;0,(X38-V38)/2,"")</f>
        <v/>
      </c>
      <c r="X38" s="106" t="n">
        <v>2962</v>
      </c>
      <c r="Y38" s="106">
        <f>IF(Z38&gt;0,(Z38-X38)/2,"")</f>
        <v/>
      </c>
      <c r="Z38" s="106" t="n">
        <v>3269</v>
      </c>
      <c r="AA38" s="106">
        <f>IF(AB38&gt;0,(AB38-Z38)/2,"")</f>
        <v/>
      </c>
      <c r="AB38" s="106" t="n">
        <v>3269</v>
      </c>
      <c r="AC38" s="106">
        <f>IF(AD38&gt;0,(AD38-AB38)/2,"")</f>
        <v/>
      </c>
      <c r="AD38" s="106" t="n">
        <v>3269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9</v>
      </c>
      <c r="S39" s="108">
        <f>IF(T39&gt;0,(T39-R39)/2,"")</f>
        <v/>
      </c>
      <c r="T39" s="108" t="n">
        <v>9</v>
      </c>
      <c r="U39" s="108">
        <f>IF(V39&gt;0,(V39-T39)/2,"")</f>
        <v/>
      </c>
      <c r="V39" s="108" t="n">
        <v>320</v>
      </c>
      <c r="W39" s="108">
        <f>IF(X39&gt;0,(X39-V39)/2,"")</f>
        <v/>
      </c>
      <c r="X39" s="108" t="n">
        <v>875</v>
      </c>
      <c r="Y39" s="108">
        <f>IF(Z39&gt;0,(Z39-X39)/2,"")</f>
        <v/>
      </c>
      <c r="Z39" s="108" t="n">
        <v>1577</v>
      </c>
      <c r="AA39" s="108">
        <f>IF(AB39&gt;0,(AB39-Z39)/2,"")</f>
        <v/>
      </c>
      <c r="AB39" s="108" t="n">
        <v>1577</v>
      </c>
      <c r="AC39" s="108">
        <f>IF(AD39&gt;0,(AD39-AB39)/2,"")</f>
        <v/>
      </c>
      <c r="AD39" s="108" t="n">
        <v>1577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16</v>
      </c>
      <c r="S40" s="106">
        <f>IF(T40&gt;0,(T40-R40)/2,"")</f>
        <v/>
      </c>
      <c r="T40" s="106" t="n">
        <v>16</v>
      </c>
      <c r="U40" s="106">
        <f>IF(V40&gt;0,(V40-T40)/2,"")</f>
        <v/>
      </c>
      <c r="V40" s="106" t="n">
        <v>16</v>
      </c>
      <c r="W40" s="106">
        <f>IF(X40&gt;0,(X40-V40)/2,"")</f>
        <v/>
      </c>
      <c r="X40" s="106" t="n">
        <v>999</v>
      </c>
      <c r="Y40" s="106">
        <f>IF(Z40&gt;0,(Z40-X40)/2,"")</f>
        <v/>
      </c>
      <c r="Z40" s="106" t="n">
        <v>1933</v>
      </c>
      <c r="AA40" s="106">
        <f>IF(AB40&gt;0,(AB40-Z40)/2,"")</f>
        <v/>
      </c>
      <c r="AB40" s="106" t="n">
        <v>1933</v>
      </c>
      <c r="AC40" s="106">
        <f>IF(AD40&gt;0,(AD40-AB40)/2,"")</f>
        <v/>
      </c>
      <c r="AD40" s="106" t="n">
        <v>1933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795</v>
      </c>
      <c r="W41" s="108">
        <f>IF(X41&gt;0,(X41-V41)/2,"")</f>
        <v/>
      </c>
      <c r="X41" s="108" t="n">
        <v>1170</v>
      </c>
      <c r="Y41" s="108">
        <f>IF(Z41&gt;0,(Z41-X41)/2,"")</f>
        <v/>
      </c>
      <c r="Z41" s="108" t="n">
        <v>1170</v>
      </c>
      <c r="AA41" s="108">
        <f>IF(AB41&gt;0,(AB41-Z41)/2,"")</f>
        <v/>
      </c>
      <c r="AB41" s="108" t="n">
        <v>1170</v>
      </c>
      <c r="AC41" s="108">
        <f>IF(AD41&gt;0,(AD41-AB41)/2,"")</f>
        <v/>
      </c>
      <c r="AD41" s="108" t="n">
        <v>1170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582</v>
      </c>
      <c r="U42" s="106">
        <f>IF(V42&gt;0,(V42-T42)/2,"")</f>
        <v/>
      </c>
      <c r="V42" s="106" t="n">
        <v>595</v>
      </c>
      <c r="W42" s="106">
        <f>IF(X42&gt;0,(X42-V42)/2,"")</f>
        <v/>
      </c>
      <c r="X42" s="106" t="n">
        <v>1402</v>
      </c>
      <c r="Y42" s="106">
        <f>IF(Z42&gt;0,(Z42-X42)/2,"")</f>
        <v/>
      </c>
      <c r="Z42" s="106" t="n">
        <v>1402</v>
      </c>
      <c r="AA42" s="106">
        <f>IF(AB42&gt;0,(AB42-Z42)/2,"")</f>
        <v/>
      </c>
      <c r="AB42" s="106" t="n">
        <v>1402</v>
      </c>
      <c r="AC42" s="106">
        <f>IF(AD42&gt;0,(AD42-AB42)/2,"")</f>
        <v/>
      </c>
      <c r="AD42" s="106" t="n">
        <v>1402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735</v>
      </c>
      <c r="U43" s="110">
        <f>IF(V43&gt;0,(V43-T43)/2,"")</f>
        <v/>
      </c>
      <c r="V43" s="110" t="n">
        <v>1191</v>
      </c>
      <c r="W43" s="110">
        <f>IF(X43&gt;0,(X43-V43)/2,"")</f>
        <v/>
      </c>
      <c r="X43" s="110" t="n">
        <v>1602</v>
      </c>
      <c r="Y43" s="110">
        <f>IF(Z43&gt;0,(Z43-X43)/2,"")</f>
        <v/>
      </c>
      <c r="Z43" s="110" t="n">
        <v>1702</v>
      </c>
      <c r="AA43" s="110">
        <f>IF(AB43&gt;0,(AB43-Z43)/2,"")</f>
        <v/>
      </c>
      <c r="AB43" s="110" t="n">
        <v>1832</v>
      </c>
      <c r="AC43" s="110">
        <f>IF(AD43&gt;0,(AD43-AB43)/2,"")</f>
        <v/>
      </c>
      <c r="AD43" s="110" t="n">
        <v>1832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1000</v>
      </c>
      <c r="S44" s="112">
        <f>IF(T44&gt;0,(T44-R44)/2,"")</f>
        <v/>
      </c>
      <c r="T44" s="112" t="n">
        <v>1000</v>
      </c>
      <c r="U44" s="112">
        <f>IF(V44&gt;0,(V44-T44)/2,"")</f>
        <v/>
      </c>
      <c r="V44" s="112" t="n">
        <v>1000</v>
      </c>
      <c r="W44" s="112">
        <f>IF(X44&gt;0,(X44-V44)/2,"")</f>
        <v/>
      </c>
      <c r="X44" s="112" t="n">
        <v>4869</v>
      </c>
      <c r="Y44" s="112">
        <f>IF(Z44&gt;0,(Z44-X44)/2,"")</f>
        <v/>
      </c>
      <c r="Z44" s="112" t="n">
        <v>4869</v>
      </c>
      <c r="AA44" s="112">
        <f>IF(AB44&gt;0,(AB44-Z44)/2,"")</f>
        <v/>
      </c>
      <c r="AB44" s="112" t="n">
        <v>4869</v>
      </c>
      <c r="AC44" s="112">
        <f>IF(AD44&gt;0,(AD44-AB44)/2,"")</f>
        <v/>
      </c>
      <c r="AD44" s="112" t="n">
        <v>4869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8</v>
      </c>
      <c r="S45" s="108">
        <f>IF(T45&gt;0,(T45-R45)/2,"")</f>
        <v/>
      </c>
      <c r="T45" s="108" t="n">
        <v>8</v>
      </c>
      <c r="U45" s="108">
        <f>IF(V45&gt;0,(V45-T45)/2,"")</f>
        <v/>
      </c>
      <c r="V45" s="108" t="n">
        <v>8</v>
      </c>
      <c r="W45" s="108">
        <f>IF(X45&gt;0,(X45-V45)/2,"")</f>
        <v/>
      </c>
      <c r="X45" s="108" t="n">
        <v>8</v>
      </c>
      <c r="Y45" s="108">
        <f>IF(Z45&gt;0,(Z45-X45)/2,"")</f>
        <v/>
      </c>
      <c r="Z45" s="108" t="n">
        <v>2580</v>
      </c>
      <c r="AA45" s="108">
        <f>IF(AB45&gt;0,(AB45-Z45)/2,"")</f>
        <v/>
      </c>
      <c r="AB45" s="108" t="n">
        <v>2580</v>
      </c>
      <c r="AC45" s="108">
        <f>IF(AD45&gt;0,(AD45-AB45)/2,"")</f>
        <v/>
      </c>
      <c r="AD45" s="108" t="n">
        <v>2580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5</v>
      </c>
      <c r="S46" s="106">
        <f>IF(T46&gt;0,(T46-R46)/2,"")</f>
        <v/>
      </c>
      <c r="T46" s="106" t="n">
        <v>5</v>
      </c>
      <c r="U46" s="106">
        <f>IF(V46&gt;0,(V46-T46)/2,"")</f>
        <v/>
      </c>
      <c r="V46" s="106" t="n">
        <v>5</v>
      </c>
      <c r="W46" s="106">
        <f>IF(X46&gt;0,(X46-V46)/2,"")</f>
        <v/>
      </c>
      <c r="X46" s="106" t="n">
        <v>318</v>
      </c>
      <c r="Y46" s="106">
        <f>IF(Z46&gt;0,(Z46-X46)/2,"")</f>
        <v/>
      </c>
      <c r="Z46" s="106" t="n">
        <v>1182</v>
      </c>
      <c r="AA46" s="106">
        <f>IF(AB46&gt;0,(AB46-Z46)/2,"")</f>
        <v/>
      </c>
      <c r="AB46" s="106" t="n">
        <v>1182</v>
      </c>
      <c r="AC46" s="106">
        <f>IF(AD46&gt;0,(AD46-AB46)/2,"")</f>
        <v/>
      </c>
      <c r="AD46" s="106" t="n">
        <v>1182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6</v>
      </c>
      <c r="S47" s="110">
        <f>IF(T47&gt;0,(T47-R47)/2,"")</f>
        <v/>
      </c>
      <c r="T47" s="110" t="n">
        <v>6</v>
      </c>
      <c r="U47" s="110">
        <f>IF(V47&gt;0,(V47-T47)/2,"")</f>
        <v/>
      </c>
      <c r="V47" s="110" t="n">
        <v>6</v>
      </c>
      <c r="W47" s="110">
        <f>IF(X47&gt;0,(X47-V47)/2,"")</f>
        <v/>
      </c>
      <c r="X47" s="110" t="n">
        <v>813</v>
      </c>
      <c r="Y47" s="110">
        <f>IF(Z47&gt;0,(Z47-X47)/2,"")</f>
        <v/>
      </c>
      <c r="Z47" s="110" t="n">
        <v>1825</v>
      </c>
      <c r="AA47" s="110">
        <f>IF(AB47&gt;0,(AB47-Z47)/2,"")</f>
        <v/>
      </c>
      <c r="AB47" s="110" t="n">
        <v>1825</v>
      </c>
      <c r="AC47" s="110">
        <f>IF(AD47&gt;0,(AD47-AB47)/2,"")</f>
        <v/>
      </c>
      <c r="AD47" s="110" t="n">
        <v>1825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971</v>
      </c>
      <c r="S48" s="112">
        <f>IF(T48&gt;0,(T48-R48)/2,"")</f>
        <v/>
      </c>
      <c r="T48" s="112" t="n">
        <v>971</v>
      </c>
      <c r="U48" s="112">
        <f>IF(V48&gt;0,(V48-T48)/2,"")</f>
        <v/>
      </c>
      <c r="V48" s="112" t="n">
        <v>1868</v>
      </c>
      <c r="W48" s="112">
        <f>IF(X48&gt;0,(X48-V48)/2,"")</f>
        <v/>
      </c>
      <c r="X48" s="112" t="n">
        <v>1889</v>
      </c>
      <c r="Y48" s="112">
        <f>IF(Z48&gt;0,(Z48-X48)/2,"")</f>
        <v/>
      </c>
      <c r="Z48" s="112" t="n">
        <v>1889</v>
      </c>
      <c r="AA48" s="112">
        <f>IF(AB48&gt;0,(AB48-Z48)/2,"")</f>
        <v/>
      </c>
      <c r="AB48" s="112" t="n">
        <v>1889</v>
      </c>
      <c r="AC48" s="112">
        <f>IF(AD48&gt;0,(AD48-AB48)/2,"")</f>
        <v/>
      </c>
      <c r="AD48" s="112" t="n">
        <v>1889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908</v>
      </c>
      <c r="S49" s="108">
        <f>IF(T49&gt;0,(T49-R49)/2,"")</f>
        <v/>
      </c>
      <c r="T49" s="108" t="n">
        <v>1377</v>
      </c>
      <c r="U49" s="108">
        <f>IF(V49&gt;0,(V49-T49)/2,"")</f>
        <v/>
      </c>
      <c r="V49" s="108" t="n">
        <v>1377</v>
      </c>
      <c r="W49" s="108">
        <f>IF(X49&gt;0,(X49-V49)/2,"")</f>
        <v/>
      </c>
      <c r="X49" s="108" t="n">
        <v>3137</v>
      </c>
      <c r="Y49" s="108">
        <f>IF(Z49&gt;0,(Z49-X49)/2,"")</f>
        <v/>
      </c>
      <c r="Z49" s="108" t="n">
        <v>3512</v>
      </c>
      <c r="AA49" s="108">
        <f>IF(AB49&gt;0,(AB49-Z49)/2,"")</f>
        <v/>
      </c>
      <c r="AB49" s="108" t="n">
        <v>3512</v>
      </c>
      <c r="AC49" s="108">
        <f>IF(AD49&gt;0,(AD49-AB49)/2,"")</f>
        <v/>
      </c>
      <c r="AD49" s="108" t="n">
        <v>3512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89</v>
      </c>
      <c r="S50" s="106">
        <f>IF(T50&gt;0,(T50-R50)/2,"")</f>
        <v/>
      </c>
      <c r="T50" s="106" t="n">
        <v>92</v>
      </c>
      <c r="U50" s="106">
        <f>IF(V50&gt;0,(V50-T50)/2,"")</f>
        <v/>
      </c>
      <c r="V50" s="106" t="n">
        <v>581</v>
      </c>
      <c r="W50" s="106">
        <f>IF(X50&gt;0,(X50-V50)/2,"")</f>
        <v/>
      </c>
      <c r="X50" s="106" t="n">
        <v>584</v>
      </c>
      <c r="Y50" s="106">
        <f>IF(Z50&gt;0,(Z50-X50)/2,"")</f>
        <v/>
      </c>
      <c r="Z50" s="106" t="n">
        <v>1601</v>
      </c>
      <c r="AA50" s="106">
        <f>IF(AB50&gt;0,(AB50-Z50)/2,"")</f>
        <v/>
      </c>
      <c r="AB50" s="106" t="n">
        <v>1601</v>
      </c>
      <c r="AC50" s="106">
        <f>IF(AD50&gt;0,(AD50-AB50)/2,"")</f>
        <v/>
      </c>
      <c r="AD50" s="106" t="n">
        <v>1601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</v>
      </c>
      <c r="S51" s="108">
        <f>IF(T51&gt;0,(T51-R51)/2,"")</f>
        <v/>
      </c>
      <c r="T51" s="108" t="n">
        <v>99</v>
      </c>
      <c r="U51" s="108">
        <f>IF(V51&gt;0,(V51-T51)/2,"")</f>
        <v/>
      </c>
      <c r="V51" s="108" t="n">
        <v>99</v>
      </c>
      <c r="W51" s="108">
        <f>IF(X51&gt;0,(X51-V51)/2,"")</f>
        <v/>
      </c>
      <c r="X51" s="108" t="n">
        <v>541</v>
      </c>
      <c r="Y51" s="108">
        <f>IF(Z51&gt;0,(Z51-X51)/2,"")</f>
        <v/>
      </c>
      <c r="Z51" s="108" t="n">
        <v>954</v>
      </c>
      <c r="AA51" s="108">
        <f>IF(AB51&gt;0,(AB51-Z51)/2,"")</f>
        <v/>
      </c>
      <c r="AB51" s="108" t="n">
        <v>954</v>
      </c>
      <c r="AC51" s="108">
        <f>IF(AD51&gt;0,(AD51-AB51)/2,"")</f>
        <v/>
      </c>
      <c r="AD51" s="108" t="n">
        <v>954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189</v>
      </c>
      <c r="S52" s="106">
        <f>IF(T52&gt;0,(T52-R52)/2,"")</f>
        <v/>
      </c>
      <c r="T52" s="106" t="n">
        <v>202</v>
      </c>
      <c r="U52" s="106">
        <f>IF(V52&gt;0,(V52-T52)/2,"")</f>
        <v/>
      </c>
      <c r="V52" s="106" t="n">
        <v>417</v>
      </c>
      <c r="W52" s="106">
        <f>IF(X52&gt;0,(X52-V52)/2,"")</f>
        <v/>
      </c>
      <c r="X52" s="106" t="n">
        <v>467</v>
      </c>
      <c r="Y52" s="106">
        <f>IF(Z52&gt;0,(Z52-X52)/2,"")</f>
        <v/>
      </c>
      <c r="Z52" s="106" t="n">
        <v>641</v>
      </c>
      <c r="AA52" s="106">
        <f>IF(AB52&gt;0,(AB52-Z52)/2,"")</f>
        <v/>
      </c>
      <c r="AB52" s="106" t="n">
        <v>641</v>
      </c>
      <c r="AC52" s="106">
        <f>IF(AD52&gt;0,(AD52-AB52)/2,"")</f>
        <v/>
      </c>
      <c r="AD52" s="106" t="n">
        <v>641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4</v>
      </c>
      <c r="S53" s="108">
        <f>IF(T53&gt;0,(T53-R53)/2,"")</f>
        <v/>
      </c>
      <c r="T53" s="108" t="n">
        <v>4</v>
      </c>
      <c r="U53" s="108">
        <f>IF(V53&gt;0,(V53-T53)/2,"")</f>
        <v/>
      </c>
      <c r="V53" s="108" t="n">
        <v>4</v>
      </c>
      <c r="W53" s="108">
        <f>IF(X53&gt;0,(X53-V53)/2,"")</f>
        <v/>
      </c>
      <c r="X53" s="108" t="n">
        <v>708</v>
      </c>
      <c r="Y53" s="108">
        <f>IF(Z53&gt;0,(Z53-X53)/2,"")</f>
        <v/>
      </c>
      <c r="Z53" s="108" t="n">
        <v>1141</v>
      </c>
      <c r="AA53" s="108">
        <f>IF(AB53&gt;0,(AB53-Z53)/2,"")</f>
        <v/>
      </c>
      <c r="AB53" s="108" t="n">
        <v>1141</v>
      </c>
      <c r="AC53" s="108">
        <f>IF(AD53&gt;0,(AD53-AB53)/2,"")</f>
        <v/>
      </c>
      <c r="AD53" s="108" t="n">
        <v>1141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676</v>
      </c>
      <c r="S54" s="106">
        <f>IF(T54&gt;0,(T54-R54)/2,"")</f>
        <v/>
      </c>
      <c r="T54" s="106" t="n">
        <v>677</v>
      </c>
      <c r="U54" s="106">
        <f>IF(V54&gt;0,(V54-T54)/2,"")</f>
        <v/>
      </c>
      <c r="V54" s="106" t="n">
        <v>677</v>
      </c>
      <c r="W54" s="106">
        <f>IF(X54&gt;0,(X54-V54)/2,"")</f>
        <v/>
      </c>
      <c r="X54" s="106" t="n">
        <v>1455</v>
      </c>
      <c r="Y54" s="106">
        <f>IF(Z54&gt;0,(Z54-X54)/2,"")</f>
        <v/>
      </c>
      <c r="Z54" s="106" t="n">
        <v>1776</v>
      </c>
      <c r="AA54" s="106">
        <f>IF(AB54&gt;0,(AB54-Z54)/2,"")</f>
        <v/>
      </c>
      <c r="AB54" s="106" t="n">
        <v>1776</v>
      </c>
      <c r="AC54" s="106">
        <f>IF(AD54&gt;0,(AD54-AB54)/2,"")</f>
        <v/>
      </c>
      <c r="AD54" s="106" t="n">
        <v>1776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1208</v>
      </c>
      <c r="S55" s="108">
        <f>IF(T55&gt;0,(T55-R55)/2,"")</f>
        <v/>
      </c>
      <c r="T55" s="108" t="n">
        <v>1208</v>
      </c>
      <c r="U55" s="108">
        <f>IF(V55&gt;0,(V55-T55)/2,"")</f>
        <v/>
      </c>
      <c r="V55" s="108" t="n">
        <v>2408</v>
      </c>
      <c r="W55" s="108">
        <f>IF(X55&gt;0,(X55-V55)/2,"")</f>
        <v/>
      </c>
      <c r="X55" s="108" t="n">
        <v>2468</v>
      </c>
      <c r="Y55" s="108">
        <f>IF(Z55&gt;0,(Z55-X55)/2,"")</f>
        <v/>
      </c>
      <c r="Z55" s="108" t="n">
        <v>2641</v>
      </c>
      <c r="AA55" s="108">
        <f>IF(AB55&gt;0,(AB55-Z55)/2,"")</f>
        <v/>
      </c>
      <c r="AB55" s="108" t="n">
        <v>2641</v>
      </c>
      <c r="AC55" s="108">
        <f>IF(AD55&gt;0,(AD55-AB55)/2,"")</f>
        <v/>
      </c>
      <c r="AD55" s="108" t="n">
        <v>2641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179</v>
      </c>
      <c r="U56" s="114">
        <f>IF(V56&gt;0,(V56-T56)/2,"")</f>
        <v/>
      </c>
      <c r="V56" s="114" t="n">
        <v>179</v>
      </c>
      <c r="W56" s="114">
        <f>IF(X56&gt;0,(X56-V56)/2,"")</f>
        <v/>
      </c>
      <c r="X56" s="114" t="n">
        <v>179</v>
      </c>
      <c r="Y56" s="114">
        <f>IF(Z56&gt;0,(Z56-X56)/2,"")</f>
        <v/>
      </c>
      <c r="Z56" s="114" t="n">
        <v>219</v>
      </c>
      <c r="AA56" s="114">
        <f>IF(AB56&gt;0,(AB56-Z56)/2,"")</f>
        <v/>
      </c>
      <c r="AB56" s="114" t="n">
        <v>219</v>
      </c>
      <c r="AC56" s="114">
        <f>IF(AD56&gt;0,(AD56-AB56)/2,"")</f>
        <v/>
      </c>
      <c r="AD56" s="114" t="n">
        <v>219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1789</v>
      </c>
      <c r="S57" s="104">
        <f>IF(T57&gt;0,(T57-R57)/2,"")</f>
        <v/>
      </c>
      <c r="T57" s="104" t="n">
        <v>2382</v>
      </c>
      <c r="U57" s="104">
        <f>IF(V57&gt;0,(V57-T57)/2,"")</f>
        <v/>
      </c>
      <c r="V57" s="104" t="n">
        <v>2778</v>
      </c>
      <c r="W57" s="104">
        <f>IF(X57&gt;0,(X57-V57)/2,"")</f>
        <v/>
      </c>
      <c r="X57" s="104" t="n">
        <v>2852</v>
      </c>
      <c r="Y57" s="104">
        <f>IF(Z57&gt;0,(Z57-X57)/2,"")</f>
        <v/>
      </c>
      <c r="Z57" s="104" t="n">
        <v>2949</v>
      </c>
      <c r="AA57" s="104">
        <f>IF(AB57&gt;0,(AB57-Z57)/2,"")</f>
        <v/>
      </c>
      <c r="AB57" s="104" t="n">
        <v>2949</v>
      </c>
      <c r="AC57" s="104">
        <f>IF(AD57&gt;0,(AD57-AB57)/2,"")</f>
        <v/>
      </c>
      <c r="AD57" s="104" t="n">
        <v>2949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1424</v>
      </c>
      <c r="S58" s="106">
        <f>IF(T58&gt;0,(T58-R58)/2,"")</f>
        <v/>
      </c>
      <c r="T58" s="106" t="n">
        <v>2189</v>
      </c>
      <c r="U58" s="106">
        <f>IF(V58&gt;0,(V58-T58)/2,"")</f>
        <v/>
      </c>
      <c r="V58" s="106" t="n">
        <v>3003</v>
      </c>
      <c r="W58" s="106">
        <f>IF(X58&gt;0,(X58-V58)/2,"")</f>
        <v/>
      </c>
      <c r="X58" s="106" t="n">
        <v>3812</v>
      </c>
      <c r="Y58" s="106">
        <f>IF(Z58&gt;0,(Z58-X58)/2,"")</f>
        <v/>
      </c>
      <c r="Z58" s="106" t="n">
        <v>4885</v>
      </c>
      <c r="AA58" s="106">
        <f>IF(AB58&gt;0,(AB58-Z58)/2,"")</f>
        <v/>
      </c>
      <c r="AB58" s="106" t="n">
        <v>4885</v>
      </c>
      <c r="AC58" s="106">
        <f>IF(AD58&gt;0,(AD58-AB58)/2,"")</f>
        <v/>
      </c>
      <c r="AD58" s="106" t="n">
        <v>4885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520</v>
      </c>
      <c r="S59" s="108">
        <f>IF(T59&gt;0,(T59-R59)/2,"")</f>
        <v/>
      </c>
      <c r="T59" s="108" t="n">
        <v>850</v>
      </c>
      <c r="U59" s="108">
        <f>IF(V59&gt;0,(V59-T59)/2,"")</f>
        <v/>
      </c>
      <c r="V59" s="108" t="n">
        <v>1503</v>
      </c>
      <c r="W59" s="108">
        <f>IF(X59&gt;0,(X59-V59)/2,"")</f>
        <v/>
      </c>
      <c r="X59" s="108" t="n">
        <v>1523</v>
      </c>
      <c r="Y59" s="108">
        <f>IF(Z59&gt;0,(Z59-X59)/2,"")</f>
        <v/>
      </c>
      <c r="Z59" s="108" t="n">
        <v>2778</v>
      </c>
      <c r="AA59" s="108">
        <f>IF(AB59&gt;0,(AB59-Z59)/2,"")</f>
        <v/>
      </c>
      <c r="AB59" s="108" t="n">
        <v>2778</v>
      </c>
      <c r="AC59" s="108">
        <f>IF(AD59&gt;0,(AD59-AB59)/2,"")</f>
        <v/>
      </c>
      <c r="AD59" s="108" t="n">
        <v>2778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1112</v>
      </c>
      <c r="S61" s="104">
        <f>IF(T61&gt;0,(T61-R61)/2,"")</f>
        <v/>
      </c>
      <c r="T61" s="104" t="n">
        <v>2776</v>
      </c>
      <c r="U61" s="104">
        <f>IF(V61&gt;0,(V61-T61)/2,"")</f>
        <v/>
      </c>
      <c r="V61" s="104" t="n">
        <v>3631</v>
      </c>
      <c r="W61" s="104">
        <f>IF(X61&gt;0,(X61-V61)/2,"")</f>
        <v/>
      </c>
      <c r="X61" s="104" t="n">
        <v>3601</v>
      </c>
      <c r="Y61" s="104">
        <f>IF(Z61&gt;0,(Z61-X61)/2,"")</f>
        <v/>
      </c>
      <c r="Z61" s="104" t="n">
        <v>3601</v>
      </c>
      <c r="AA61" s="104">
        <f>IF(AB61&gt;0,(AB61-Z61)/2,"")</f>
        <v/>
      </c>
      <c r="AB61" s="104" t="n">
        <v>3601</v>
      </c>
      <c r="AC61" s="104">
        <f>IF(AD61&gt;0,(AD61-AB61)/2,"")</f>
        <v/>
      </c>
      <c r="AD61" s="104" t="n">
        <v>3601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2438</v>
      </c>
      <c r="S62" s="106">
        <f>IF(T62&gt;0,(T62-R62)/2,"")</f>
        <v/>
      </c>
      <c r="T62" s="106" t="n">
        <v>3049</v>
      </c>
      <c r="U62" s="106">
        <f>IF(V62&gt;0,(V62-T62)/2,"")</f>
        <v/>
      </c>
      <c r="V62" s="106" t="n">
        <v>3955</v>
      </c>
      <c r="W62" s="106">
        <f>IF(X62&gt;0,(X62-V62)/2,"")</f>
        <v/>
      </c>
      <c r="X62" s="106" t="n">
        <v>5181</v>
      </c>
      <c r="Y62" s="106">
        <f>IF(Z62&gt;0,(Z62-X62)/2,"")</f>
        <v/>
      </c>
      <c r="Z62" s="106" t="n">
        <v>5181</v>
      </c>
      <c r="AA62" s="106">
        <f>IF(AB62&gt;0,(AB62-Z62)/2,"")</f>
        <v/>
      </c>
      <c r="AB62" s="106" t="n">
        <v>5181</v>
      </c>
      <c r="AC62" s="106">
        <f>IF(AD62&gt;0,(AD62-AB62)/2,"")</f>
        <v/>
      </c>
      <c r="AD62" s="106" t="n">
        <v>5181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1480</v>
      </c>
      <c r="S63" s="108">
        <f>IF(T63&gt;0,(T63-R63)/2,"")</f>
        <v/>
      </c>
      <c r="T63" s="108" t="n">
        <v>2395</v>
      </c>
      <c r="U63" s="108">
        <f>IF(V63&gt;0,(V63-T63)/2,"")</f>
        <v/>
      </c>
      <c r="V63" s="108" t="n">
        <v>2872</v>
      </c>
      <c r="W63" s="108">
        <f>IF(X63&gt;0,(X63-V63)/2,"")</f>
        <v/>
      </c>
      <c r="X63" s="108" t="n">
        <v>3007</v>
      </c>
      <c r="Y63" s="108">
        <f>IF(Z63&gt;0,(Z63-X63)/2,"")</f>
        <v/>
      </c>
      <c r="Z63" s="108" t="n">
        <v>3007</v>
      </c>
      <c r="AA63" s="108">
        <f>IF(AB63&gt;0,(AB63-Z63)/2,"")</f>
        <v/>
      </c>
      <c r="AB63" s="108" t="n">
        <v>3007</v>
      </c>
      <c r="AC63" s="108">
        <f>IF(AD63&gt;0,(AD63-AB63)/2,"")</f>
        <v/>
      </c>
      <c r="AD63" s="108" t="n">
        <v>3007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631</v>
      </c>
      <c r="S64" s="114">
        <f>IF(T64&gt;0,(T64-R64)/2,"")</f>
        <v/>
      </c>
      <c r="T64" s="114" t="n">
        <v>801</v>
      </c>
      <c r="U64" s="114">
        <f>IF(V64&gt;0,(V64-T64)/2,"")</f>
        <v/>
      </c>
      <c r="V64" s="114" t="n">
        <v>1076</v>
      </c>
      <c r="W64" s="114">
        <f>IF(X64&gt;0,(X64-V64)/2,"")</f>
        <v/>
      </c>
      <c r="X64" s="114" t="n">
        <v>1076</v>
      </c>
      <c r="Y64" s="114">
        <f>IF(Z64&gt;0,(Z64-X64)/2,"")</f>
        <v/>
      </c>
      <c r="Z64" s="114" t="n">
        <v>1076</v>
      </c>
      <c r="AA64" s="114">
        <f>IF(AB64&gt;0,(AB64-Z64)/2,"")</f>
        <v/>
      </c>
      <c r="AB64" s="114" t="n">
        <v>1076</v>
      </c>
      <c r="AC64" s="114">
        <f>IF(AD64&gt;0,(AD64-AB64)/2,"")</f>
        <v/>
      </c>
      <c r="AD64" s="114" t="n">
        <v>1076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7.xml><?xml version="1.0" encoding="utf-8"?>
<worksheet xmlns:r="http://schemas.openxmlformats.org/officeDocument/2006/relationships" xmlns="http://schemas.openxmlformats.org/spreadsheetml/2006/main">
  <sheetPr codeName="Sheet57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21480</v>
      </c>
      <c r="G6" s="117" t="n">
        <v>17672.436</v>
      </c>
      <c r="H6" s="117" t="n">
        <v>15033.18303056002</v>
      </c>
      <c r="I6" s="19">
        <f>G6+H6</f>
        <v/>
      </c>
      <c r="J6" s="119" t="n">
        <v>20570</v>
      </c>
      <c r="K6" s="117" t="n">
        <v>16463.09487500001</v>
      </c>
      <c r="L6" s="117" t="n">
        <v>13349.59552010002</v>
      </c>
      <c r="M6" s="19">
        <f>K6+L6</f>
        <v/>
      </c>
      <c r="N6" s="85" t="n">
        <v>68</v>
      </c>
      <c r="O6" s="85" t="n">
        <v>51</v>
      </c>
      <c r="P6" s="92" t="n"/>
      <c r="Q6" s="20">
        <f>J6-P6</f>
        <v/>
      </c>
      <c r="R6" s="21" t="n">
        <v>2805</v>
      </c>
      <c r="S6" s="20">
        <f>IF(R6&gt;0,(R6-R7-$Q6),"")</f>
        <v/>
      </c>
      <c r="T6" s="21" t="n">
        <v>3679</v>
      </c>
      <c r="U6" s="20">
        <f>IF(T6&gt;0,(T6-T7-$Q6),"")</f>
        <v/>
      </c>
      <c r="V6" s="21" t="n">
        <v>8036</v>
      </c>
      <c r="W6" s="20">
        <f>IF(V6&gt;0,(V6-V7-$Q6),"")</f>
        <v/>
      </c>
      <c r="X6" s="21" t="n">
        <v>10943</v>
      </c>
      <c r="Y6" s="20">
        <f>IF(X6&gt;0,(X6-X7-$Q6),"")</f>
        <v/>
      </c>
      <c r="Z6" s="21" t="n">
        <v>14240</v>
      </c>
      <c r="AA6" s="20">
        <f>IF(Z6&gt;0,(Z6-Z7-$Q6),"")</f>
        <v/>
      </c>
      <c r="AB6" s="21" t="n">
        <v>14533</v>
      </c>
      <c r="AC6" s="22">
        <f>IF(AB6&gt;0,(AB6-AB7-$Q6),"")</f>
        <v/>
      </c>
      <c r="AD6" s="21" t="n">
        <v>14533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319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</v>
      </c>
      <c r="S7" s="24" t="n"/>
      <c r="T7" s="25" t="n">
        <v>2</v>
      </c>
      <c r="U7" s="24" t="n"/>
      <c r="V7" s="25" t="n">
        <v>6</v>
      </c>
      <c r="W7" s="24" t="n"/>
      <c r="X7" s="25" t="n">
        <v>11</v>
      </c>
      <c r="Y7" s="24" t="n"/>
      <c r="Z7" s="25" t="n">
        <v>28</v>
      </c>
      <c r="AA7" s="24" t="n"/>
      <c r="AB7" s="25" t="n">
        <v>28</v>
      </c>
      <c r="AC7" s="26" t="n"/>
      <c r="AD7" s="25" t="n">
        <v>28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2674</v>
      </c>
      <c r="E8" s="29" t="inlineStr">
        <is>
          <t>Room 2</t>
        </is>
      </c>
      <c r="F8" s="119" t="n">
        <v>12040</v>
      </c>
      <c r="G8" s="117" t="n">
        <v>5088.7675</v>
      </c>
      <c r="H8" s="117" t="n">
        <v>1076.678225</v>
      </c>
      <c r="I8" s="19">
        <f>G8+H8</f>
        <v/>
      </c>
      <c r="J8" s="119" t="n">
        <v>11983</v>
      </c>
      <c r="K8" s="117" t="n">
        <v>5057.3665</v>
      </c>
      <c r="L8" s="117" t="n">
        <v>1077.1850519</v>
      </c>
      <c r="M8" s="19">
        <f>K8+L8</f>
        <v/>
      </c>
      <c r="N8" s="87" t="n">
        <v>30</v>
      </c>
      <c r="O8" s="87" t="n">
        <v>23</v>
      </c>
      <c r="P8" s="92" t="n"/>
      <c r="Q8" s="20">
        <f>J8-P8</f>
        <v/>
      </c>
      <c r="R8" s="21" t="n">
        <v>1000</v>
      </c>
      <c r="S8" s="20">
        <f>IF(R8&gt;0,(R8-R9-$Q8),"")</f>
        <v/>
      </c>
      <c r="T8" s="21" t="n">
        <v>1465</v>
      </c>
      <c r="U8" s="20">
        <f>IF(T8&gt;0,(T8-T9-$Q8),"")</f>
        <v/>
      </c>
      <c r="V8" s="21" t="n">
        <v>4529</v>
      </c>
      <c r="W8" s="20">
        <f>IF(V8&gt;0,(V8-V9-$Q8),"")</f>
        <v/>
      </c>
      <c r="X8" s="21" t="n">
        <v>7926</v>
      </c>
      <c r="Y8" s="20">
        <f>IF(X8&gt;0,(X8-X9-$Q8),"")</f>
        <v/>
      </c>
      <c r="Z8" s="21" t="n">
        <v>11631</v>
      </c>
      <c r="AA8" s="20">
        <f>IF(Z8&gt;0,(Z8-Z9-$Q8),"")</f>
        <v/>
      </c>
      <c r="AB8" s="21" t="n">
        <v>11631</v>
      </c>
      <c r="AC8" s="22">
        <f>IF(AB8&gt;0,(AB8-AB9-$Q8),"")</f>
        <v/>
      </c>
      <c r="AD8" s="21" t="n">
        <v>11631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1591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29</v>
      </c>
      <c r="U9" s="24" t="n"/>
      <c r="V9" s="30" t="n">
        <v>29</v>
      </c>
      <c r="W9" s="24" t="n"/>
      <c r="X9" s="30" t="n">
        <v>29</v>
      </c>
      <c r="Y9" s="24" t="n"/>
      <c r="Z9" s="30" t="n">
        <v>29</v>
      </c>
      <c r="AA9" s="24" t="n"/>
      <c r="AB9" s="30" t="n">
        <v>29</v>
      </c>
      <c r="AC9" s="26" t="n"/>
      <c r="AD9" s="30" t="n">
        <v>29</v>
      </c>
      <c r="AE9" s="26" t="n"/>
    </row>
    <row r="10">
      <c r="B10" s="16" t="inlineStr">
        <is>
          <t>WM DC</t>
        </is>
      </c>
      <c r="C10" s="17" t="n">
        <v>5650</v>
      </c>
      <c r="E10" s="18" t="inlineStr">
        <is>
          <t>Room 3</t>
        </is>
      </c>
      <c r="F10" s="119" t="n">
        <v>9472</v>
      </c>
      <c r="G10" s="117" t="n">
        <v>7564.123874999999</v>
      </c>
      <c r="H10" s="117" t="n">
        <v>1823.21065</v>
      </c>
      <c r="I10" s="19">
        <f>G10+H10</f>
        <v/>
      </c>
      <c r="J10" s="119" t="n">
        <v>9044</v>
      </c>
      <c r="K10" s="117" t="n">
        <v>7171.791875000002</v>
      </c>
      <c r="L10" s="117" t="n">
        <v>1839.1442325</v>
      </c>
      <c r="M10" s="19">
        <f>K10+L10</f>
        <v/>
      </c>
      <c r="N10" s="88" t="n">
        <v>45</v>
      </c>
      <c r="O10" s="88" t="n">
        <v>35</v>
      </c>
      <c r="P10" s="92" t="n"/>
      <c r="Q10" s="20">
        <f>J10-P10</f>
        <v/>
      </c>
      <c r="R10" s="21" t="n">
        <v>2304</v>
      </c>
      <c r="S10" s="20">
        <f>IF(R10&gt;0,(R10-R11-$Q10),"")</f>
        <v/>
      </c>
      <c r="T10" s="21" t="n">
        <v>3048</v>
      </c>
      <c r="U10" s="20">
        <f>IF(T10&gt;0,(T10-T11-$Q10),"")</f>
        <v/>
      </c>
      <c r="V10" s="21" t="n">
        <v>4030</v>
      </c>
      <c r="W10" s="20">
        <f>IF(V10&gt;0,(V10-V11-$Q10),"")</f>
        <v/>
      </c>
      <c r="X10" s="21" t="n">
        <v>7352</v>
      </c>
      <c r="Y10" s="20">
        <f>IF(X10&gt;0,(X10-X11-$Q10),"")</f>
        <v/>
      </c>
      <c r="Z10" s="21" t="n">
        <v>7604</v>
      </c>
      <c r="AA10" s="20">
        <f>IF(Z10&gt;0,(Z10-Z11-$Q10),"")</f>
        <v/>
      </c>
      <c r="AB10" s="21" t="n">
        <v>7604</v>
      </c>
      <c r="AC10" s="22">
        <f>IF(AB10&gt;0,(AB10-AB11-$Q10),"")</f>
        <v/>
      </c>
      <c r="AD10" s="21" t="n">
        <v>7604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2076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1052</v>
      </c>
      <c r="S11" s="24" t="n"/>
      <c r="T11" s="30" t="n">
        <v>1414</v>
      </c>
      <c r="U11" s="24" t="n"/>
      <c r="V11" s="30" t="n">
        <v>1595</v>
      </c>
      <c r="W11" s="24" t="n"/>
      <c r="X11" s="30" t="n">
        <v>2661</v>
      </c>
      <c r="Y11" s="24" t="n"/>
      <c r="Z11" s="30" t="n">
        <v>2892</v>
      </c>
      <c r="AA11" s="24" t="n"/>
      <c r="AB11" s="30" t="n">
        <v>2892</v>
      </c>
      <c r="AC11" s="26" t="n"/>
      <c r="AD11" s="30" t="n">
        <v>2892</v>
      </c>
      <c r="AE11" s="26" t="n"/>
    </row>
    <row r="12">
      <c r="B12" s="16" t="inlineStr">
        <is>
          <t>WM TUC</t>
        </is>
      </c>
      <c r="C12" s="17" t="n">
        <v>1672</v>
      </c>
      <c r="E12" s="29" t="inlineStr">
        <is>
          <t>Room 4</t>
        </is>
      </c>
      <c r="F12" s="119" t="n">
        <v>13551</v>
      </c>
      <c r="G12" s="117" t="n">
        <v>12502.765</v>
      </c>
      <c r="H12" s="117" t="n">
        <v>17974.50636224999</v>
      </c>
      <c r="I12" s="19">
        <f>G12+H12</f>
        <v/>
      </c>
      <c r="J12" s="119" t="n">
        <v>12531</v>
      </c>
      <c r="K12" s="117" t="n">
        <v>11472.724</v>
      </c>
      <c r="L12" s="117" t="n">
        <v>15068.07609380999</v>
      </c>
      <c r="M12" s="19">
        <f>K12+L12</f>
        <v/>
      </c>
      <c r="N12" s="88" t="n">
        <v>49</v>
      </c>
      <c r="O12" s="88" t="n">
        <v>40</v>
      </c>
      <c r="P12" s="92" t="n"/>
      <c r="Q12" s="20">
        <f>J12-P12</f>
        <v/>
      </c>
      <c r="R12" s="21" t="n">
        <v>1567</v>
      </c>
      <c r="S12" s="20">
        <f>IF(R12&gt;0,(R12-R13-$Q12),"")</f>
        <v/>
      </c>
      <c r="T12" s="21" t="n">
        <v>2876</v>
      </c>
      <c r="U12" s="20">
        <f>IF(T12&gt;0,(T12-T13-$Q12),"")</f>
        <v/>
      </c>
      <c r="V12" s="21" t="n">
        <v>4000</v>
      </c>
      <c r="W12" s="20">
        <f>IF(V12&gt;0,(V12-V13-$Q12),"")</f>
        <v/>
      </c>
      <c r="X12" s="21" t="n">
        <v>6142</v>
      </c>
      <c r="Y12" s="20">
        <f>IF(X12&gt;0,(X12-X13-$Q12),"")</f>
        <v/>
      </c>
      <c r="Z12" s="21" t="n">
        <v>10526</v>
      </c>
      <c r="AA12" s="20">
        <f>IF(Z12&gt;0,(Z12-Z13-$Q12),"")</f>
        <v/>
      </c>
      <c r="AB12" s="21" t="n">
        <v>10526</v>
      </c>
      <c r="AC12" s="22">
        <f>IF(AB12&gt;0,(AB12-AB13-$Q12),"")</f>
        <v/>
      </c>
      <c r="AD12" s="21" t="n">
        <v>10526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4839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403</v>
      </c>
      <c r="S13" s="24" t="n"/>
      <c r="T13" s="30" t="n">
        <v>844</v>
      </c>
      <c r="U13" s="24" t="n"/>
      <c r="V13" s="30" t="n">
        <v>1171</v>
      </c>
      <c r="W13" s="24" t="n"/>
      <c r="X13" s="30" t="n">
        <v>1288</v>
      </c>
      <c r="Y13" s="24" t="n"/>
      <c r="Z13" s="30" t="n">
        <v>1322</v>
      </c>
      <c r="AA13" s="24" t="n"/>
      <c r="AB13" s="30" t="n">
        <v>1322</v>
      </c>
      <c r="AC13" s="26" t="n"/>
      <c r="AD13" s="30" t="n">
        <v>1322</v>
      </c>
      <c r="AE13" s="26" t="n"/>
    </row>
    <row r="14">
      <c r="B14" s="16" t="inlineStr">
        <is>
          <t>ALBSFWY PHX</t>
        </is>
      </c>
      <c r="C14" s="17" t="n">
        <v>11087</v>
      </c>
      <c r="E14" s="18" t="inlineStr">
        <is>
          <t>Room 5</t>
        </is>
      </c>
      <c r="F14" s="119" t="n">
        <v>22519</v>
      </c>
      <c r="G14" s="117" t="n">
        <v>16751.84375</v>
      </c>
      <c r="H14" s="117" t="n">
        <v>20541.68226891001</v>
      </c>
      <c r="I14" s="19">
        <f>G14+H14</f>
        <v/>
      </c>
      <c r="J14" s="119" t="n">
        <v>22665</v>
      </c>
      <c r="K14" s="117" t="n">
        <v>16960.71875</v>
      </c>
      <c r="L14" s="117" t="n">
        <v>20652.03230323</v>
      </c>
      <c r="M14" s="19">
        <f>K14+L14</f>
        <v/>
      </c>
      <c r="N14" s="88" t="n">
        <v>63</v>
      </c>
      <c r="O14" s="88" t="n">
        <v>49</v>
      </c>
      <c r="P14" s="92" t="n"/>
      <c r="Q14" s="20">
        <f>J14-P14</f>
        <v/>
      </c>
      <c r="R14" s="21" t="n">
        <v>5912</v>
      </c>
      <c r="S14" s="20">
        <f>IF(R14&gt;0,(R14-R15-$Q14),"")</f>
        <v/>
      </c>
      <c r="T14" s="21" t="n">
        <v>9220</v>
      </c>
      <c r="U14" s="20">
        <f>IF(T14&gt;0,(T14-T15-$Q14),"")</f>
        <v/>
      </c>
      <c r="V14" s="21" t="n">
        <v>10621</v>
      </c>
      <c r="W14" s="20">
        <f>IF(V14&gt;0,(V14-V15-$Q14),"")</f>
        <v/>
      </c>
      <c r="X14" s="21" t="n">
        <v>13671</v>
      </c>
      <c r="Y14" s="20">
        <f>IF(X14&gt;0,(X14-X15-$Q14),"")</f>
        <v/>
      </c>
      <c r="Z14" s="21" t="n">
        <v>14290</v>
      </c>
      <c r="AA14" s="20">
        <f>IF(Z14&gt;0,(Z14-Z15-$Q14),"")</f>
        <v/>
      </c>
      <c r="AB14" s="21" t="n">
        <v>14290</v>
      </c>
      <c r="AC14" s="22">
        <f>IF(AB14&gt;0,(AB14-AB15-$Q14),"")</f>
        <v/>
      </c>
      <c r="AD14" s="21" t="n">
        <v>14290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5123</v>
      </c>
      <c r="S15" s="24" t="n"/>
      <c r="T15" s="25" t="n">
        <v>7464</v>
      </c>
      <c r="U15" s="24" t="n"/>
      <c r="V15" s="25" t="n">
        <v>8283</v>
      </c>
      <c r="W15" s="24" t="n"/>
      <c r="X15" s="25" t="n">
        <v>9161</v>
      </c>
      <c r="Y15" s="24" t="n"/>
      <c r="Z15" s="25" t="n">
        <v>9161</v>
      </c>
      <c r="AA15" s="24" t="n"/>
      <c r="AB15" s="25" t="n">
        <v>9161</v>
      </c>
      <c r="AC15" s="26" t="n"/>
      <c r="AD15" s="25" t="n">
        <v>9161</v>
      </c>
      <c r="AE15" s="26" t="n"/>
    </row>
    <row r="16" ht="15" customHeight="1" thickBot="1">
      <c r="B16" s="28" t="inlineStr">
        <is>
          <t>FRY'S</t>
        </is>
      </c>
      <c r="C16" s="17" t="n">
        <v>12482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6726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900</v>
      </c>
      <c r="L20" s="4" t="n"/>
      <c r="M20" s="4" t="n"/>
      <c r="Q20" s="51" t="inlineStr">
        <is>
          <t>Day Prior</t>
        </is>
      </c>
      <c r="R20" s="35" t="n">
        <v>8662</v>
      </c>
      <c r="S20" s="36" t="n">
        <v>-68828</v>
      </c>
      <c r="T20" s="35" t="n">
        <v>13979</v>
      </c>
      <c r="U20" s="36" t="n">
        <v>-63511</v>
      </c>
      <c r="V20" s="35" t="n">
        <v>22973</v>
      </c>
      <c r="W20" s="36" t="n">
        <v>-54517</v>
      </c>
      <c r="X20" s="35" t="n">
        <v>40726</v>
      </c>
      <c r="Y20" s="36" t="n">
        <v>-36764</v>
      </c>
      <c r="Z20" s="35" t="n">
        <v>53128</v>
      </c>
      <c r="AA20" s="36" t="n">
        <v>-24362</v>
      </c>
      <c r="AB20" s="35" t="n">
        <v>53258</v>
      </c>
      <c r="AC20" s="37" t="n">
        <v>-24232</v>
      </c>
      <c r="AD20" s="35" t="n">
        <v>53258</v>
      </c>
      <c r="AE20" s="37" t="n">
        <v>-24232</v>
      </c>
    </row>
    <row r="21" ht="15" customHeight="1" thickBot="1">
      <c r="B21" s="57" t="inlineStr">
        <is>
          <t>SBUX LV</t>
        </is>
      </c>
      <c r="C21" s="58" t="n">
        <v>3976</v>
      </c>
      <c r="M21" s="4" t="n"/>
      <c r="Q21" s="52" t="n"/>
      <c r="R21" s="40" t="n">
        <v>6242</v>
      </c>
      <c r="S21" s="41" t="n"/>
      <c r="T21" s="40" t="n">
        <v>8980</v>
      </c>
      <c r="U21" s="41" t="n"/>
      <c r="V21" s="40" t="n">
        <v>11310</v>
      </c>
      <c r="W21" s="41" t="n"/>
      <c r="X21" s="40" t="n">
        <v>11540</v>
      </c>
      <c r="Y21" s="41" t="n"/>
      <c r="Z21" s="40" t="n">
        <v>12702</v>
      </c>
      <c r="AA21" s="41" t="n"/>
      <c r="AB21" s="40" t="n">
        <v>12702</v>
      </c>
      <c r="AC21" s="42" t="n"/>
      <c r="AD21" s="40" t="n">
        <v>12702</v>
      </c>
      <c r="AE21" s="42" t="n"/>
    </row>
    <row r="22" ht="15" customHeight="1" thickBot="1">
      <c r="M22" s="4" t="n"/>
      <c r="Q22" s="54" t="n"/>
      <c r="R22" s="55" t="n">
        <v>4331</v>
      </c>
      <c r="S22" s="55" t="n"/>
      <c r="T22" s="55" t="n">
        <v>2658.5</v>
      </c>
      <c r="U22" s="55" t="n"/>
      <c r="V22" s="55" t="n">
        <v>4497</v>
      </c>
      <c r="W22" s="55" t="n"/>
      <c r="X22" s="55" t="n">
        <v>8876.5</v>
      </c>
      <c r="Y22" s="55" t="n"/>
      <c r="Z22" s="55" t="n">
        <v>6201</v>
      </c>
      <c r="AA22" s="55" t="n"/>
      <c r="AB22" s="55" t="n">
        <v>65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8381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34083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13179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14495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4551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3164</v>
      </c>
      <c r="R35" s="104" t="n">
        <v>952</v>
      </c>
      <c r="S35" s="104">
        <f>IF(T35&gt;0,(T35-R35)/2,"")</f>
        <v/>
      </c>
      <c r="T35" s="104" t="n">
        <v>640</v>
      </c>
      <c r="U35" s="104">
        <f>IF(V35&gt;0,(V35-T35)/2,"")</f>
        <v/>
      </c>
      <c r="V35" s="104" t="n">
        <v>1710</v>
      </c>
      <c r="W35" s="104">
        <f>IF(X35&gt;0,(X35-V35)/2,"")</f>
        <v/>
      </c>
      <c r="X35" s="104" t="n">
        <v>2277</v>
      </c>
      <c r="Y35" s="104">
        <f>IF(Z35&gt;0,(Z35-X35)/2,"")</f>
        <v/>
      </c>
      <c r="Z35" s="104" t="n">
        <v>2303</v>
      </c>
      <c r="AA35" s="104">
        <f>IF(AB35&gt;0,(AB35-Z35)/2,"")</f>
        <v/>
      </c>
      <c r="AB35" s="104" t="n">
        <v>2303</v>
      </c>
      <c r="AC35" s="104">
        <f>IF(AD35&gt;0,(AD35-AB35)/2,"")</f>
        <v/>
      </c>
      <c r="AD35" s="104" t="n">
        <v>2303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269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0</v>
      </c>
      <c r="Y36" s="106">
        <f>IF(Z36&gt;0,(Z36-X36)/2,"")</f>
        <v/>
      </c>
      <c r="Z36" s="106" t="n">
        <v>245</v>
      </c>
      <c r="AA36" s="106">
        <f>IF(AB36&gt;0,(AB36-Z36)/2,"")</f>
        <v/>
      </c>
      <c r="AB36" s="106" t="n">
        <v>164</v>
      </c>
      <c r="AC36" s="106">
        <f>IF(AD36&gt;0,(AD36-AB36)/2,"")</f>
        <v/>
      </c>
      <c r="AD36" s="106" t="n">
        <v>164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2487</v>
      </c>
      <c r="R37" s="108" t="n">
        <v>0</v>
      </c>
      <c r="S37" s="108">
        <f>IF(T37&gt;0,(T37-R37)/2,"")</f>
        <v/>
      </c>
      <c r="T37" s="108" t="n">
        <v>12</v>
      </c>
      <c r="U37" s="108">
        <f>IF(V37&gt;0,(V37-T37)/2,"")</f>
        <v/>
      </c>
      <c r="V37" s="108" t="n">
        <v>12</v>
      </c>
      <c r="W37" s="108">
        <f>IF(X37&gt;0,(X37-V37)/2,"")</f>
        <v/>
      </c>
      <c r="X37" s="108" t="n">
        <v>12</v>
      </c>
      <c r="Y37" s="108">
        <f>IF(Z37&gt;0,(Z37-X37)/2,"")</f>
        <v/>
      </c>
      <c r="Z37" s="108" t="n">
        <v>1047</v>
      </c>
      <c r="AA37" s="108">
        <f>IF(AB37&gt;0,(AB37-Z37)/2,"")</f>
        <v/>
      </c>
      <c r="AB37" s="108" t="n">
        <v>1402</v>
      </c>
      <c r="AC37" s="108">
        <f>IF(AD37&gt;0,(AD37-AB37)/2,"")</f>
        <v/>
      </c>
      <c r="AD37" s="108" t="n">
        <v>1402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3682</v>
      </c>
      <c r="R38" s="106" t="n">
        <v>740</v>
      </c>
      <c r="S38" s="106">
        <f>IF(T38&gt;0,(T38-R38)/2,"")</f>
        <v/>
      </c>
      <c r="T38" s="106" t="n">
        <v>401</v>
      </c>
      <c r="U38" s="106">
        <f>IF(V38&gt;0,(V38-T38)/2,"")</f>
        <v/>
      </c>
      <c r="V38" s="106" t="n">
        <v>850</v>
      </c>
      <c r="W38" s="106">
        <f>IF(X38&gt;0,(X38-V38)/2,"")</f>
        <v/>
      </c>
      <c r="X38" s="106" t="n">
        <v>1614</v>
      </c>
      <c r="Y38" s="106">
        <f>IF(Z38&gt;0,(Z38-X38)/2,"")</f>
        <v/>
      </c>
      <c r="Z38" s="106" t="n">
        <v>1993</v>
      </c>
      <c r="AA38" s="106">
        <f>IF(AB38&gt;0,(AB38-Z38)/2,"")</f>
        <v/>
      </c>
      <c r="AB38" s="106" t="n">
        <v>1993</v>
      </c>
      <c r="AC38" s="106">
        <f>IF(AD38&gt;0,(AD38-AB38)/2,"")</f>
        <v/>
      </c>
      <c r="AD38" s="106" t="n">
        <v>1993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2465</v>
      </c>
      <c r="R39" s="108" t="n">
        <v>7</v>
      </c>
      <c r="S39" s="108">
        <f>IF(T39&gt;0,(T39-R39)/2,"")</f>
        <v/>
      </c>
      <c r="T39" s="108" t="n">
        <v>592</v>
      </c>
      <c r="U39" s="108">
        <f>IF(V39&gt;0,(V39-T39)/2,"")</f>
        <v/>
      </c>
      <c r="V39" s="108" t="n">
        <v>1543</v>
      </c>
      <c r="W39" s="108">
        <f>IF(X39&gt;0,(X39-V39)/2,"")</f>
        <v/>
      </c>
      <c r="X39" s="108" t="n">
        <v>2203</v>
      </c>
      <c r="Y39" s="108">
        <f>IF(Z39&gt;0,(Z39-X39)/2,"")</f>
        <v/>
      </c>
      <c r="Z39" s="108" t="n">
        <v>2203</v>
      </c>
      <c r="AA39" s="108">
        <f>IF(AB39&gt;0,(AB39-Z39)/2,"")</f>
        <v/>
      </c>
      <c r="AB39" s="108" t="n">
        <v>2203</v>
      </c>
      <c r="AC39" s="108">
        <f>IF(AD39&gt;0,(AD39-AB39)/2,"")</f>
        <v/>
      </c>
      <c r="AD39" s="108" t="n">
        <v>2203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3882</v>
      </c>
      <c r="R40" s="106" t="n">
        <v>302</v>
      </c>
      <c r="S40" s="106">
        <f>IF(T40&gt;0,(T40-R40)/2,"")</f>
        <v/>
      </c>
      <c r="T40" s="106" t="n">
        <v>329</v>
      </c>
      <c r="U40" s="106">
        <f>IF(V40&gt;0,(V40-T40)/2,"")</f>
        <v/>
      </c>
      <c r="V40" s="106" t="n">
        <v>780</v>
      </c>
      <c r="W40" s="106">
        <f>IF(X40&gt;0,(X40-V40)/2,"")</f>
        <v/>
      </c>
      <c r="X40" s="106" t="n">
        <v>1266</v>
      </c>
      <c r="Y40" s="106">
        <f>IF(Z40&gt;0,(Z40-X40)/2,"")</f>
        <v/>
      </c>
      <c r="Z40" s="106" t="n">
        <v>2749</v>
      </c>
      <c r="AA40" s="106">
        <f>IF(AB40&gt;0,(AB40-Z40)/2,"")</f>
        <v/>
      </c>
      <c r="AB40" s="106" t="n">
        <v>2749</v>
      </c>
      <c r="AC40" s="106">
        <f>IF(AD40&gt;0,(AD40-AB40)/2,"")</f>
        <v/>
      </c>
      <c r="AD40" s="106" t="n">
        <v>2749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1178</v>
      </c>
      <c r="R41" s="108" t="n">
        <v>0</v>
      </c>
      <c r="S41" s="108">
        <f>IF(T41&gt;0,(T41-R41)/2,"")</f>
        <v/>
      </c>
      <c r="T41" s="108" t="n">
        <v>5</v>
      </c>
      <c r="U41" s="108">
        <f>IF(V41&gt;0,(V41-T41)/2,"")</f>
        <v/>
      </c>
      <c r="V41" s="108" t="n">
        <v>276</v>
      </c>
      <c r="W41" s="108">
        <f>IF(X41&gt;0,(X41-V41)/2,"")</f>
        <v/>
      </c>
      <c r="X41" s="108" t="n">
        <v>651</v>
      </c>
      <c r="Y41" s="108">
        <f>IF(Z41&gt;0,(Z41-X41)/2,"")</f>
        <v/>
      </c>
      <c r="Z41" s="108" t="n">
        <v>651</v>
      </c>
      <c r="AA41" s="108">
        <f>IF(AB41&gt;0,(AB41-Z41)/2,"")</f>
        <v/>
      </c>
      <c r="AB41" s="108" t="n">
        <v>651</v>
      </c>
      <c r="AC41" s="108">
        <f>IF(AD41&gt;0,(AD41-AB41)/2,"")</f>
        <v/>
      </c>
      <c r="AD41" s="108" t="n">
        <v>651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1704</v>
      </c>
      <c r="R42" s="106" t="n">
        <v>548</v>
      </c>
      <c r="S42" s="106">
        <f>IF(T42&gt;0,(T42-R42)/2,"")</f>
        <v/>
      </c>
      <c r="T42" s="106" t="n">
        <v>548</v>
      </c>
      <c r="U42" s="106">
        <f>IF(V42&gt;0,(V42-T42)/2,"")</f>
        <v/>
      </c>
      <c r="V42" s="106" t="n">
        <v>1329</v>
      </c>
      <c r="W42" s="106">
        <f>IF(X42&gt;0,(X42-V42)/2,"")</f>
        <v/>
      </c>
      <c r="X42" s="106" t="n">
        <v>1329</v>
      </c>
      <c r="Y42" s="106">
        <f>IF(Z42&gt;0,(Z42-X42)/2,"")</f>
        <v/>
      </c>
      <c r="Z42" s="106" t="n">
        <v>1329</v>
      </c>
      <c r="AA42" s="106">
        <f>IF(AB42&gt;0,(AB42-Z42)/2,"")</f>
        <v/>
      </c>
      <c r="AB42" s="106" t="n">
        <v>1329</v>
      </c>
      <c r="AC42" s="106">
        <f>IF(AD42&gt;0,(AD42-AB42)/2,"")</f>
        <v/>
      </c>
      <c r="AD42" s="106" t="n">
        <v>1329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1739</v>
      </c>
      <c r="R43" s="110" t="n">
        <v>256</v>
      </c>
      <c r="S43" s="110">
        <f>IF(T43&gt;0,(T43-R43)/2,"")</f>
        <v/>
      </c>
      <c r="T43" s="110" t="n">
        <v>1152</v>
      </c>
      <c r="U43" s="110">
        <f>IF(V43&gt;0,(V43-T43)/2,"")</f>
        <v/>
      </c>
      <c r="V43" s="110" t="n">
        <v>1536</v>
      </c>
      <c r="W43" s="110">
        <f>IF(X43&gt;0,(X43-V43)/2,"")</f>
        <v/>
      </c>
      <c r="X43" s="110" t="n">
        <v>1591</v>
      </c>
      <c r="Y43" s="110">
        <f>IF(Z43&gt;0,(Z43-X43)/2,"")</f>
        <v/>
      </c>
      <c r="Z43" s="110" t="n">
        <v>1720</v>
      </c>
      <c r="AA43" s="110">
        <f>IF(AB43&gt;0,(AB43-Z43)/2,"")</f>
        <v/>
      </c>
      <c r="AB43" s="110" t="n">
        <v>1739</v>
      </c>
      <c r="AC43" s="110">
        <f>IF(AD43&gt;0,(AD43-AB43)/2,"")</f>
        <v/>
      </c>
      <c r="AD43" s="110" t="n">
        <v>1739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3786</v>
      </c>
      <c r="R44" s="112" t="n">
        <v>1000</v>
      </c>
      <c r="S44" s="112">
        <f>IF(T44&gt;0,(T44-R44)/2,"")</f>
        <v/>
      </c>
      <c r="T44" s="112" t="n">
        <v>1465</v>
      </c>
      <c r="U44" s="112">
        <f>IF(V44&gt;0,(V44-T44)/2,"")</f>
        <v/>
      </c>
      <c r="V44" s="112" t="n">
        <v>1465</v>
      </c>
      <c r="W44" s="112">
        <f>IF(X44&gt;0,(X44-V44)/2,"")</f>
        <v/>
      </c>
      <c r="X44" s="112" t="n">
        <v>3000</v>
      </c>
      <c r="Y44" s="112">
        <f>IF(Z44&gt;0,(Z44-X44)/2,"")</f>
        <v/>
      </c>
      <c r="Z44" s="112" t="n">
        <v>3815</v>
      </c>
      <c r="AA44" s="112">
        <f>IF(AB44&gt;0,(AB44-Z44)/2,"")</f>
        <v/>
      </c>
      <c r="AB44" s="112" t="n">
        <v>3815</v>
      </c>
      <c r="AC44" s="112">
        <f>IF(AD44&gt;0,(AD44-AB44)/2,"")</f>
        <v/>
      </c>
      <c r="AD44" s="112" t="n">
        <v>3815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3118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1205</v>
      </c>
      <c r="W45" s="108">
        <f>IF(X45&gt;0,(X45-V45)/2,"")</f>
        <v/>
      </c>
      <c r="X45" s="108" t="n">
        <v>2062</v>
      </c>
      <c r="Y45" s="108">
        <f>IF(Z45&gt;0,(Z45-X45)/2,"")</f>
        <v/>
      </c>
      <c r="Z45" s="108" t="n">
        <v>3118</v>
      </c>
      <c r="AA45" s="108">
        <f>IF(AB45&gt;0,(AB45-Z45)/2,"")</f>
        <v/>
      </c>
      <c r="AB45" s="108" t="n">
        <v>3118</v>
      </c>
      <c r="AC45" s="108">
        <f>IF(AD45&gt;0,(AD45-AB45)/2,"")</f>
        <v/>
      </c>
      <c r="AD45" s="108" t="n">
        <v>3118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1992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224</v>
      </c>
      <c r="Y46" s="106">
        <f>IF(Z46&gt;0,(Z46-X46)/2,"")</f>
        <v/>
      </c>
      <c r="Z46" s="106" t="n">
        <v>1611</v>
      </c>
      <c r="AA46" s="106">
        <f>IF(AB46&gt;0,(AB46-Z46)/2,"")</f>
        <v/>
      </c>
      <c r="AB46" s="106" t="n">
        <v>1611</v>
      </c>
      <c r="AC46" s="106">
        <f>IF(AD46&gt;0,(AD46-AB46)/2,"")</f>
        <v/>
      </c>
      <c r="AD46" s="106" t="n">
        <v>1611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3087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1859</v>
      </c>
      <c r="W47" s="110">
        <f>IF(X47&gt;0,(X47-V47)/2,"")</f>
        <v/>
      </c>
      <c r="X47" s="110" t="n">
        <v>2640</v>
      </c>
      <c r="Y47" s="110">
        <f>IF(Z47&gt;0,(Z47-X47)/2,"")</f>
        <v/>
      </c>
      <c r="Z47" s="110" t="n">
        <v>3087</v>
      </c>
      <c r="AA47" s="110">
        <f>IF(AB47&gt;0,(AB47-Z47)/2,"")</f>
        <v/>
      </c>
      <c r="AB47" s="110" t="n">
        <v>3087</v>
      </c>
      <c r="AC47" s="110">
        <f>IF(AD47&gt;0,(AD47-AB47)/2,"")</f>
        <v/>
      </c>
      <c r="AD47" s="110" t="n">
        <v>3087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345</v>
      </c>
      <c r="R48" s="112" t="n">
        <v>1</v>
      </c>
      <c r="S48" s="112">
        <f>IF(T48&gt;0,(T48-R48)/2,"")</f>
        <v/>
      </c>
      <c r="T48" s="112" t="n">
        <v>1</v>
      </c>
      <c r="U48" s="112">
        <f>IF(V48&gt;0,(V48-T48)/2,"")</f>
        <v/>
      </c>
      <c r="V48" s="112" t="n">
        <v>121</v>
      </c>
      <c r="W48" s="112">
        <f>IF(X48&gt;0,(X48-V48)/2,"")</f>
        <v/>
      </c>
      <c r="X48" s="112" t="n">
        <v>203</v>
      </c>
      <c r="Y48" s="112">
        <f>IF(Z48&gt;0,(Z48-X48)/2,"")</f>
        <v/>
      </c>
      <c r="Z48" s="112" t="n">
        <v>203</v>
      </c>
      <c r="AA48" s="112">
        <f>IF(AB48&gt;0,(AB48-Z48)/2,"")</f>
        <v/>
      </c>
      <c r="AB48" s="112" t="n">
        <v>203</v>
      </c>
      <c r="AC48" s="112">
        <f>IF(AD48&gt;0,(AD48-AB48)/2,"")</f>
        <v/>
      </c>
      <c r="AD48" s="112" t="n">
        <v>203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319</v>
      </c>
      <c r="R49" s="108" t="n">
        <v>2</v>
      </c>
      <c r="S49" s="108">
        <f>IF(T49&gt;0,(T49-R49)/2,"")</f>
        <v/>
      </c>
      <c r="T49" s="108" t="n">
        <v>2</v>
      </c>
      <c r="U49" s="108">
        <f>IF(V49&gt;0,(V49-T49)/2,"")</f>
        <v/>
      </c>
      <c r="V49" s="108" t="n">
        <v>131</v>
      </c>
      <c r="W49" s="108">
        <f>IF(X49&gt;0,(X49-V49)/2,"")</f>
        <v/>
      </c>
      <c r="X49" s="108" t="n">
        <v>151</v>
      </c>
      <c r="Y49" s="108">
        <f>IF(Z49&gt;0,(Z49-X49)/2,"")</f>
        <v/>
      </c>
      <c r="Z49" s="108" t="n">
        <v>151</v>
      </c>
      <c r="AA49" s="108">
        <f>IF(AB49&gt;0,(AB49-Z49)/2,"")</f>
        <v/>
      </c>
      <c r="AB49" s="108" t="n">
        <v>151</v>
      </c>
      <c r="AC49" s="108">
        <f>IF(AD49&gt;0,(AD49-AB49)/2,"")</f>
        <v/>
      </c>
      <c r="AD49" s="108" t="n">
        <v>151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1625</v>
      </c>
      <c r="R50" s="106" t="n">
        <v>462</v>
      </c>
      <c r="S50" s="106">
        <f>IF(T50&gt;0,(T50-R50)/2,"")</f>
        <v/>
      </c>
      <c r="T50" s="106" t="n">
        <v>835</v>
      </c>
      <c r="U50" s="106">
        <f>IF(V50&gt;0,(V50-T50)/2,"")</f>
        <v/>
      </c>
      <c r="V50" s="106" t="n">
        <v>1097</v>
      </c>
      <c r="W50" s="106">
        <f>IF(X50&gt;0,(X50-V50)/2,"")</f>
        <v/>
      </c>
      <c r="X50" s="106" t="n">
        <v>1284</v>
      </c>
      <c r="Y50" s="106">
        <f>IF(Z50&gt;0,(Z50-X50)/2,"")</f>
        <v/>
      </c>
      <c r="Z50" s="106" t="n">
        <v>1365</v>
      </c>
      <c r="AA50" s="106">
        <f>IF(AB50&gt;0,(AB50-Z50)/2,"")</f>
        <v/>
      </c>
      <c r="AB50" s="106" t="n">
        <v>1365</v>
      </c>
      <c r="AC50" s="106">
        <f>IF(AD50&gt;0,(AD50-AB50)/2,"")</f>
        <v/>
      </c>
      <c r="AD50" s="106" t="n">
        <v>1365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960</v>
      </c>
      <c r="R51" s="108" t="n">
        <v>242</v>
      </c>
      <c r="S51" s="108">
        <f>IF(T51&gt;0,(T51-R51)/2,"")</f>
        <v/>
      </c>
      <c r="T51" s="108" t="n">
        <v>242</v>
      </c>
      <c r="U51" s="108">
        <f>IF(V51&gt;0,(V51-T51)/2,"")</f>
        <v/>
      </c>
      <c r="V51" s="108" t="n">
        <v>242</v>
      </c>
      <c r="W51" s="108">
        <f>IF(X51&gt;0,(X51-V51)/2,"")</f>
        <v/>
      </c>
      <c r="X51" s="108" t="n">
        <v>818</v>
      </c>
      <c r="Y51" s="108">
        <f>IF(Z51&gt;0,(Z51-X51)/2,"")</f>
        <v/>
      </c>
      <c r="Z51" s="108" t="n">
        <v>818</v>
      </c>
      <c r="AA51" s="108">
        <f>IF(AB51&gt;0,(AB51-Z51)/2,"")</f>
        <v/>
      </c>
      <c r="AB51" s="108" t="n">
        <v>818</v>
      </c>
      <c r="AC51" s="108">
        <f>IF(AD51&gt;0,(AD51-AB51)/2,"")</f>
        <v/>
      </c>
      <c r="AD51" s="108" t="n">
        <v>818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2533</v>
      </c>
      <c r="R52" s="106" t="n">
        <v>889</v>
      </c>
      <c r="S52" s="106">
        <f>IF(T52&gt;0,(T52-R52)/2,"")</f>
        <v/>
      </c>
      <c r="T52" s="106" t="n">
        <v>889</v>
      </c>
      <c r="U52" s="106">
        <f>IF(V52&gt;0,(V52-T52)/2,"")</f>
        <v/>
      </c>
      <c r="V52" s="106" t="n">
        <v>1133</v>
      </c>
      <c r="W52" s="106">
        <f>IF(X52&gt;0,(X52-V52)/2,"")</f>
        <v/>
      </c>
      <c r="X52" s="106" t="n">
        <v>1911</v>
      </c>
      <c r="Y52" s="106">
        <f>IF(Z52&gt;0,(Z52-X52)/2,"")</f>
        <v/>
      </c>
      <c r="Z52" s="106" t="n">
        <v>2041</v>
      </c>
      <c r="AA52" s="106">
        <f>IF(AB52&gt;0,(AB52-Z52)/2,"")</f>
        <v/>
      </c>
      <c r="AB52" s="106" t="n">
        <v>2041</v>
      </c>
      <c r="AC52" s="106">
        <f>IF(AD52&gt;0,(AD52-AB52)/2,"")</f>
        <v/>
      </c>
      <c r="AD52" s="106" t="n">
        <v>2041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1630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0</v>
      </c>
      <c r="W53" s="108">
        <f>IF(X53&gt;0,(X53-V53)/2,"")</f>
        <v/>
      </c>
      <c r="X53" s="108" t="n">
        <v>1609</v>
      </c>
      <c r="Y53" s="108">
        <f>IF(Z53&gt;0,(Z53-X53)/2,"")</f>
        <v/>
      </c>
      <c r="Z53" s="108" t="n">
        <v>1650</v>
      </c>
      <c r="AA53" s="108">
        <f>IF(AB53&gt;0,(AB53-Z53)/2,"")</f>
        <v/>
      </c>
      <c r="AB53" s="108" t="n">
        <v>1650</v>
      </c>
      <c r="AC53" s="108">
        <f>IF(AD53&gt;0,(AD53-AB53)/2,"")</f>
        <v/>
      </c>
      <c r="AD53" s="108" t="n">
        <v>1650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995</v>
      </c>
      <c r="R54" s="106" t="n">
        <v>649</v>
      </c>
      <c r="S54" s="106">
        <f>IF(T54&gt;0,(T54-R54)/2,"")</f>
        <v/>
      </c>
      <c r="T54" s="106" t="n">
        <v>987</v>
      </c>
      <c r="U54" s="106">
        <f>IF(V54&gt;0,(V54-T54)/2,"")</f>
        <v/>
      </c>
      <c r="V54" s="106" t="n">
        <v>1010</v>
      </c>
      <c r="W54" s="106">
        <f>IF(X54&gt;0,(X54-V54)/2,"")</f>
        <v/>
      </c>
      <c r="X54" s="106" t="n">
        <v>911</v>
      </c>
      <c r="Y54" s="106">
        <f>IF(Z54&gt;0,(Z54-X54)/2,"")</f>
        <v/>
      </c>
      <c r="Z54" s="106" t="n">
        <v>911</v>
      </c>
      <c r="AA54" s="106">
        <f>IF(AB54&gt;0,(AB54-Z54)/2,"")</f>
        <v/>
      </c>
      <c r="AB54" s="106" t="n">
        <v>911</v>
      </c>
      <c r="AC54" s="106">
        <f>IF(AD54&gt;0,(AD54-AB54)/2,"")</f>
        <v/>
      </c>
      <c r="AD54" s="106" t="n">
        <v>911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381</v>
      </c>
      <c r="R55" s="108" t="n">
        <v>3</v>
      </c>
      <c r="S55" s="108">
        <f>IF(T55&gt;0,(T55-R55)/2,"")</f>
        <v/>
      </c>
      <c r="T55" s="108" t="n">
        <v>3</v>
      </c>
      <c r="U55" s="108">
        <f>IF(V55&gt;0,(V55-T55)/2,"")</f>
        <v/>
      </c>
      <c r="V55" s="108" t="n">
        <v>21</v>
      </c>
      <c r="W55" s="108">
        <f>IF(X55&gt;0,(X55-V55)/2,"")</f>
        <v/>
      </c>
      <c r="X55" s="108" t="n">
        <v>189</v>
      </c>
      <c r="Y55" s="108">
        <f>IF(Z55&gt;0,(Z55-X55)/2,"")</f>
        <v/>
      </c>
      <c r="Z55" s="108" t="n">
        <v>189</v>
      </c>
      <c r="AA55" s="108">
        <f>IF(AB55&gt;0,(AB55-Z55)/2,"")</f>
        <v/>
      </c>
      <c r="AB55" s="108" t="n">
        <v>189</v>
      </c>
      <c r="AC55" s="108">
        <f>IF(AD55&gt;0,(AD55-AB55)/2,"")</f>
        <v/>
      </c>
      <c r="AD55" s="108" t="n">
        <v>189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256</v>
      </c>
      <c r="R56" s="114" t="n">
        <v>56</v>
      </c>
      <c r="S56" s="114">
        <f>IF(T56&gt;0,(T56-R56)/2,"")</f>
        <v/>
      </c>
      <c r="T56" s="114" t="n">
        <v>89</v>
      </c>
      <c r="U56" s="114">
        <f>IF(V56&gt;0,(V56-T56)/2,"")</f>
        <v/>
      </c>
      <c r="V56" s="114" t="n">
        <v>275</v>
      </c>
      <c r="W56" s="114">
        <f>IF(X56&gt;0,(X56-V56)/2,"")</f>
        <v/>
      </c>
      <c r="X56" s="114" t="n">
        <v>276</v>
      </c>
      <c r="Y56" s="114">
        <f>IF(Z56&gt;0,(Z56-X56)/2,"")</f>
        <v/>
      </c>
      <c r="Z56" s="114" t="n">
        <v>276</v>
      </c>
      <c r="AA56" s="114">
        <f>IF(AB56&gt;0,(AB56-Z56)/2,"")</f>
        <v/>
      </c>
      <c r="AB56" s="114" t="n">
        <v>276</v>
      </c>
      <c r="AC56" s="114">
        <f>IF(AD56&gt;0,(AD56-AB56)/2,"")</f>
        <v/>
      </c>
      <c r="AD56" s="114" t="n">
        <v>276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5076</v>
      </c>
      <c r="R57" s="104" t="n">
        <v>299</v>
      </c>
      <c r="S57" s="104">
        <f>IF(T57&gt;0,(T57-R57)/2,"")</f>
        <v/>
      </c>
      <c r="T57" s="104" t="n">
        <v>763</v>
      </c>
      <c r="U57" s="104">
        <f>IF(V57&gt;0,(V57-T57)/2,"")</f>
        <v/>
      </c>
      <c r="V57" s="104" t="n">
        <v>999</v>
      </c>
      <c r="W57" s="104">
        <f>IF(X57&gt;0,(X57-V57)/2,"")</f>
        <v/>
      </c>
      <c r="X57" s="104" t="n">
        <v>2529</v>
      </c>
      <c r="Y57" s="104">
        <f>IF(Z57&gt;0,(Z57-X57)/2,"")</f>
        <v/>
      </c>
      <c r="Z57" s="104" t="n">
        <v>4453</v>
      </c>
      <c r="AA57" s="104">
        <f>IF(AB57&gt;0,(AB57-Z57)/2,"")</f>
        <v/>
      </c>
      <c r="AB57" s="104" t="n">
        <v>4453</v>
      </c>
      <c r="AC57" s="104">
        <f>IF(AD57&gt;0,(AD57-AB57)/2,"")</f>
        <v/>
      </c>
      <c r="AD57" s="104" t="n">
        <v>4453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4035</v>
      </c>
      <c r="R58" s="106" t="n">
        <v>991</v>
      </c>
      <c r="S58" s="106">
        <f>IF(T58&gt;0,(T58-R58)/2,"")</f>
        <v/>
      </c>
      <c r="T58" s="106" t="n">
        <v>1385</v>
      </c>
      <c r="U58" s="106">
        <f>IF(V58&gt;0,(V58-T58)/2,"")</f>
        <v/>
      </c>
      <c r="V58" s="106" t="n">
        <v>1664</v>
      </c>
      <c r="W58" s="106">
        <f>IF(X58&gt;0,(X58-V58)/2,"")</f>
        <v/>
      </c>
      <c r="X58" s="106" t="n">
        <v>2125</v>
      </c>
      <c r="Y58" s="106">
        <f>IF(Z58&gt;0,(Z58-X58)/2,"")</f>
        <v/>
      </c>
      <c r="Z58" s="106" t="n">
        <v>3422</v>
      </c>
      <c r="AA58" s="106">
        <f>IF(AB58&gt;0,(AB58-Z58)/2,"")</f>
        <v/>
      </c>
      <c r="AB58" s="106" t="n">
        <v>3422</v>
      </c>
      <c r="AC58" s="106">
        <f>IF(AD58&gt;0,(AD58-AB58)/2,"")</f>
        <v/>
      </c>
      <c r="AD58" s="106" t="n">
        <v>3422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3420</v>
      </c>
      <c r="R59" s="108" t="n">
        <v>277</v>
      </c>
      <c r="S59" s="108">
        <f>IF(T59&gt;0,(T59-R59)/2,"")</f>
        <v/>
      </c>
      <c r="T59" s="108" t="n">
        <v>728</v>
      </c>
      <c r="U59" s="108">
        <f>IF(V59&gt;0,(V59-T59)/2,"")</f>
        <v/>
      </c>
      <c r="V59" s="108" t="n">
        <v>1337</v>
      </c>
      <c r="W59" s="108">
        <f>IF(X59&gt;0,(X59-V59)/2,"")</f>
        <v/>
      </c>
      <c r="X59" s="108" t="n">
        <v>1488</v>
      </c>
      <c r="Y59" s="108">
        <f>IF(Z59&gt;0,(Z59-X59)/2,"")</f>
        <v/>
      </c>
      <c r="Z59" s="108" t="n">
        <v>2651</v>
      </c>
      <c r="AA59" s="108">
        <f>IF(AB59&gt;0,(AB59-Z59)/2,"")</f>
        <v/>
      </c>
      <c r="AB59" s="108" t="n">
        <v>2651</v>
      </c>
      <c r="AC59" s="108">
        <f>IF(AD59&gt;0,(AD59-AB59)/2,"")</f>
        <v/>
      </c>
      <c r="AD59" s="108" t="n">
        <v>2651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0</v>
      </c>
      <c r="R60" s="114" t="n">
        <v>0</v>
      </c>
      <c r="S60" s="114">
        <f>IF(T60&gt;0,(T60-R60)/2,"")</f>
        <v/>
      </c>
      <c r="T60" s="114" t="n">
        <v>0</v>
      </c>
      <c r="U60" s="114">
        <f>IF(V60&gt;0,(V60-T60)/2,"")</f>
        <v/>
      </c>
      <c r="V60" s="114" t="n">
        <v>0</v>
      </c>
      <c r="W60" s="114">
        <f>IF(X60&gt;0,(X60-V60)/2,"")</f>
        <v/>
      </c>
      <c r="X60" s="114" t="n">
        <v>0</v>
      </c>
      <c r="Y60" s="114">
        <f>IF(Z60&gt;0,(Z60-X60)/2,"")</f>
        <v/>
      </c>
      <c r="Z60" s="114" t="n">
        <v>0</v>
      </c>
      <c r="AA60" s="114">
        <f>IF(AB60&gt;0,(AB60-Z60)/2,"")</f>
        <v/>
      </c>
      <c r="AB60" s="114" t="n">
        <v>0</v>
      </c>
      <c r="AC60" s="114">
        <f>IF(AD60&gt;0,(AD60-AB60)/2,"")</f>
        <v/>
      </c>
      <c r="AD60" s="114" t="n">
        <v>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6619</v>
      </c>
      <c r="R61" s="104" t="n">
        <v>1207</v>
      </c>
      <c r="S61" s="104">
        <f>IF(T61&gt;0,(T61-R61)/2,"")</f>
        <v/>
      </c>
      <c r="T61" s="104" t="n">
        <v>2060</v>
      </c>
      <c r="U61" s="104">
        <f>IF(V61&gt;0,(V61-T61)/2,"")</f>
        <v/>
      </c>
      <c r="V61" s="104" t="n">
        <v>2636</v>
      </c>
      <c r="W61" s="104">
        <f>IF(X61&gt;0,(X61-V61)/2,"")</f>
        <v/>
      </c>
      <c r="X61" s="104" t="n">
        <v>4120</v>
      </c>
      <c r="Y61" s="104">
        <f>IF(Z61&gt;0,(Z61-X61)/2,"")</f>
        <v/>
      </c>
      <c r="Z61" s="104" t="n">
        <v>4120</v>
      </c>
      <c r="AA61" s="104">
        <f>IF(AB61&gt;0,(AB61-Z61)/2,"")</f>
        <v/>
      </c>
      <c r="AB61" s="104" t="n">
        <v>4120</v>
      </c>
      <c r="AC61" s="104">
        <f>IF(AD61&gt;0,(AD61-AB61)/2,"")</f>
        <v/>
      </c>
      <c r="AD61" s="104" t="n">
        <v>4120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7748</v>
      </c>
      <c r="R62" s="106" t="n">
        <v>2558</v>
      </c>
      <c r="S62" s="106">
        <f>IF(T62&gt;0,(T62-R62)/2,"")</f>
        <v/>
      </c>
      <c r="T62" s="106" t="n">
        <v>3627</v>
      </c>
      <c r="U62" s="106">
        <f>IF(V62&gt;0,(V62-T62)/2,"")</f>
        <v/>
      </c>
      <c r="V62" s="106" t="n">
        <v>3897</v>
      </c>
      <c r="W62" s="106">
        <f>IF(X62&gt;0,(X62-V62)/2,"")</f>
        <v/>
      </c>
      <c r="X62" s="106" t="n">
        <v>4565</v>
      </c>
      <c r="Y62" s="106">
        <f>IF(Z62&gt;0,(Z62-X62)/2,"")</f>
        <v/>
      </c>
      <c r="Z62" s="106" t="n">
        <v>4920</v>
      </c>
      <c r="AA62" s="106">
        <f>IF(AB62&gt;0,(AB62-Z62)/2,"")</f>
        <v/>
      </c>
      <c r="AB62" s="106" t="n">
        <v>4920</v>
      </c>
      <c r="AC62" s="106">
        <f>IF(AD62&gt;0,(AD62-AB62)/2,"")</f>
        <v/>
      </c>
      <c r="AD62" s="106" t="n">
        <v>4920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5560</v>
      </c>
      <c r="R63" s="108" t="n">
        <v>1690</v>
      </c>
      <c r="S63" s="108">
        <f>IF(T63&gt;0,(T63-R63)/2,"")</f>
        <v/>
      </c>
      <c r="T63" s="108" t="n">
        <v>2901</v>
      </c>
      <c r="U63" s="108">
        <f>IF(V63&gt;0,(V63-T63)/2,"")</f>
        <v/>
      </c>
      <c r="V63" s="108" t="n">
        <v>3372</v>
      </c>
      <c r="W63" s="108">
        <f>IF(X63&gt;0,(X63-V63)/2,"")</f>
        <v/>
      </c>
      <c r="X63" s="108" t="n">
        <v>3852</v>
      </c>
      <c r="Y63" s="108">
        <f>IF(Z63&gt;0,(Z63-X63)/2,"")</f>
        <v/>
      </c>
      <c r="Z63" s="108" t="n">
        <v>3852</v>
      </c>
      <c r="AA63" s="108">
        <f>IF(AB63&gt;0,(AB63-Z63)/2,"")</f>
        <v/>
      </c>
      <c r="AB63" s="108" t="n">
        <v>3852</v>
      </c>
      <c r="AC63" s="108">
        <f>IF(AD63&gt;0,(AD63-AB63)/2,"")</f>
        <v/>
      </c>
      <c r="AD63" s="108" t="n">
        <v>3852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2364</v>
      </c>
      <c r="R64" s="114" t="n">
        <v>457</v>
      </c>
      <c r="S64" s="114">
        <f>IF(T64&gt;0,(T64-R64)/2,"")</f>
        <v/>
      </c>
      <c r="T64" s="114" t="n">
        <v>570</v>
      </c>
      <c r="U64" s="114">
        <f>IF(V64&gt;0,(V64-T64)/2,"")</f>
        <v/>
      </c>
      <c r="V64" s="114" t="n">
        <v>654</v>
      </c>
      <c r="W64" s="114">
        <f>IF(X64&gt;0,(X64-V64)/2,"")</f>
        <v/>
      </c>
      <c r="X64" s="114" t="n">
        <v>880</v>
      </c>
      <c r="Y64" s="114">
        <f>IF(Z64&gt;0,(Z64-X64)/2,"")</f>
        <v/>
      </c>
      <c r="Z64" s="114" t="n">
        <v>1024</v>
      </c>
      <c r="AA64" s="114">
        <f>IF(AB64&gt;0,(AB64-Z64)/2,"")</f>
        <v/>
      </c>
      <c r="AB64" s="114" t="n">
        <v>1024</v>
      </c>
      <c r="AC64" s="114">
        <f>IF(AD64&gt;0,(AD64-AB64)/2,"")</f>
        <v/>
      </c>
      <c r="AD64" s="114" t="n">
        <v>1024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8.xml><?xml version="1.0" encoding="utf-8"?>
<worksheet xmlns:r="http://schemas.openxmlformats.org/officeDocument/2006/relationships" xmlns="http://schemas.openxmlformats.org/spreadsheetml/2006/main">
  <sheetPr codeName="Sheet58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18980</v>
      </c>
      <c r="G6" s="117" t="n">
        <v>15714.735625</v>
      </c>
      <c r="H6" s="117" t="n">
        <v>12726.19135432001</v>
      </c>
      <c r="I6" s="19">
        <f>G6+H6</f>
        <v/>
      </c>
      <c r="J6" s="119" t="n">
        <v>18430</v>
      </c>
      <c r="K6" s="117" t="n">
        <v>14811.36375</v>
      </c>
      <c r="L6" s="117" t="n">
        <v>11651.72174770002</v>
      </c>
      <c r="M6" s="19">
        <f>K6+L6</f>
        <v/>
      </c>
      <c r="N6" s="85" t="n">
        <v>80</v>
      </c>
      <c r="O6" s="85" t="n">
        <v>60</v>
      </c>
      <c r="P6" s="92" t="n"/>
      <c r="Q6" s="20">
        <f>J6-P6</f>
        <v/>
      </c>
      <c r="R6" s="21" t="n">
        <v>3102</v>
      </c>
      <c r="S6" s="20">
        <f>IF(R6&gt;0,(R6-R7-$Q6),"")</f>
        <v/>
      </c>
      <c r="T6" s="21" t="n">
        <v>6320</v>
      </c>
      <c r="U6" s="20">
        <f>IF(T6&gt;0,(T6-T7-$Q6),"")</f>
        <v/>
      </c>
      <c r="V6" s="21" t="n">
        <v>8255</v>
      </c>
      <c r="W6" s="20">
        <f>IF(V6&gt;0,(V6-V7-$Q6),"")</f>
        <v/>
      </c>
      <c r="X6" s="21" t="n">
        <v>12189</v>
      </c>
      <c r="Y6" s="20">
        <f>IF(X6&gt;0,(X6-X7-$Q6),"")</f>
        <v/>
      </c>
      <c r="Z6" s="21" t="n">
        <v>14103</v>
      </c>
      <c r="AA6" s="20">
        <f>IF(Z6&gt;0,(Z6-Z7-$Q6),"")</f>
        <v/>
      </c>
      <c r="AB6" s="21" t="n">
        <v>14103</v>
      </c>
      <c r="AC6" s="22">
        <f>IF(AB6&gt;0,(AB6-AB7-$Q6),"")</f>
        <v/>
      </c>
      <c r="AD6" s="21" t="n">
        <v>14103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2149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4</v>
      </c>
      <c r="S7" s="24" t="n"/>
      <c r="T7" s="25" t="n">
        <v>4</v>
      </c>
      <c r="U7" s="24" t="n"/>
      <c r="V7" s="25" t="n">
        <v>311</v>
      </c>
      <c r="W7" s="24" t="n"/>
      <c r="X7" s="25" t="n">
        <v>331</v>
      </c>
      <c r="Y7" s="24" t="n"/>
      <c r="Z7" s="25" t="n">
        <v>362</v>
      </c>
      <c r="AA7" s="24" t="n"/>
      <c r="AB7" s="25" t="n">
        <v>362</v>
      </c>
      <c r="AC7" s="26" t="n"/>
      <c r="AD7" s="25" t="n">
        <v>362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3002</v>
      </c>
      <c r="E8" s="29" t="inlineStr">
        <is>
          <t>Room 2</t>
        </is>
      </c>
      <c r="F8" s="119" t="n">
        <v>14975</v>
      </c>
      <c r="G8" s="117" t="n">
        <v>6366.045</v>
      </c>
      <c r="H8" s="117" t="n">
        <v>1387.1294375</v>
      </c>
      <c r="I8" s="19">
        <f>G8+H8</f>
        <v/>
      </c>
      <c r="J8" s="119" t="n">
        <v>11616</v>
      </c>
      <c r="K8" s="117" t="n">
        <v>4809.375</v>
      </c>
      <c r="L8" s="117" t="n">
        <v>1453.2921894</v>
      </c>
      <c r="M8" s="19">
        <f>K8+L8</f>
        <v/>
      </c>
      <c r="N8" s="87" t="n">
        <v>37</v>
      </c>
      <c r="O8" s="87" t="n">
        <v>25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2154</v>
      </c>
      <c r="W8" s="20">
        <f>IF(V8&gt;0,(V8-V9-$Q8),"")</f>
        <v/>
      </c>
      <c r="X8" s="21" t="n">
        <v>3406</v>
      </c>
      <c r="Y8" s="20">
        <f>IF(X8&gt;0,(X8-X9-$Q8),"")</f>
        <v/>
      </c>
      <c r="Z8" s="21" t="n">
        <v>9203</v>
      </c>
      <c r="AA8" s="20">
        <f>IF(Z8&gt;0,(Z8-Z9-$Q8),"")</f>
        <v/>
      </c>
      <c r="AB8" s="21" t="n">
        <v>11606</v>
      </c>
      <c r="AC8" s="22">
        <f>IF(AB8&gt;0,(AB8-AB9-$Q8),"")</f>
        <v/>
      </c>
      <c r="AD8" s="21" t="n">
        <v>11606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1468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4392</v>
      </c>
      <c r="E10" s="18" t="inlineStr">
        <is>
          <t>Room 3</t>
        </is>
      </c>
      <c r="F10" s="119" t="n">
        <v>18176</v>
      </c>
      <c r="G10" s="117" t="n">
        <v>14440.815125</v>
      </c>
      <c r="H10" s="117" t="n">
        <v>1647.0052</v>
      </c>
      <c r="I10" s="19">
        <f>G10+H10</f>
        <v/>
      </c>
      <c r="J10" s="119" t="n">
        <v>20696</v>
      </c>
      <c r="K10" s="117" t="n">
        <v>15712.036625</v>
      </c>
      <c r="L10" s="117" t="n">
        <v>1635.399985</v>
      </c>
      <c r="M10" s="19">
        <f>K10+L10</f>
        <v/>
      </c>
      <c r="N10" s="88" t="n">
        <v>55</v>
      </c>
      <c r="O10" s="88" t="n">
        <v>43</v>
      </c>
      <c r="P10" s="92" t="n"/>
      <c r="Q10" s="20">
        <f>J10-P10</f>
        <v/>
      </c>
      <c r="R10" s="21" t="n">
        <v>5990</v>
      </c>
      <c r="S10" s="20">
        <f>IF(R10&gt;0,(R10-R11-$Q10),"")</f>
        <v/>
      </c>
      <c r="T10" s="21" t="n">
        <v>9997</v>
      </c>
      <c r="U10" s="20">
        <f>IF(T10&gt;0,(T10-T11-$Q10),"")</f>
        <v/>
      </c>
      <c r="V10" s="21" t="n">
        <v>11911</v>
      </c>
      <c r="W10" s="20">
        <f>IF(V10&gt;0,(V10-V11-$Q10),"")</f>
        <v/>
      </c>
      <c r="X10" s="21" t="n">
        <v>15254</v>
      </c>
      <c r="Y10" s="20">
        <f>IF(X10&gt;0,(X10-X11-$Q10),"")</f>
        <v/>
      </c>
      <c r="Z10" s="21" t="n">
        <v>17039</v>
      </c>
      <c r="AA10" s="20">
        <f>IF(Z10&gt;0,(Z10-Z11-$Q10),"")</f>
        <v/>
      </c>
      <c r="AB10" s="21" t="n">
        <v>17039</v>
      </c>
      <c r="AC10" s="22">
        <f>IF(AB10&gt;0,(AB10-AB11-$Q10),"")</f>
        <v/>
      </c>
      <c r="AD10" s="21" t="n">
        <v>17039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2080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730</v>
      </c>
      <c r="S11" s="24" t="n"/>
      <c r="T11" s="30" t="n">
        <v>1091</v>
      </c>
      <c r="U11" s="24" t="n"/>
      <c r="V11" s="30" t="n">
        <v>1313</v>
      </c>
      <c r="W11" s="24" t="n"/>
      <c r="X11" s="30" t="n">
        <v>1464</v>
      </c>
      <c r="Y11" s="24" t="n"/>
      <c r="Z11" s="30" t="n">
        <v>1604</v>
      </c>
      <c r="AA11" s="24" t="n"/>
      <c r="AB11" s="30" t="n">
        <v>1604</v>
      </c>
      <c r="AC11" s="26" t="n"/>
      <c r="AD11" s="30" t="n">
        <v>1604</v>
      </c>
      <c r="AE11" s="26" t="n"/>
    </row>
    <row r="12">
      <c r="B12" s="16" t="inlineStr">
        <is>
          <t>WM TUC</t>
        </is>
      </c>
      <c r="C12" s="17" t="n">
        <v>1771</v>
      </c>
      <c r="E12" s="29" t="inlineStr">
        <is>
          <t>Room 4</t>
        </is>
      </c>
      <c r="F12" s="119" t="n">
        <v>10951</v>
      </c>
      <c r="G12" s="117" t="n">
        <v>9726.678499999998</v>
      </c>
      <c r="H12" s="117" t="n">
        <v>17781.14245275999</v>
      </c>
      <c r="I12" s="19">
        <f>G12+H12</f>
        <v/>
      </c>
      <c r="J12" s="119" t="n">
        <v>11516</v>
      </c>
      <c r="K12" s="117" t="n">
        <v>9230.9575</v>
      </c>
      <c r="L12" s="117" t="n">
        <v>15343.91887256</v>
      </c>
      <c r="M12" s="19">
        <f>K12+L12</f>
        <v/>
      </c>
      <c r="N12" s="88" t="n">
        <v>54</v>
      </c>
      <c r="O12" s="88" t="n">
        <v>45</v>
      </c>
      <c r="P12" s="92" t="n"/>
      <c r="Q12" s="20">
        <f>J12-P12</f>
        <v/>
      </c>
      <c r="R12" s="21" t="n">
        <v>1734</v>
      </c>
      <c r="S12" s="20">
        <f>IF(R12&gt;0,(R12-R13-$Q12),"")</f>
        <v/>
      </c>
      <c r="T12" s="21" t="n">
        <v>3700</v>
      </c>
      <c r="U12" s="20">
        <f>IF(T12&gt;0,(T12-T13-$Q12),"")</f>
        <v/>
      </c>
      <c r="V12" s="21" t="n">
        <v>6392</v>
      </c>
      <c r="W12" s="20">
        <f>IF(V12&gt;0,(V12-V13-$Q12),"")</f>
        <v/>
      </c>
      <c r="X12" s="21" t="n">
        <v>7905</v>
      </c>
      <c r="Y12" s="20">
        <f>IF(X12&gt;0,(X12-X13-$Q12),"")</f>
        <v/>
      </c>
      <c r="Z12" s="21" t="n">
        <v>7905</v>
      </c>
      <c r="AA12" s="20">
        <f>IF(Z12&gt;0,(Z12-Z13-$Q12),"")</f>
        <v/>
      </c>
      <c r="AB12" s="21" t="n">
        <v>7905</v>
      </c>
      <c r="AC12" s="22">
        <f>IF(AB12&gt;0,(AB12-AB13-$Q12),"")</f>
        <v/>
      </c>
      <c r="AD12" s="21" t="n">
        <v>7905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4636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316</v>
      </c>
      <c r="S13" s="24" t="n"/>
      <c r="T13" s="30" t="n">
        <v>759</v>
      </c>
      <c r="U13" s="24" t="n"/>
      <c r="V13" s="30" t="n">
        <v>785</v>
      </c>
      <c r="W13" s="24" t="n"/>
      <c r="X13" s="30" t="n">
        <v>785</v>
      </c>
      <c r="Y13" s="24" t="n"/>
      <c r="Z13" s="30" t="n">
        <v>785</v>
      </c>
      <c r="AA13" s="24" t="n"/>
      <c r="AB13" s="30" t="n">
        <v>785</v>
      </c>
      <c r="AC13" s="26" t="n"/>
      <c r="AD13" s="30" t="n">
        <v>785</v>
      </c>
      <c r="AE13" s="26" t="n"/>
    </row>
    <row r="14">
      <c r="B14" s="16" t="inlineStr">
        <is>
          <t>ALBSFWY PHX</t>
        </is>
      </c>
      <c r="C14" s="17" t="n">
        <v>8330</v>
      </c>
      <c r="E14" s="18" t="inlineStr">
        <is>
          <t>Room 5</t>
        </is>
      </c>
      <c r="F14" s="119" t="n">
        <v>18581</v>
      </c>
      <c r="G14" s="117" t="n">
        <v>16538.96875</v>
      </c>
      <c r="H14" s="117" t="n">
        <v>19237.16257011499</v>
      </c>
      <c r="I14" s="19">
        <f>G14+H14</f>
        <v/>
      </c>
      <c r="J14" s="119" t="n">
        <v>18581</v>
      </c>
      <c r="K14" s="117" t="n">
        <v>16538.96875</v>
      </c>
      <c r="L14" s="117" t="n">
        <v>19142.004650115</v>
      </c>
      <c r="M14" s="19">
        <f>K14+L14</f>
        <v/>
      </c>
      <c r="N14" s="88" t="n">
        <v>76</v>
      </c>
      <c r="O14" s="88" t="n">
        <v>57</v>
      </c>
      <c r="P14" s="92" t="n"/>
      <c r="Q14" s="20">
        <f>J14-P14</f>
        <v/>
      </c>
      <c r="R14" s="21" t="n">
        <v>4757</v>
      </c>
      <c r="S14" s="20">
        <f>IF(R14&gt;0,(R14-R15-$Q14),"")</f>
        <v/>
      </c>
      <c r="T14" s="21" t="n">
        <v>8286</v>
      </c>
      <c r="U14" s="20">
        <f>IF(T14&gt;0,(T14-T15-$Q14),"")</f>
        <v/>
      </c>
      <c r="V14" s="21" t="n">
        <v>10602</v>
      </c>
      <c r="W14" s="20">
        <f>IF(V14&gt;0,(V14-V15-$Q14),"")</f>
        <v/>
      </c>
      <c r="X14" s="21" t="n">
        <v>12941</v>
      </c>
      <c r="Y14" s="20">
        <f>IF(X14&gt;0,(X14-X15-$Q14),"")</f>
        <v/>
      </c>
      <c r="Z14" s="21" t="n">
        <v>12941</v>
      </c>
      <c r="AA14" s="20">
        <f>IF(Z14&gt;0,(Z14-Z15-$Q14),"")</f>
        <v/>
      </c>
      <c r="AB14" s="21" t="n">
        <v>12941</v>
      </c>
      <c r="AC14" s="22">
        <f>IF(AB14&gt;0,(AB14-AB15-$Q14),"")</f>
        <v/>
      </c>
      <c r="AD14" s="21" t="n">
        <v>12941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2630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4102</v>
      </c>
      <c r="S15" s="24" t="n"/>
      <c r="T15" s="25" t="n">
        <v>7045</v>
      </c>
      <c r="U15" s="24" t="n"/>
      <c r="V15" s="25" t="n">
        <v>8737</v>
      </c>
      <c r="W15" s="24" t="n"/>
      <c r="X15" s="25" t="n">
        <v>9648</v>
      </c>
      <c r="Y15" s="24" t="n"/>
      <c r="Z15" s="25" t="n">
        <v>9648</v>
      </c>
      <c r="AA15" s="24" t="n"/>
      <c r="AB15" s="25" t="n">
        <v>9648</v>
      </c>
      <c r="AC15" s="26" t="n"/>
      <c r="AD15" s="25" t="n">
        <v>9648</v>
      </c>
      <c r="AE15" s="26" t="n"/>
    </row>
    <row r="16" ht="15" customHeight="1" thickBot="1">
      <c r="B16" s="28" t="inlineStr">
        <is>
          <t>FRY'S</t>
        </is>
      </c>
      <c r="C16" s="17" t="n">
        <v>11631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2111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8660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2514</v>
      </c>
      <c r="L20" s="4" t="n"/>
      <c r="M20" s="4" t="n"/>
      <c r="Q20" s="51" t="inlineStr">
        <is>
          <t>Day Prior</t>
        </is>
      </c>
      <c r="R20" s="35" t="n">
        <v>7008</v>
      </c>
      <c r="S20" s="36" t="n">
        <v>-69785</v>
      </c>
      <c r="T20" s="35" t="n">
        <v>10535</v>
      </c>
      <c r="U20" s="36" t="n">
        <v>-66258</v>
      </c>
      <c r="V20" s="35" t="n">
        <v>20132</v>
      </c>
      <c r="W20" s="36" t="n">
        <v>-56661</v>
      </c>
      <c r="X20" s="35" t="n">
        <v>32884</v>
      </c>
      <c r="Y20" s="36" t="n">
        <v>-43909</v>
      </c>
      <c r="Z20" s="35" t="n">
        <v>44859</v>
      </c>
      <c r="AA20" s="36" t="n">
        <v>-31934</v>
      </c>
      <c r="AB20" s="35" t="n">
        <v>45152</v>
      </c>
      <c r="AC20" s="37" t="n">
        <v>-31641</v>
      </c>
      <c r="AD20" s="35" t="n">
        <v>45152</v>
      </c>
      <c r="AE20" s="37" t="n">
        <v>-31641</v>
      </c>
    </row>
    <row r="21" ht="15" customHeight="1" thickBot="1">
      <c r="B21" s="57" t="inlineStr">
        <is>
          <t>SBUX LV</t>
        </is>
      </c>
      <c r="C21" s="58" t="n">
        <v>4203</v>
      </c>
      <c r="M21" s="4" t="n"/>
      <c r="Q21" s="52" t="n"/>
      <c r="R21" s="40" t="n">
        <v>6580</v>
      </c>
      <c r="S21" s="41" t="n"/>
      <c r="T21" s="40" t="n">
        <v>9753</v>
      </c>
      <c r="U21" s="41" t="n"/>
      <c r="V21" s="40" t="n">
        <v>11084</v>
      </c>
      <c r="W21" s="41" t="n"/>
      <c r="X21" s="40" t="n">
        <v>13150</v>
      </c>
      <c r="Y21" s="41" t="n"/>
      <c r="Z21" s="40" t="n">
        <v>13432</v>
      </c>
      <c r="AA21" s="41" t="n"/>
      <c r="AB21" s="40" t="n">
        <v>13432</v>
      </c>
      <c r="AC21" s="42" t="n"/>
      <c r="AD21" s="40" t="n">
        <v>13432</v>
      </c>
      <c r="AE21" s="42" t="n"/>
    </row>
    <row r="22" ht="15" customHeight="1" thickBot="1">
      <c r="M22" s="4" t="n"/>
      <c r="Q22" s="54" t="n"/>
      <c r="R22" s="55" t="n">
        <v>3504</v>
      </c>
      <c r="S22" s="55" t="n"/>
      <c r="T22" s="55" t="n">
        <v>1763.5</v>
      </c>
      <c r="U22" s="55" t="n"/>
      <c r="V22" s="55" t="n">
        <v>4798.5</v>
      </c>
      <c r="W22" s="55" t="n"/>
      <c r="X22" s="55" t="n">
        <v>6376</v>
      </c>
      <c r="Y22" s="55" t="n"/>
      <c r="Z22" s="55" t="n">
        <v>5987.5</v>
      </c>
      <c r="AA22" s="55" t="n"/>
      <c r="AB22" s="55" t="n">
        <v>146.5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8381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34083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12879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14495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4470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1009</v>
      </c>
      <c r="R35" s="104" t="n">
        <v>6</v>
      </c>
      <c r="S35" s="104">
        <f>IF(T35&gt;0,(T35-R35)/2,"")</f>
        <v/>
      </c>
      <c r="T35" s="104" t="n">
        <v>6</v>
      </c>
      <c r="U35" s="104">
        <f>IF(V35&gt;0,(V35-T35)/2,"")</f>
        <v/>
      </c>
      <c r="V35" s="104" t="n">
        <v>800</v>
      </c>
      <c r="W35" s="104">
        <f>IF(X35&gt;0,(X35-V35)/2,"")</f>
        <v/>
      </c>
      <c r="X35" s="104" t="n">
        <v>800</v>
      </c>
      <c r="Y35" s="104">
        <f>IF(Z35&gt;0,(Z35-X35)/2,"")</f>
        <v/>
      </c>
      <c r="Z35" s="104" t="n">
        <v>800</v>
      </c>
      <c r="AA35" s="104">
        <f>IF(AB35&gt;0,(AB35-Z35)/2,"")</f>
        <v/>
      </c>
      <c r="AB35" s="104" t="n">
        <v>800</v>
      </c>
      <c r="AC35" s="104">
        <f>IF(AD35&gt;0,(AD35-AB35)/2,"")</f>
        <v/>
      </c>
      <c r="AD35" s="104" t="n">
        <v>800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1089</v>
      </c>
      <c r="R36" s="106" t="n">
        <v>5</v>
      </c>
      <c r="S36" s="106">
        <f>IF(T36&gt;0,(T36-R36)/2,"")</f>
        <v/>
      </c>
      <c r="T36" s="106" t="n">
        <v>5</v>
      </c>
      <c r="U36" s="106">
        <f>IF(V36&gt;0,(V36-T36)/2,"")</f>
        <v/>
      </c>
      <c r="V36" s="106" t="n">
        <v>5</v>
      </c>
      <c r="W36" s="106">
        <f>IF(X36&gt;0,(X36-V36)/2,"")</f>
        <v/>
      </c>
      <c r="X36" s="106" t="n">
        <v>518</v>
      </c>
      <c r="Y36" s="106">
        <f>IF(Z36&gt;0,(Z36-X36)/2,"")</f>
        <v/>
      </c>
      <c r="Z36" s="106" t="n">
        <v>518</v>
      </c>
      <c r="AA36" s="106">
        <f>IF(AB36&gt;0,(AB36-Z36)/2,"")</f>
        <v/>
      </c>
      <c r="AB36" s="106" t="n">
        <v>518</v>
      </c>
      <c r="AC36" s="106">
        <f>IF(AD36&gt;0,(AD36-AB36)/2,"")</f>
        <v/>
      </c>
      <c r="AD36" s="106" t="n">
        <v>518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3455</v>
      </c>
      <c r="R37" s="108" t="n">
        <v>420</v>
      </c>
      <c r="S37" s="108">
        <f>IF(T37&gt;0,(T37-R37)/2,"")</f>
        <v/>
      </c>
      <c r="T37" s="108" t="n">
        <v>773</v>
      </c>
      <c r="U37" s="108">
        <f>IF(V37&gt;0,(V37-T37)/2,"")</f>
        <v/>
      </c>
      <c r="V37" s="108" t="n">
        <v>1193</v>
      </c>
      <c r="W37" s="108">
        <f>IF(X37&gt;0,(X37-V37)/2,"")</f>
        <v/>
      </c>
      <c r="X37" s="108" t="n">
        <v>2219</v>
      </c>
      <c r="Y37" s="108">
        <f>IF(Z37&gt;0,(Z37-X37)/2,"")</f>
        <v/>
      </c>
      <c r="Z37" s="108" t="n">
        <v>3481</v>
      </c>
      <c r="AA37" s="108">
        <f>IF(AB37&gt;0,(AB37-Z37)/2,"")</f>
        <v/>
      </c>
      <c r="AB37" s="108" t="n">
        <v>3481</v>
      </c>
      <c r="AC37" s="108">
        <f>IF(AD37&gt;0,(AD37-AB37)/2,"")</f>
        <v/>
      </c>
      <c r="AD37" s="108" t="n">
        <v>3481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3595</v>
      </c>
      <c r="R38" s="106" t="n">
        <v>727</v>
      </c>
      <c r="S38" s="106">
        <f>IF(T38&gt;0,(T38-R38)/2,"")</f>
        <v/>
      </c>
      <c r="T38" s="106" t="n">
        <v>1246</v>
      </c>
      <c r="U38" s="106">
        <f>IF(V38&gt;0,(V38-T38)/2,"")</f>
        <v/>
      </c>
      <c r="V38" s="106" t="n">
        <v>1246</v>
      </c>
      <c r="W38" s="106">
        <f>IF(X38&gt;0,(X38-V38)/2,"")</f>
        <v/>
      </c>
      <c r="X38" s="106" t="n">
        <v>2042</v>
      </c>
      <c r="Y38" s="106">
        <f>IF(Z38&gt;0,(Z38-X38)/2,"")</f>
        <v/>
      </c>
      <c r="Z38" s="106" t="n">
        <v>2272</v>
      </c>
      <c r="AA38" s="106">
        <f>IF(AB38&gt;0,(AB38-Z38)/2,"")</f>
        <v/>
      </c>
      <c r="AB38" s="106" t="n">
        <v>2272</v>
      </c>
      <c r="AC38" s="106">
        <f>IF(AD38&gt;0,(AD38-AB38)/2,"")</f>
        <v/>
      </c>
      <c r="AD38" s="106" t="n">
        <v>2272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1946</v>
      </c>
      <c r="R39" s="108" t="n">
        <v>4</v>
      </c>
      <c r="S39" s="108">
        <f>IF(T39&gt;0,(T39-R39)/2,"")</f>
        <v/>
      </c>
      <c r="T39" s="108" t="n">
        <v>1059</v>
      </c>
      <c r="U39" s="108">
        <f>IF(V39&gt;0,(V39-T39)/2,"")</f>
        <v/>
      </c>
      <c r="V39" s="108" t="n">
        <v>1059</v>
      </c>
      <c r="W39" s="108">
        <f>IF(X39&gt;0,(X39-V39)/2,"")</f>
        <v/>
      </c>
      <c r="X39" s="108" t="n">
        <v>1725</v>
      </c>
      <c r="Y39" s="108">
        <f>IF(Z39&gt;0,(Z39-X39)/2,"")</f>
        <v/>
      </c>
      <c r="Z39" s="108" t="n">
        <v>1725</v>
      </c>
      <c r="AA39" s="108">
        <f>IF(AB39&gt;0,(AB39-Z39)/2,"")</f>
        <v/>
      </c>
      <c r="AB39" s="108" t="n">
        <v>1725</v>
      </c>
      <c r="AC39" s="108">
        <f>IF(AD39&gt;0,(AD39-AB39)/2,"")</f>
        <v/>
      </c>
      <c r="AD39" s="108" t="n">
        <v>1725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2723</v>
      </c>
      <c r="R40" s="106" t="n">
        <v>744</v>
      </c>
      <c r="S40" s="106">
        <f>IF(T40&gt;0,(T40-R40)/2,"")</f>
        <v/>
      </c>
      <c r="T40" s="106" t="n">
        <v>1311</v>
      </c>
      <c r="U40" s="106">
        <f>IF(V40&gt;0,(V40-T40)/2,"")</f>
        <v/>
      </c>
      <c r="V40" s="106" t="n">
        <v>1663</v>
      </c>
      <c r="W40" s="106">
        <f>IF(X40&gt;0,(X40-V40)/2,"")</f>
        <v/>
      </c>
      <c r="X40" s="106" t="n">
        <v>1663</v>
      </c>
      <c r="Y40" s="106">
        <f>IF(Z40&gt;0,(Z40-X40)/2,"")</f>
        <v/>
      </c>
      <c r="Z40" s="106" t="n">
        <v>1973</v>
      </c>
      <c r="AA40" s="106">
        <f>IF(AB40&gt;0,(AB40-Z40)/2,"")</f>
        <v/>
      </c>
      <c r="AB40" s="106" t="n">
        <v>1973</v>
      </c>
      <c r="AC40" s="106">
        <f>IF(AD40&gt;0,(AD40-AB40)/2,"")</f>
        <v/>
      </c>
      <c r="AD40" s="106" t="n">
        <v>1973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1092</v>
      </c>
      <c r="R41" s="108" t="n">
        <v>494</v>
      </c>
      <c r="S41" s="108">
        <f>IF(T41&gt;0,(T41-R41)/2,"")</f>
        <v/>
      </c>
      <c r="T41" s="108" t="n">
        <v>494</v>
      </c>
      <c r="U41" s="108">
        <f>IF(V41&gt;0,(V41-T41)/2,"")</f>
        <v/>
      </c>
      <c r="V41" s="108" t="n">
        <v>834</v>
      </c>
      <c r="W41" s="108">
        <f>IF(X41&gt;0,(X41-V41)/2,"")</f>
        <v/>
      </c>
      <c r="X41" s="108" t="n">
        <v>834</v>
      </c>
      <c r="Y41" s="108">
        <f>IF(Z41&gt;0,(Z41-X41)/2,"")</f>
        <v/>
      </c>
      <c r="Z41" s="108" t="n">
        <v>836</v>
      </c>
      <c r="AA41" s="108">
        <f>IF(AB41&gt;0,(AB41-Z41)/2,"")</f>
        <v/>
      </c>
      <c r="AB41" s="108" t="n">
        <v>836</v>
      </c>
      <c r="AC41" s="108">
        <f>IF(AD41&gt;0,(AD41-AB41)/2,"")</f>
        <v/>
      </c>
      <c r="AD41" s="108" t="n">
        <v>836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1422</v>
      </c>
      <c r="R42" s="106" t="n">
        <v>694</v>
      </c>
      <c r="S42" s="106">
        <f>IF(T42&gt;0,(T42-R42)/2,"")</f>
        <v/>
      </c>
      <c r="T42" s="106" t="n">
        <v>1287</v>
      </c>
      <c r="U42" s="106">
        <f>IF(V42&gt;0,(V42-T42)/2,"")</f>
        <v/>
      </c>
      <c r="V42" s="106" t="n">
        <v>1316</v>
      </c>
      <c r="W42" s="106">
        <f>IF(X42&gt;0,(X42-V42)/2,"")</f>
        <v/>
      </c>
      <c r="X42" s="106" t="n">
        <v>1316</v>
      </c>
      <c r="Y42" s="106">
        <f>IF(Z42&gt;0,(Z42-X42)/2,"")</f>
        <v/>
      </c>
      <c r="Z42" s="106" t="n">
        <v>1426</v>
      </c>
      <c r="AA42" s="106">
        <f>IF(AB42&gt;0,(AB42-Z42)/2,"")</f>
        <v/>
      </c>
      <c r="AB42" s="106" t="n">
        <v>1426</v>
      </c>
      <c r="AC42" s="106">
        <f>IF(AD42&gt;0,(AD42-AB42)/2,"")</f>
        <v/>
      </c>
      <c r="AD42" s="106" t="n">
        <v>1426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1692</v>
      </c>
      <c r="R43" s="110" t="n">
        <v>8</v>
      </c>
      <c r="S43" s="110">
        <f>IF(T43&gt;0,(T43-R43)/2,"")</f>
        <v/>
      </c>
      <c r="T43" s="110" t="n">
        <v>8</v>
      </c>
      <c r="U43" s="110">
        <f>IF(V43&gt;0,(V43-T43)/2,"")</f>
        <v/>
      </c>
      <c r="V43" s="110" t="n">
        <v>8</v>
      </c>
      <c r="W43" s="110">
        <f>IF(X43&gt;0,(X43-V43)/2,"")</f>
        <v/>
      </c>
      <c r="X43" s="110" t="n">
        <v>777</v>
      </c>
      <c r="Y43" s="110">
        <f>IF(Z43&gt;0,(Z43-X43)/2,"")</f>
        <v/>
      </c>
      <c r="Z43" s="110" t="n">
        <v>777</v>
      </c>
      <c r="AA43" s="110">
        <f>IF(AB43&gt;0,(AB43-Z43)/2,"")</f>
        <v/>
      </c>
      <c r="AB43" s="110" t="n">
        <v>777</v>
      </c>
      <c r="AC43" s="110">
        <f>IF(AD43&gt;0,(AD43-AB43)/2,"")</f>
        <v/>
      </c>
      <c r="AD43" s="110" t="n">
        <v>777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2988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0</v>
      </c>
      <c r="Y44" s="112">
        <f>IF(Z44&gt;0,(Z44-X44)/2,"")</f>
        <v/>
      </c>
      <c r="Z44" s="112" t="n">
        <v>2988</v>
      </c>
      <c r="AA44" s="112">
        <f>IF(AB44&gt;0,(AB44-Z44)/2,"")</f>
        <v/>
      </c>
      <c r="AB44" s="112" t="n">
        <v>2988</v>
      </c>
      <c r="AC44" s="112">
        <f>IF(AD44&gt;0,(AD44-AB44)/2,"")</f>
        <v/>
      </c>
      <c r="AD44" s="112" t="n">
        <v>2988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2549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0</v>
      </c>
      <c r="Y45" s="108">
        <f>IF(Z45&gt;0,(Z45-X45)/2,"")</f>
        <v/>
      </c>
      <c r="Z45" s="108" t="n">
        <v>1150</v>
      </c>
      <c r="AA45" s="108">
        <f>IF(AB45&gt;0,(AB45-Z45)/2,"")</f>
        <v/>
      </c>
      <c r="AB45" s="108" t="n">
        <v>2549</v>
      </c>
      <c r="AC45" s="108">
        <f>IF(AD45&gt;0,(AD45-AB45)/2,"")</f>
        <v/>
      </c>
      <c r="AD45" s="108" t="n">
        <v>2549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2862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1858</v>
      </c>
      <c r="Y46" s="106">
        <f>IF(Z46&gt;0,(Z46-X46)/2,"")</f>
        <v/>
      </c>
      <c r="Z46" s="106" t="n">
        <v>1858</v>
      </c>
      <c r="AA46" s="106">
        <f>IF(AB46&gt;0,(AB46-Z46)/2,"")</f>
        <v/>
      </c>
      <c r="AB46" s="106" t="n">
        <v>2862</v>
      </c>
      <c r="AC46" s="106">
        <f>IF(AD46&gt;0,(AD46-AB46)/2,"")</f>
        <v/>
      </c>
      <c r="AD46" s="106" t="n">
        <v>2862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3217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2154</v>
      </c>
      <c r="W47" s="110">
        <f>IF(X47&gt;0,(X47-V47)/2,"")</f>
        <v/>
      </c>
      <c r="X47" s="110" t="n">
        <v>1548</v>
      </c>
      <c r="Y47" s="110">
        <f>IF(Z47&gt;0,(Z47-X47)/2,"")</f>
        <v/>
      </c>
      <c r="Z47" s="110" t="n">
        <v>3207</v>
      </c>
      <c r="AA47" s="110">
        <f>IF(AB47&gt;0,(AB47-Z47)/2,"")</f>
        <v/>
      </c>
      <c r="AB47" s="110" t="n">
        <v>3207</v>
      </c>
      <c r="AC47" s="110">
        <f>IF(AD47&gt;0,(AD47-AB47)/2,"")</f>
        <v/>
      </c>
      <c r="AD47" s="110" t="n">
        <v>3207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3185</v>
      </c>
      <c r="R48" s="112" t="n">
        <v>961</v>
      </c>
      <c r="S48" s="112">
        <f>IF(T48&gt;0,(T48-R48)/2,"")</f>
        <v/>
      </c>
      <c r="T48" s="112" t="n">
        <v>1893</v>
      </c>
      <c r="U48" s="112">
        <f>IF(V48&gt;0,(V48-T48)/2,"")</f>
        <v/>
      </c>
      <c r="V48" s="112" t="n">
        <v>2014</v>
      </c>
      <c r="W48" s="112">
        <f>IF(X48&gt;0,(X48-V48)/2,"")</f>
        <v/>
      </c>
      <c r="X48" s="112" t="n">
        <v>2033</v>
      </c>
      <c r="Y48" s="112">
        <f>IF(Z48&gt;0,(Z48-X48)/2,"")</f>
        <v/>
      </c>
      <c r="Z48" s="112" t="n">
        <v>3026</v>
      </c>
      <c r="AA48" s="112">
        <f>IF(AB48&gt;0,(AB48-Z48)/2,"")</f>
        <v/>
      </c>
      <c r="AB48" s="112" t="n">
        <v>3026</v>
      </c>
      <c r="AC48" s="112">
        <f>IF(AD48&gt;0,(AD48-AB48)/2,"")</f>
        <v/>
      </c>
      <c r="AD48" s="112" t="n">
        <v>3026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2869</v>
      </c>
      <c r="R49" s="108" t="n">
        <v>1052</v>
      </c>
      <c r="S49" s="108">
        <f>IF(T49&gt;0,(T49-R49)/2,"")</f>
        <v/>
      </c>
      <c r="T49" s="108" t="n">
        <v>1501</v>
      </c>
      <c r="U49" s="108">
        <f>IF(V49&gt;0,(V49-T49)/2,"")</f>
        <v/>
      </c>
      <c r="V49" s="108" t="n">
        <v>1501</v>
      </c>
      <c r="W49" s="108">
        <f>IF(X49&gt;0,(X49-V49)/2,"")</f>
        <v/>
      </c>
      <c r="X49" s="108" t="n">
        <v>2558</v>
      </c>
      <c r="Y49" s="108">
        <f>IF(Z49&gt;0,(Z49-X49)/2,"")</f>
        <v/>
      </c>
      <c r="Z49" s="108" t="n">
        <v>2738</v>
      </c>
      <c r="AA49" s="108">
        <f>IF(AB49&gt;0,(AB49-Z49)/2,"")</f>
        <v/>
      </c>
      <c r="AB49" s="108" t="n">
        <v>2738</v>
      </c>
      <c r="AC49" s="108">
        <f>IF(AD49&gt;0,(AD49-AB49)/2,"")</f>
        <v/>
      </c>
      <c r="AD49" s="108" t="n">
        <v>2738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1742</v>
      </c>
      <c r="R50" s="106" t="n">
        <v>754</v>
      </c>
      <c r="S50" s="106">
        <f>IF(T50&gt;0,(T50-R50)/2,"")</f>
        <v/>
      </c>
      <c r="T50" s="106" t="n">
        <v>657</v>
      </c>
      <c r="U50" s="106">
        <f>IF(V50&gt;0,(V50-T50)/2,"")</f>
        <v/>
      </c>
      <c r="V50" s="106" t="n">
        <v>701</v>
      </c>
      <c r="W50" s="106">
        <f>IF(X50&gt;0,(X50-V50)/2,"")</f>
        <v/>
      </c>
      <c r="X50" s="106" t="n">
        <v>851</v>
      </c>
      <c r="Y50" s="106">
        <f>IF(Z50&gt;0,(Z50-X50)/2,"")</f>
        <v/>
      </c>
      <c r="Z50" s="106" t="n">
        <v>851</v>
      </c>
      <c r="AA50" s="106">
        <f>IF(AB50&gt;0,(AB50-Z50)/2,"")</f>
        <v/>
      </c>
      <c r="AB50" s="106" t="n">
        <v>851</v>
      </c>
      <c r="AC50" s="106">
        <f>IF(AD50&gt;0,(AD50-AB50)/2,"")</f>
        <v/>
      </c>
      <c r="AD50" s="106" t="n">
        <v>851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1707</v>
      </c>
      <c r="R51" s="108" t="n">
        <v>327</v>
      </c>
      <c r="S51" s="108">
        <f>IF(T51&gt;0,(T51-R51)/2,"")</f>
        <v/>
      </c>
      <c r="T51" s="108" t="n">
        <v>1197</v>
      </c>
      <c r="U51" s="108">
        <f>IF(V51&gt;0,(V51-T51)/2,"")</f>
        <v/>
      </c>
      <c r="V51" s="108" t="n">
        <v>1197</v>
      </c>
      <c r="W51" s="108">
        <f>IF(X51&gt;0,(X51-V51)/2,"")</f>
        <v/>
      </c>
      <c r="X51" s="108" t="n">
        <v>1491</v>
      </c>
      <c r="Y51" s="108">
        <f>IF(Z51&gt;0,(Z51-X51)/2,"")</f>
        <v/>
      </c>
      <c r="Z51" s="108" t="n">
        <v>1502</v>
      </c>
      <c r="AA51" s="108">
        <f>IF(AB51&gt;0,(AB51-Z51)/2,"")</f>
        <v/>
      </c>
      <c r="AB51" s="108" t="n">
        <v>1502</v>
      </c>
      <c r="AC51" s="108">
        <f>IF(AD51&gt;0,(AD51-AB51)/2,"")</f>
        <v/>
      </c>
      <c r="AD51" s="108" t="n">
        <v>1502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1461</v>
      </c>
      <c r="R52" s="106" t="n">
        <v>3</v>
      </c>
      <c r="S52" s="106">
        <f>IF(T52&gt;0,(T52-R52)/2,"")</f>
        <v/>
      </c>
      <c r="T52" s="106" t="n">
        <v>707</v>
      </c>
      <c r="U52" s="106">
        <f>IF(V52&gt;0,(V52-T52)/2,"")</f>
        <v/>
      </c>
      <c r="V52" s="106" t="n">
        <v>827</v>
      </c>
      <c r="W52" s="106">
        <f>IF(X52&gt;0,(X52-V52)/2,"")</f>
        <v/>
      </c>
      <c r="X52" s="106" t="n">
        <v>827</v>
      </c>
      <c r="Y52" s="106">
        <f>IF(Z52&gt;0,(Z52-X52)/2,"")</f>
        <v/>
      </c>
      <c r="Z52" s="106" t="n">
        <v>1112</v>
      </c>
      <c r="AA52" s="106">
        <f>IF(AB52&gt;0,(AB52-Z52)/2,"")</f>
        <v/>
      </c>
      <c r="AB52" s="106" t="n">
        <v>1112</v>
      </c>
      <c r="AC52" s="106">
        <f>IF(AD52&gt;0,(AD52-AB52)/2,"")</f>
        <v/>
      </c>
      <c r="AD52" s="106" t="n">
        <v>1112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4533</v>
      </c>
      <c r="R53" s="108" t="n">
        <v>1687</v>
      </c>
      <c r="S53" s="108">
        <f>IF(T53&gt;0,(T53-R53)/2,"")</f>
        <v/>
      </c>
      <c r="T53" s="108" t="n">
        <v>2836</v>
      </c>
      <c r="U53" s="108">
        <f>IF(V53&gt;0,(V53-T53)/2,"")</f>
        <v/>
      </c>
      <c r="V53" s="108" t="n">
        <v>2956</v>
      </c>
      <c r="W53" s="108">
        <f>IF(X53&gt;0,(X53-V53)/2,"")</f>
        <v/>
      </c>
      <c r="X53" s="108" t="n">
        <v>3291</v>
      </c>
      <c r="Y53" s="108">
        <f>IF(Z53&gt;0,(Z53-X53)/2,"")</f>
        <v/>
      </c>
      <c r="Z53" s="108" t="n">
        <v>3607</v>
      </c>
      <c r="AA53" s="108">
        <f>IF(AB53&gt;0,(AB53-Z53)/2,"")</f>
        <v/>
      </c>
      <c r="AB53" s="108" t="n">
        <v>3607</v>
      </c>
      <c r="AC53" s="108">
        <f>IF(AD53&gt;0,(AD53-AB53)/2,"")</f>
        <v/>
      </c>
      <c r="AD53" s="108" t="n">
        <v>3607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3923</v>
      </c>
      <c r="R55" s="108" t="n">
        <v>1206</v>
      </c>
      <c r="S55" s="108">
        <f>IF(T55&gt;0,(T55-R55)/2,"")</f>
        <v/>
      </c>
      <c r="T55" s="108" t="n">
        <v>1206</v>
      </c>
      <c r="U55" s="108">
        <f>IF(V55&gt;0,(V55-T55)/2,"")</f>
        <v/>
      </c>
      <c r="V55" s="108" t="n">
        <v>2712</v>
      </c>
      <c r="W55" s="108">
        <f>IF(X55&gt;0,(X55-V55)/2,"")</f>
        <v/>
      </c>
      <c r="X55" s="108" t="n">
        <v>3765</v>
      </c>
      <c r="Y55" s="108">
        <f>IF(Z55&gt;0,(Z55-X55)/2,"")</f>
        <v/>
      </c>
      <c r="Z55" s="108" t="n">
        <v>3765</v>
      </c>
      <c r="AA55" s="108">
        <f>IF(AB55&gt;0,(AB55-Z55)/2,"")</f>
        <v/>
      </c>
      <c r="AB55" s="108" t="n">
        <v>3765</v>
      </c>
      <c r="AC55" s="108">
        <f>IF(AD55&gt;0,(AD55-AB55)/2,"")</f>
        <v/>
      </c>
      <c r="AD55" s="108" t="n">
        <v>3765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1276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3</v>
      </c>
      <c r="W56" s="114">
        <f>IF(X56&gt;0,(X56-V56)/2,"")</f>
        <v/>
      </c>
      <c r="X56" s="114" t="n">
        <v>438</v>
      </c>
      <c r="Y56" s="114">
        <f>IF(Z56&gt;0,(Z56-X56)/2,"")</f>
        <v/>
      </c>
      <c r="Z56" s="114" t="n">
        <v>438</v>
      </c>
      <c r="AA56" s="114">
        <f>IF(AB56&gt;0,(AB56-Z56)/2,"")</f>
        <v/>
      </c>
      <c r="AB56" s="114" t="n">
        <v>438</v>
      </c>
      <c r="AC56" s="114">
        <f>IF(AD56&gt;0,(AD56-AB56)/2,"")</f>
        <v/>
      </c>
      <c r="AD56" s="114" t="n">
        <v>438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2626</v>
      </c>
      <c r="R57" s="104" t="n">
        <v>216</v>
      </c>
      <c r="S57" s="104">
        <f>IF(T57&gt;0,(T57-R57)/2,"")</f>
        <v/>
      </c>
      <c r="T57" s="104" t="n">
        <v>324</v>
      </c>
      <c r="U57" s="104">
        <f>IF(V57&gt;0,(V57-T57)/2,"")</f>
        <v/>
      </c>
      <c r="V57" s="104" t="n">
        <v>695</v>
      </c>
      <c r="W57" s="104">
        <f>IF(X57&gt;0,(X57-V57)/2,"")</f>
        <v/>
      </c>
      <c r="X57" s="104" t="n">
        <v>1265</v>
      </c>
      <c r="Y57" s="104">
        <f>IF(Z57&gt;0,(Z57-X57)/2,"")</f>
        <v/>
      </c>
      <c r="Z57" s="104" t="n">
        <v>1265</v>
      </c>
      <c r="AA57" s="104">
        <f>IF(AB57&gt;0,(AB57-Z57)/2,"")</f>
        <v/>
      </c>
      <c r="AB57" s="104" t="n">
        <v>1265</v>
      </c>
      <c r="AC57" s="104">
        <f>IF(AD57&gt;0,(AD57-AB57)/2,"")</f>
        <v/>
      </c>
      <c r="AD57" s="104" t="n">
        <v>1265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2389</v>
      </c>
      <c r="R58" s="106" t="n">
        <v>239</v>
      </c>
      <c r="S58" s="106">
        <f>IF(T58&gt;0,(T58-R58)/2,"")</f>
        <v/>
      </c>
      <c r="T58" s="106" t="n">
        <v>1236</v>
      </c>
      <c r="U58" s="106">
        <f>IF(V58&gt;0,(V58-T58)/2,"")</f>
        <v/>
      </c>
      <c r="V58" s="106" t="n">
        <v>1740</v>
      </c>
      <c r="W58" s="106">
        <f>IF(X58&gt;0,(X58-V58)/2,"")</f>
        <v/>
      </c>
      <c r="X58" s="106" t="n">
        <v>1740</v>
      </c>
      <c r="Y58" s="106">
        <f>IF(Z58&gt;0,(Z58-X58)/2,"")</f>
        <v/>
      </c>
      <c r="Z58" s="106" t="n">
        <v>1740</v>
      </c>
      <c r="AA58" s="106">
        <f>IF(AB58&gt;0,(AB58-Z58)/2,"")</f>
        <v/>
      </c>
      <c r="AB58" s="106" t="n">
        <v>1740</v>
      </c>
      <c r="AC58" s="106">
        <f>IF(AD58&gt;0,(AD58-AB58)/2,"")</f>
        <v/>
      </c>
      <c r="AD58" s="106" t="n">
        <v>1740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3418</v>
      </c>
      <c r="R59" s="108" t="n">
        <v>559</v>
      </c>
      <c r="S59" s="108">
        <f>IF(T59&gt;0,(T59-R59)/2,"")</f>
        <v/>
      </c>
      <c r="T59" s="108" t="n">
        <v>1420</v>
      </c>
      <c r="U59" s="108">
        <f>IF(V59&gt;0,(V59-T59)/2,"")</f>
        <v/>
      </c>
      <c r="V59" s="108" t="n">
        <v>1562</v>
      </c>
      <c r="W59" s="108">
        <f>IF(X59&gt;0,(X59-V59)/2,"")</f>
        <v/>
      </c>
      <c r="X59" s="108" t="n">
        <v>2117</v>
      </c>
      <c r="Y59" s="108">
        <f>IF(Z59&gt;0,(Z59-X59)/2,"")</f>
        <v/>
      </c>
      <c r="Z59" s="108" t="n">
        <v>2117</v>
      </c>
      <c r="AA59" s="108">
        <f>IF(AB59&gt;0,(AB59-Z59)/2,"")</f>
        <v/>
      </c>
      <c r="AB59" s="108" t="n">
        <v>2117</v>
      </c>
      <c r="AC59" s="108">
        <f>IF(AD59&gt;0,(AD59-AB59)/2,"")</f>
        <v/>
      </c>
      <c r="AD59" s="108" t="n">
        <v>2117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3083</v>
      </c>
      <c r="R60" s="114" t="n">
        <v>720</v>
      </c>
      <c r="S60" s="114">
        <f>IF(T60&gt;0,(T60-R60)/2,"")</f>
        <v/>
      </c>
      <c r="T60" s="114" t="n">
        <v>720</v>
      </c>
      <c r="U60" s="114">
        <f>IF(V60&gt;0,(V60-T60)/2,"")</f>
        <v/>
      </c>
      <c r="V60" s="114" t="n">
        <v>2395</v>
      </c>
      <c r="W60" s="114">
        <f>IF(X60&gt;0,(X60-V60)/2,"")</f>
        <v/>
      </c>
      <c r="X60" s="114" t="n">
        <v>2783</v>
      </c>
      <c r="Y60" s="114">
        <f>IF(Z60&gt;0,(Z60-X60)/2,"")</f>
        <v/>
      </c>
      <c r="Z60" s="114" t="n">
        <v>2783</v>
      </c>
      <c r="AA60" s="114">
        <f>IF(AB60&gt;0,(AB60-Z60)/2,"")</f>
        <v/>
      </c>
      <c r="AB60" s="114" t="n">
        <v>2783</v>
      </c>
      <c r="AC60" s="114">
        <f>IF(AD60&gt;0,(AD60-AB60)/2,"")</f>
        <v/>
      </c>
      <c r="AD60" s="114" t="n">
        <v>2783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3345</v>
      </c>
      <c r="R61" s="104" t="n">
        <v>801</v>
      </c>
      <c r="S61" s="104">
        <f>IF(T61&gt;0,(T61-R61)/2,"")</f>
        <v/>
      </c>
      <c r="T61" s="104" t="n">
        <v>1324</v>
      </c>
      <c r="U61" s="104">
        <f>IF(V61&gt;0,(V61-T61)/2,"")</f>
        <v/>
      </c>
      <c r="V61" s="104" t="n">
        <v>1891</v>
      </c>
      <c r="W61" s="104">
        <f>IF(X61&gt;0,(X61-V61)/2,"")</f>
        <v/>
      </c>
      <c r="X61" s="104" t="n">
        <v>2271</v>
      </c>
      <c r="Y61" s="104">
        <f>IF(Z61&gt;0,(Z61-X61)/2,"")</f>
        <v/>
      </c>
      <c r="Z61" s="104" t="n">
        <v>2271</v>
      </c>
      <c r="AA61" s="104">
        <f>IF(AB61&gt;0,(AB61-Z61)/2,"")</f>
        <v/>
      </c>
      <c r="AB61" s="104" t="n">
        <v>2271</v>
      </c>
      <c r="AC61" s="104">
        <f>IF(AD61&gt;0,(AD61-AB61)/2,"")</f>
        <v/>
      </c>
      <c r="AD61" s="104" t="n">
        <v>2271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2914</v>
      </c>
      <c r="R62" s="106" t="n">
        <v>121</v>
      </c>
      <c r="S62" s="106">
        <f>IF(T62&gt;0,(T62-R62)/2,"")</f>
        <v/>
      </c>
      <c r="T62" s="106" t="n">
        <v>903</v>
      </c>
      <c r="U62" s="106">
        <f>IF(V62&gt;0,(V62-T62)/2,"")</f>
        <v/>
      </c>
      <c r="V62" s="106" t="n">
        <v>1390</v>
      </c>
      <c r="W62" s="106">
        <f>IF(X62&gt;0,(X62-V62)/2,"")</f>
        <v/>
      </c>
      <c r="X62" s="106" t="n">
        <v>1702</v>
      </c>
      <c r="Y62" s="106">
        <f>IF(Z62&gt;0,(Z62-X62)/2,"")</f>
        <v/>
      </c>
      <c r="Z62" s="106" t="n">
        <v>1702</v>
      </c>
      <c r="AA62" s="106">
        <f>IF(AB62&gt;0,(AB62-Z62)/2,"")</f>
        <v/>
      </c>
      <c r="AB62" s="106" t="n">
        <v>1702</v>
      </c>
      <c r="AC62" s="106">
        <f>IF(AD62&gt;0,(AD62-AB62)/2,"")</f>
        <v/>
      </c>
      <c r="AD62" s="106" t="n">
        <v>1702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1890</v>
      </c>
      <c r="R63" s="108" t="n">
        <v>307</v>
      </c>
      <c r="S63" s="108">
        <f>IF(T63&gt;0,(T63-R63)/2,"")</f>
        <v/>
      </c>
      <c r="T63" s="108" t="n">
        <v>832</v>
      </c>
      <c r="U63" s="108">
        <f>IF(V63&gt;0,(V63-T63)/2,"")</f>
        <v/>
      </c>
      <c r="V63" s="108" t="n">
        <v>1311</v>
      </c>
      <c r="W63" s="108">
        <f>IF(X63&gt;0,(X63-V63)/2,"")</f>
        <v/>
      </c>
      <c r="X63" s="108" t="n">
        <v>1530</v>
      </c>
      <c r="Y63" s="108">
        <f>IF(Z63&gt;0,(Z63-X63)/2,"")</f>
        <v/>
      </c>
      <c r="Z63" s="108" t="n">
        <v>1530</v>
      </c>
      <c r="AA63" s="108">
        <f>IF(AB63&gt;0,(AB63-Z63)/2,"")</f>
        <v/>
      </c>
      <c r="AB63" s="108" t="n">
        <v>1530</v>
      </c>
      <c r="AC63" s="108">
        <f>IF(AD63&gt;0,(AD63-AB63)/2,"")</f>
        <v/>
      </c>
      <c r="AD63" s="108" t="n">
        <v>1530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2619</v>
      </c>
      <c r="R64" s="114" t="n">
        <v>827</v>
      </c>
      <c r="S64" s="114">
        <f>IF(T64&gt;0,(T64-R64)/2,"")</f>
        <v/>
      </c>
      <c r="T64" s="114" t="n">
        <v>1144</v>
      </c>
      <c r="U64" s="114">
        <f>IF(V64&gt;0,(V64-T64)/2,"")</f>
        <v/>
      </c>
      <c r="V64" s="114" t="n">
        <v>1455</v>
      </c>
      <c r="W64" s="114">
        <f>IF(X64&gt;0,(X64-V64)/2,"")</f>
        <v/>
      </c>
      <c r="X64" s="114" t="n">
        <v>1732</v>
      </c>
      <c r="Y64" s="114">
        <f>IF(Z64&gt;0,(Z64-X64)/2,"")</f>
        <v/>
      </c>
      <c r="Z64" s="114" t="n">
        <v>1732</v>
      </c>
      <c r="AA64" s="114">
        <f>IF(AB64&gt;0,(AB64-Z64)/2,"")</f>
        <v/>
      </c>
      <c r="AB64" s="114" t="n">
        <v>1732</v>
      </c>
      <c r="AC64" s="114">
        <f>IF(AD64&gt;0,(AD64-AB64)/2,"")</f>
        <v/>
      </c>
      <c r="AD64" s="114" t="n">
        <v>1732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59.xml><?xml version="1.0" encoding="utf-8"?>
<worksheet xmlns:r="http://schemas.openxmlformats.org/officeDocument/2006/relationships" xmlns="http://schemas.openxmlformats.org/spreadsheetml/2006/main">
  <sheetPr codeName="Sheet59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44409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2388</v>
      </c>
      <c r="E6" s="18" t="inlineStr">
        <is>
          <t xml:space="preserve">Room 1 </t>
        </is>
      </c>
      <c r="F6" s="119" t="n">
        <v>21411</v>
      </c>
      <c r="G6" s="117" t="n">
        <v>17437.372875</v>
      </c>
      <c r="H6" s="117" t="n">
        <v>15590.05759530001</v>
      </c>
      <c r="I6" s="19">
        <f>G6+H6</f>
        <v/>
      </c>
      <c r="J6" s="119" t="n">
        <v>20963</v>
      </c>
      <c r="K6" s="117" t="n">
        <v>16825.04412500001</v>
      </c>
      <c r="L6" s="117" t="n">
        <v>14119.61699086001</v>
      </c>
      <c r="M6" s="19">
        <f>K6+L6</f>
        <v/>
      </c>
      <c r="N6" s="85" t="n">
        <v>74</v>
      </c>
      <c r="O6" s="85" t="n">
        <v>55</v>
      </c>
      <c r="P6" s="92" t="n"/>
      <c r="Q6" s="20">
        <f>J6-P6</f>
        <v/>
      </c>
      <c r="R6" s="21" t="n">
        <v>820</v>
      </c>
      <c r="S6" s="20">
        <f>IF(R6&gt;0,(R6-R7-$Q6),"")</f>
        <v/>
      </c>
      <c r="T6" s="21" t="n">
        <v>2133</v>
      </c>
      <c r="U6" s="20">
        <f>IF(T6&gt;0,(T6-T7-$Q6),"")</f>
        <v/>
      </c>
      <c r="V6" s="21" t="n">
        <v>9539</v>
      </c>
      <c r="W6" s="20">
        <f>IF(V6&gt;0,(V6-V7-$Q6),"")</f>
        <v/>
      </c>
      <c r="X6" s="21" t="n">
        <v>11057</v>
      </c>
      <c r="Y6" s="20">
        <f>IF(X6&gt;0,(X6-X7-$Q6),"")</f>
        <v/>
      </c>
      <c r="Z6" s="21" t="n">
        <v>13507</v>
      </c>
      <c r="AA6" s="20">
        <f>IF(Z6&gt;0,(Z6-Z7-$Q6),"")</f>
        <v/>
      </c>
      <c r="AB6" s="21" t="n">
        <v>16695</v>
      </c>
      <c r="AC6" s="22">
        <f>IF(AB6&gt;0,(AB6-AB7-$Q6),"")</f>
        <v/>
      </c>
      <c r="AD6" s="21" t="n">
        <v>16695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193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0</v>
      </c>
      <c r="U7" s="24" t="n"/>
      <c r="V7" s="25" t="n">
        <v>2</v>
      </c>
      <c r="W7" s="24" t="n"/>
      <c r="X7" s="25" t="n">
        <v>2</v>
      </c>
      <c r="Y7" s="24" t="n"/>
      <c r="Z7" s="25" t="n">
        <v>639</v>
      </c>
      <c r="AA7" s="24" t="n"/>
      <c r="AB7" s="25" t="n">
        <v>1863</v>
      </c>
      <c r="AC7" s="26" t="n"/>
      <c r="AD7" s="25" t="n">
        <v>1863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2155</v>
      </c>
      <c r="E8" s="29" t="inlineStr">
        <is>
          <t>Room 2</t>
        </is>
      </c>
      <c r="F8" s="119" t="n">
        <v>10470</v>
      </c>
      <c r="G8" s="117" t="n">
        <v>4335.035</v>
      </c>
      <c r="H8" s="117" t="n">
        <v>1332.917906</v>
      </c>
      <c r="I8" s="19">
        <f>G8+H8</f>
        <v/>
      </c>
      <c r="J8" s="119" t="n">
        <v>10170</v>
      </c>
      <c r="K8" s="117" t="n">
        <v>4180.440000000001</v>
      </c>
      <c r="L8" s="117" t="n">
        <v>1265.2420416</v>
      </c>
      <c r="M8" s="19">
        <f>K8+L8</f>
        <v/>
      </c>
      <c r="N8" s="87" t="n">
        <v>32</v>
      </c>
      <c r="O8" s="87" t="n">
        <v>21</v>
      </c>
      <c r="P8" s="92" t="n"/>
      <c r="Q8" s="20">
        <f>J8-P8</f>
        <v/>
      </c>
      <c r="R8" s="21" t="n">
        <v>4</v>
      </c>
      <c r="S8" s="20">
        <f>IF(R8&gt;0,(R8-R9-$Q8),"")</f>
        <v/>
      </c>
      <c r="T8" s="21" t="n">
        <v>4</v>
      </c>
      <c r="U8" s="20">
        <f>IF(T8&gt;0,(T8-T9-$Q8),"")</f>
        <v/>
      </c>
      <c r="V8" s="21" t="n">
        <v>1434</v>
      </c>
      <c r="W8" s="20">
        <f>IF(V8&gt;0,(V8-V9-$Q8),"")</f>
        <v/>
      </c>
      <c r="X8" s="21" t="n">
        <v>4008</v>
      </c>
      <c r="Y8" s="20">
        <f>IF(X8&gt;0,(X8-X9-$Q8),"")</f>
        <v/>
      </c>
      <c r="Z8" s="21" t="n">
        <v>9230</v>
      </c>
      <c r="AA8" s="20">
        <f>IF(Z8&gt;0,(Z8-Z9-$Q8),"")</f>
        <v/>
      </c>
      <c r="AB8" s="21" t="n">
        <v>9230</v>
      </c>
      <c r="AC8" s="22">
        <f>IF(AB8&gt;0,(AB8-AB9-$Q8),"")</f>
        <v/>
      </c>
      <c r="AD8" s="21" t="n">
        <v>9230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1481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4167</v>
      </c>
      <c r="E10" s="18" t="inlineStr">
        <is>
          <t>Room 3</t>
        </is>
      </c>
      <c r="F10" s="119" t="n">
        <v>12907</v>
      </c>
      <c r="G10" s="117" t="n">
        <v>9104.157124999998</v>
      </c>
      <c r="H10" s="117" t="n">
        <v>1886.287525</v>
      </c>
      <c r="I10" s="19">
        <f>G10+H10</f>
        <v/>
      </c>
      <c r="J10" s="119" t="n">
        <v>12531</v>
      </c>
      <c r="K10" s="117" t="n">
        <v>8835.071125</v>
      </c>
      <c r="L10" s="117" t="n">
        <v>1823.0919925</v>
      </c>
      <c r="M10" s="19">
        <f>K10+L10</f>
        <v/>
      </c>
      <c r="N10" s="88" t="n">
        <v>38</v>
      </c>
      <c r="O10" s="88" t="n">
        <v>30</v>
      </c>
      <c r="P10" s="92" t="n"/>
      <c r="Q10" s="20">
        <f>J10-P10</f>
        <v/>
      </c>
      <c r="R10" s="21" t="n">
        <v>380</v>
      </c>
      <c r="S10" s="20">
        <f>IF(R10&gt;0,(R10-R11-$Q10),"")</f>
        <v/>
      </c>
      <c r="T10" s="21" t="n">
        <v>1946</v>
      </c>
      <c r="U10" s="20">
        <f>IF(T10&gt;0,(T10-T11-$Q10),"")</f>
        <v/>
      </c>
      <c r="V10" s="21" t="n">
        <v>4948</v>
      </c>
      <c r="W10" s="20">
        <f>IF(V10&gt;0,(V10-V11-$Q10),"")</f>
        <v/>
      </c>
      <c r="X10" s="21" t="n">
        <v>6450</v>
      </c>
      <c r="Y10" s="20">
        <f>IF(X10&gt;0,(X10-X11-$Q10),"")</f>
        <v/>
      </c>
      <c r="Z10" s="21" t="n">
        <v>6450</v>
      </c>
      <c r="AA10" s="20">
        <f>IF(Z10&gt;0,(Z10-Z11-$Q10),"")</f>
        <v/>
      </c>
      <c r="AB10" s="21" t="n">
        <v>6450</v>
      </c>
      <c r="AC10" s="22">
        <f>IF(AB10&gt;0,(AB10-AB11-$Q10),"")</f>
        <v/>
      </c>
      <c r="AD10" s="21" t="n">
        <v>6450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2213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849</v>
      </c>
      <c r="U11" s="24" t="n"/>
      <c r="V11" s="30" t="n">
        <v>1329</v>
      </c>
      <c r="W11" s="24" t="n"/>
      <c r="X11" s="30" t="n">
        <v>1722</v>
      </c>
      <c r="Y11" s="24" t="n"/>
      <c r="Z11" s="30" t="n">
        <v>1722</v>
      </c>
      <c r="AA11" s="24" t="n"/>
      <c r="AB11" s="30" t="n">
        <v>1722</v>
      </c>
      <c r="AC11" s="26" t="n"/>
      <c r="AD11" s="30" t="n">
        <v>1722</v>
      </c>
      <c r="AE11" s="26" t="n"/>
    </row>
    <row r="12">
      <c r="B12" s="16" t="inlineStr">
        <is>
          <t>WM TUC</t>
        </is>
      </c>
      <c r="C12" s="17" t="n">
        <v>1635</v>
      </c>
      <c r="E12" s="29" t="inlineStr">
        <is>
          <t>Room 4</t>
        </is>
      </c>
      <c r="F12" s="119" t="n">
        <v>15173</v>
      </c>
      <c r="G12" s="117" t="n">
        <v>10898.14375</v>
      </c>
      <c r="H12" s="117" t="n">
        <v>15777.26651415999</v>
      </c>
      <c r="I12" s="19">
        <f>G12+H12</f>
        <v/>
      </c>
      <c r="J12" s="119" t="n">
        <v>14668</v>
      </c>
      <c r="K12" s="117" t="n">
        <v>10749.16175</v>
      </c>
      <c r="L12" s="117" t="n">
        <v>14369.24819389999</v>
      </c>
      <c r="M12" s="19">
        <f>K12+L12</f>
        <v/>
      </c>
      <c r="N12" s="88" t="n">
        <v>52</v>
      </c>
      <c r="O12" s="88" t="n">
        <v>42</v>
      </c>
      <c r="P12" s="92" t="n"/>
      <c r="Q12" s="20">
        <f>J12-P12</f>
        <v/>
      </c>
      <c r="R12" s="21" t="n">
        <v>3198</v>
      </c>
      <c r="S12" s="20">
        <f>IF(R12&gt;0,(R12-R13-$Q12),"")</f>
        <v/>
      </c>
      <c r="T12" s="21" t="n">
        <v>5993</v>
      </c>
      <c r="U12" s="20">
        <f>IF(T12&gt;0,(T12-T13-$Q12),"")</f>
        <v/>
      </c>
      <c r="V12" s="21" t="n">
        <v>7916</v>
      </c>
      <c r="W12" s="20">
        <f>IF(V12&gt;0,(V12-V13-$Q12),"")</f>
        <v/>
      </c>
      <c r="X12" s="21" t="n">
        <v>10479</v>
      </c>
      <c r="Y12" s="20">
        <f>IF(X12&gt;0,(X12-X13-$Q12),"")</f>
        <v/>
      </c>
      <c r="Z12" s="21" t="n">
        <v>10479</v>
      </c>
      <c r="AA12" s="20">
        <f>IF(Z12&gt;0,(Z12-Z13-$Q12),"")</f>
        <v/>
      </c>
      <c r="AB12" s="21" t="n">
        <v>10479</v>
      </c>
      <c r="AC12" s="22">
        <f>IF(AB12&gt;0,(AB12-AB13-$Q12),"")</f>
        <v/>
      </c>
      <c r="AD12" s="21" t="n">
        <v>10479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4693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1050</v>
      </c>
      <c r="S13" s="24" t="n"/>
      <c r="T13" s="30" t="n">
        <v>1528</v>
      </c>
      <c r="U13" s="24" t="n"/>
      <c r="V13" s="30" t="n">
        <v>1535</v>
      </c>
      <c r="W13" s="24" t="n"/>
      <c r="X13" s="30" t="n">
        <v>1537</v>
      </c>
      <c r="Y13" s="24" t="n"/>
      <c r="Z13" s="30" t="n">
        <v>1537</v>
      </c>
      <c r="AA13" s="24" t="n"/>
      <c r="AB13" s="30" t="n">
        <v>1537</v>
      </c>
      <c r="AC13" s="26" t="n"/>
      <c r="AD13" s="30" t="n">
        <v>1537</v>
      </c>
      <c r="AE13" s="26" t="n"/>
    </row>
    <row r="14">
      <c r="B14" s="16" t="inlineStr">
        <is>
          <t>ALBSFWY PHX</t>
        </is>
      </c>
      <c r="C14" s="17" t="n">
        <v>11535</v>
      </c>
      <c r="E14" s="18" t="inlineStr">
        <is>
          <t>Room 5</t>
        </is>
      </c>
      <c r="F14" s="119" t="n">
        <v>16308</v>
      </c>
      <c r="G14" s="117" t="n">
        <v>14255.8125</v>
      </c>
      <c r="H14" s="117" t="n">
        <v>16141.02852898</v>
      </c>
      <c r="I14" s="19">
        <f>G14+H14</f>
        <v/>
      </c>
      <c r="J14" s="119" t="n">
        <v>16371</v>
      </c>
      <c r="K14" s="117" t="n">
        <v>14360.53125</v>
      </c>
      <c r="L14" s="117" t="n">
        <v>16142.99262838</v>
      </c>
      <c r="M14" s="19">
        <f>K14+L14</f>
        <v/>
      </c>
      <c r="N14" s="88" t="n">
        <v>69</v>
      </c>
      <c r="O14" s="88" t="n">
        <v>44</v>
      </c>
      <c r="P14" s="92" t="n"/>
      <c r="Q14" s="20">
        <f>J14-P14</f>
        <v/>
      </c>
      <c r="R14" s="21" t="n">
        <v>3043</v>
      </c>
      <c r="S14" s="20">
        <f>IF(R14&gt;0,(R14-R15-$Q14),"")</f>
        <v/>
      </c>
      <c r="T14" s="21" t="n">
        <v>6383</v>
      </c>
      <c r="U14" s="20">
        <f>IF(T14&gt;0,(T14-T15-$Q14),"")</f>
        <v/>
      </c>
      <c r="V14" s="21" t="n">
        <v>9603</v>
      </c>
      <c r="W14" s="20">
        <f>IF(V14&gt;0,(V14-V15-$Q14),"")</f>
        <v/>
      </c>
      <c r="X14" s="21" t="n">
        <v>11505</v>
      </c>
      <c r="Y14" s="20">
        <f>IF(X14&gt;0,(X14-X15-$Q14),"")</f>
        <v/>
      </c>
      <c r="Z14" s="21" t="n">
        <v>11817</v>
      </c>
      <c r="AA14" s="20">
        <f>IF(Z14&gt;0,(Z14-Z15-$Q14),"")</f>
        <v/>
      </c>
      <c r="AB14" s="21" t="n">
        <v>11817</v>
      </c>
      <c r="AC14" s="22">
        <f>IF(AB14&gt;0,(AB14-AB15-$Q14),"")</f>
        <v/>
      </c>
      <c r="AD14" s="21" t="n">
        <v>11817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2565</v>
      </c>
      <c r="S15" s="24" t="n"/>
      <c r="T15" s="25" t="n">
        <v>5341</v>
      </c>
      <c r="U15" s="24" t="n"/>
      <c r="V15" s="25" t="n">
        <v>8420</v>
      </c>
      <c r="W15" s="24" t="n"/>
      <c r="X15" s="25" t="n">
        <v>9669</v>
      </c>
      <c r="Y15" s="24" t="n"/>
      <c r="Z15" s="25" t="n">
        <v>9669</v>
      </c>
      <c r="AA15" s="24" t="n"/>
      <c r="AB15" s="25" t="n">
        <v>9669</v>
      </c>
      <c r="AC15" s="26" t="n"/>
      <c r="AD15" s="25" t="n">
        <v>9669</v>
      </c>
      <c r="AE15" s="26" t="n"/>
    </row>
    <row r="16" ht="15" customHeight="1" thickBot="1">
      <c r="B16" s="28" t="inlineStr">
        <is>
          <t>FRY'S</t>
        </is>
      </c>
      <c r="C16" s="17" t="n">
        <v>10430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7892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1215</v>
      </c>
      <c r="L20" s="4" t="n"/>
      <c r="M20" s="4" t="n"/>
      <c r="Q20" s="51" t="inlineStr">
        <is>
          <t>Day Prior</t>
        </is>
      </c>
      <c r="R20" s="35" t="n">
        <v>10431</v>
      </c>
      <c r="S20" s="36" t="n"/>
      <c r="T20" s="35" t="n">
        <v>19404</v>
      </c>
      <c r="U20" s="36" t="n"/>
      <c r="V20" s="35" t="n">
        <v>28168</v>
      </c>
      <c r="W20" s="36" t="n"/>
      <c r="X20" s="35" t="n">
        <v>39467</v>
      </c>
      <c r="Y20" s="36" t="n"/>
      <c r="Z20" s="35" t="n">
        <v>48792</v>
      </c>
      <c r="AA20" s="36" t="n"/>
      <c r="AB20" s="35" t="n">
        <v>51195</v>
      </c>
      <c r="AC20" s="37" t="n"/>
      <c r="AD20" s="35" t="n">
        <v>51195</v>
      </c>
      <c r="AE20" s="37" t="n">
        <v>-29644</v>
      </c>
    </row>
    <row r="21" ht="15" customHeight="1" thickBot="1">
      <c r="B21" s="57" t="inlineStr">
        <is>
          <t>SBUX LV</t>
        </is>
      </c>
      <c r="C21" s="58" t="n">
        <v>4224</v>
      </c>
      <c r="M21" s="4" t="n"/>
      <c r="Q21" s="52" t="n"/>
      <c r="R21" s="40" t="n">
        <v>5152</v>
      </c>
      <c r="S21" s="41" t="n"/>
      <c r="T21" s="40" t="n">
        <v>8899</v>
      </c>
      <c r="U21" s="41" t="n"/>
      <c r="V21" s="40" t="n">
        <v>11146</v>
      </c>
      <c r="W21" s="41" t="n"/>
      <c r="X21" s="40" t="n">
        <v>12228</v>
      </c>
      <c r="Y21" s="41" t="n"/>
      <c r="Z21" s="40" t="n">
        <v>12399</v>
      </c>
      <c r="AA21" s="41" t="n"/>
      <c r="AB21" s="40" t="n">
        <v>12399</v>
      </c>
      <c r="AC21" s="42" t="n"/>
      <c r="AD21" s="40" t="n">
        <v>12399</v>
      </c>
      <c r="AE21" s="42" t="n"/>
    </row>
    <row r="22" ht="15" customHeight="1" thickBot="1">
      <c r="M22" s="4" t="n"/>
      <c r="Q22" s="54" t="n"/>
      <c r="R22" s="55" t="n">
        <v>3504</v>
      </c>
      <c r="S22" s="55" t="n"/>
      <c r="T22" s="55" t="n">
        <v>1763.5</v>
      </c>
      <c r="U22" s="55" t="n"/>
      <c r="V22" s="55" t="n">
        <v>4798.5</v>
      </c>
      <c r="W22" s="55" t="n"/>
      <c r="X22" s="55" t="n">
        <v>6376</v>
      </c>
      <c r="Y22" s="55" t="n"/>
      <c r="Z22" s="55" t="n">
        <v>5987.5</v>
      </c>
      <c r="AA22" s="55" t="n"/>
      <c r="AB22" s="55" t="n">
        <v>146.5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12001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24305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2388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12708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13765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3636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1056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538</v>
      </c>
      <c r="Y35" s="104">
        <f>IF(Z35&gt;0,(Z35-X35)/2,"")</f>
        <v/>
      </c>
      <c r="Z35" s="104" t="n">
        <v>1076</v>
      </c>
      <c r="AA35" s="104">
        <f>IF(AB35&gt;0,(AB35-Z35)/2,"")</f>
        <v/>
      </c>
      <c r="AB35" s="104" t="n">
        <v>1594</v>
      </c>
      <c r="AC35" s="104">
        <f>IF(AD35&gt;0,(AD35-AB35)/2,"")</f>
        <v/>
      </c>
      <c r="AD35" s="104" t="n">
        <v>1594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1431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0</v>
      </c>
      <c r="Y36" s="106">
        <f>IF(Z36&gt;0,(Z36-X36)/2,"")</f>
        <v/>
      </c>
      <c r="Z36" s="106" t="n">
        <v>890</v>
      </c>
      <c r="AA36" s="106">
        <f>IF(AB36&gt;0,(AB36-Z36)/2,"")</f>
        <v/>
      </c>
      <c r="AB36" s="106" t="n">
        <v>1416</v>
      </c>
      <c r="AC36" s="106">
        <f>IF(AD36&gt;0,(AD36-AB36)/2,"")</f>
        <v/>
      </c>
      <c r="AD36" s="106" t="n">
        <v>1416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3642</v>
      </c>
      <c r="R37" s="108" t="n">
        <v>420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1272</v>
      </c>
      <c r="W37" s="108">
        <f>IF(X37&gt;0,(X37-V37)/2,"")</f>
        <v/>
      </c>
      <c r="X37" s="108" t="n">
        <v>1457</v>
      </c>
      <c r="Y37" s="108">
        <f>IF(Z37&gt;0,(Z37-X37)/2,"")</f>
        <v/>
      </c>
      <c r="Z37" s="108" t="n">
        <v>1457</v>
      </c>
      <c r="AA37" s="108">
        <f>IF(AB37&gt;0,(AB37-Z37)/2,"")</f>
        <v/>
      </c>
      <c r="AB37" s="108" t="n">
        <v>2598</v>
      </c>
      <c r="AC37" s="108">
        <f>IF(AD37&gt;0,(AD37-AB37)/2,"")</f>
        <v/>
      </c>
      <c r="AD37" s="108" t="n">
        <v>2598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3701</v>
      </c>
      <c r="R38" s="106" t="n">
        <v>400</v>
      </c>
      <c r="S38" s="106">
        <f>IF(T38&gt;0,(T38-R38)/2,"")</f>
        <v/>
      </c>
      <c r="T38" s="106" t="n">
        <v>975</v>
      </c>
      <c r="U38" s="106">
        <f>IF(V38&gt;0,(V38-T38)/2,"")</f>
        <v/>
      </c>
      <c r="V38" s="106" t="n">
        <v>2453</v>
      </c>
      <c r="W38" s="106">
        <f>IF(X38&gt;0,(X38-V38)/2,"")</f>
        <v/>
      </c>
      <c r="X38" s="106" t="n">
        <v>2453</v>
      </c>
      <c r="Y38" s="106">
        <f>IF(Z38&gt;0,(Z38-X38)/2,"")</f>
        <v/>
      </c>
      <c r="Z38" s="106" t="n">
        <v>2775</v>
      </c>
      <c r="AA38" s="106">
        <f>IF(AB38&gt;0,(AB38-Z38)/2,"")</f>
        <v/>
      </c>
      <c r="AB38" s="106" t="n">
        <v>3298</v>
      </c>
      <c r="AC38" s="106">
        <f>IF(AD38&gt;0,(AD38-AB38)/2,"")</f>
        <v/>
      </c>
      <c r="AD38" s="106" t="n">
        <v>3298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2563</v>
      </c>
      <c r="R39" s="108" t="n">
        <v>0</v>
      </c>
      <c r="S39" s="108">
        <f>IF(T39&gt;0,(T39-R39)/2,"")</f>
        <v/>
      </c>
      <c r="T39" s="108" t="n">
        <v>593</v>
      </c>
      <c r="U39" s="108">
        <f>IF(V39&gt;0,(V39-T39)/2,"")</f>
        <v/>
      </c>
      <c r="V39" s="108" t="n">
        <v>1609</v>
      </c>
      <c r="W39" s="108">
        <f>IF(X39&gt;0,(X39-V39)/2,"")</f>
        <v/>
      </c>
      <c r="X39" s="108" t="n">
        <v>1609</v>
      </c>
      <c r="Y39" s="108">
        <f>IF(Z39&gt;0,(Z39-X39)/2,"")</f>
        <v/>
      </c>
      <c r="Z39" s="108" t="n">
        <v>1609</v>
      </c>
      <c r="AA39" s="108">
        <f>IF(AB39&gt;0,(AB39-Z39)/2,"")</f>
        <v/>
      </c>
      <c r="AB39" s="108" t="n">
        <v>1609</v>
      </c>
      <c r="AC39" s="108">
        <f>IF(AD39&gt;0,(AD39-AB39)/2,"")</f>
        <v/>
      </c>
      <c r="AD39" s="108" t="n">
        <v>1609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3489</v>
      </c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1698</v>
      </c>
      <c r="W40" s="106">
        <f>IF(X40&gt;0,(X40-V40)/2,"")</f>
        <v/>
      </c>
      <c r="X40" s="106" t="n">
        <v>2035</v>
      </c>
      <c r="Y40" s="106">
        <f>IF(Z40&gt;0,(Z40-X40)/2,"")</f>
        <v/>
      </c>
      <c r="Z40" s="106" t="n">
        <v>2217</v>
      </c>
      <c r="AA40" s="106">
        <f>IF(AB40&gt;0,(AB40-Z40)/2,"")</f>
        <v/>
      </c>
      <c r="AB40" s="106" t="n">
        <v>2217</v>
      </c>
      <c r="AC40" s="106">
        <f>IF(AD40&gt;0,(AD40-AB40)/2,"")</f>
        <v/>
      </c>
      <c r="AD40" s="106" t="n">
        <v>2217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1148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1069</v>
      </c>
      <c r="W41" s="108">
        <f>IF(X41&gt;0,(X41-V41)/2,"")</f>
        <v/>
      </c>
      <c r="X41" s="108" t="n">
        <v>1069</v>
      </c>
      <c r="Y41" s="108">
        <f>IF(Z41&gt;0,(Z41-X41)/2,"")</f>
        <v/>
      </c>
      <c r="Z41" s="108" t="n">
        <v>1069</v>
      </c>
      <c r="AA41" s="108">
        <f>IF(AB41&gt;0,(AB41-Z41)/2,"")</f>
        <v/>
      </c>
      <c r="AB41" s="108" t="n">
        <v>1147</v>
      </c>
      <c r="AC41" s="108">
        <f>IF(AD41&gt;0,(AD41-AB41)/2,"")</f>
        <v/>
      </c>
      <c r="AD41" s="108" t="n">
        <v>1147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1691</v>
      </c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1105</v>
      </c>
      <c r="W42" s="106">
        <f>IF(X42&gt;0,(X42-V42)/2,"")</f>
        <v/>
      </c>
      <c r="X42" s="106" t="n">
        <v>1532</v>
      </c>
      <c r="Y42" s="106">
        <f>IF(Z42&gt;0,(Z42-X42)/2,"")</f>
        <v/>
      </c>
      <c r="Z42" s="106" t="n">
        <v>1532</v>
      </c>
      <c r="AA42" s="106">
        <f>IF(AB42&gt;0,(AB42-Z42)/2,"")</f>
        <v/>
      </c>
      <c r="AB42" s="106" t="n">
        <v>1532</v>
      </c>
      <c r="AC42" s="106">
        <f>IF(AD42&gt;0,(AD42-AB42)/2,"")</f>
        <v/>
      </c>
      <c r="AD42" s="106" t="n">
        <v>1532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1714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394</v>
      </c>
      <c r="AA43" s="110">
        <f>IF(AB43&gt;0,(AB43-Z43)/2,"")</f>
        <v/>
      </c>
      <c r="AB43" s="110" t="n">
        <v>796</v>
      </c>
      <c r="AC43" s="110">
        <f>IF(AD43&gt;0,(AD43-AB43)/2,"")</f>
        <v/>
      </c>
      <c r="AD43" s="110" t="n">
        <v>796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2695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0</v>
      </c>
      <c r="Y44" s="112">
        <f>IF(Z44&gt;0,(Z44-X44)/2,"")</f>
        <v/>
      </c>
      <c r="Z44" s="112" t="n">
        <v>2695</v>
      </c>
      <c r="AA44" s="112">
        <f>IF(AB44&gt;0,(AB44-Z44)/2,"")</f>
        <v/>
      </c>
      <c r="AB44" s="112" t="n">
        <v>2695</v>
      </c>
      <c r="AC44" s="112">
        <f>IF(AD44&gt;0,(AD44-AB44)/2,"")</f>
        <v/>
      </c>
      <c r="AD44" s="112" t="n">
        <v>2695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2156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965</v>
      </c>
      <c r="Y45" s="108">
        <f>IF(Z45&gt;0,(Z45-X45)/2,"")</f>
        <v/>
      </c>
      <c r="Z45" s="108" t="n">
        <v>2156</v>
      </c>
      <c r="AA45" s="108">
        <f>IF(AB45&gt;0,(AB45-Z45)/2,"")</f>
        <v/>
      </c>
      <c r="AB45" s="108" t="n">
        <v>2156</v>
      </c>
      <c r="AC45" s="108">
        <f>IF(AD45&gt;0,(AD45-AB45)/2,"")</f>
        <v/>
      </c>
      <c r="AD45" s="108" t="n">
        <v>2156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2445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1609</v>
      </c>
      <c r="Y46" s="106">
        <f>IF(Z46&gt;0,(Z46-X46)/2,"")</f>
        <v/>
      </c>
      <c r="Z46" s="106" t="n">
        <v>2445</v>
      </c>
      <c r="AA46" s="106">
        <f>IF(AB46&gt;0,(AB46-Z46)/2,"")</f>
        <v/>
      </c>
      <c r="AB46" s="106" t="n">
        <v>2445</v>
      </c>
      <c r="AC46" s="106">
        <f>IF(AD46&gt;0,(AD46-AB46)/2,"")</f>
        <v/>
      </c>
      <c r="AD46" s="106" t="n">
        <v>2445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2874</v>
      </c>
      <c r="R47" s="110" t="n">
        <v>4</v>
      </c>
      <c r="S47" s="110">
        <f>IF(T47&gt;0,(T47-R47)/2,"")</f>
        <v/>
      </c>
      <c r="T47" s="110" t="n">
        <v>4</v>
      </c>
      <c r="U47" s="110">
        <f>IF(V47&gt;0,(V47-T47)/2,"")</f>
        <v/>
      </c>
      <c r="V47" s="110" t="n">
        <v>1434</v>
      </c>
      <c r="W47" s="110">
        <f>IF(X47&gt;0,(X47-V47)/2,"")</f>
        <v/>
      </c>
      <c r="X47" s="110" t="n">
        <v>1434</v>
      </c>
      <c r="Y47" s="110">
        <f>IF(Z47&gt;0,(Z47-X47)/2,"")</f>
        <v/>
      </c>
      <c r="Z47" s="110" t="n">
        <v>1934</v>
      </c>
      <c r="AA47" s="110">
        <f>IF(AB47&gt;0,(AB47-Z47)/2,"")</f>
        <v/>
      </c>
      <c r="AB47" s="110" t="n">
        <v>1934</v>
      </c>
      <c r="AC47" s="110">
        <f>IF(AD47&gt;0,(AD47-AB47)/2,"")</f>
        <v/>
      </c>
      <c r="AD47" s="110" t="n">
        <v>1934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207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13</v>
      </c>
      <c r="W48" s="112">
        <f>IF(X48&gt;0,(X48-V48)/2,"")</f>
        <v/>
      </c>
      <c r="X48" s="112" t="n">
        <v>122</v>
      </c>
      <c r="Y48" s="112">
        <f>IF(Z48&gt;0,(Z48-X48)/2,"")</f>
        <v/>
      </c>
      <c r="Z48" s="112" t="n">
        <v>122</v>
      </c>
      <c r="AA48" s="112">
        <f>IF(AB48&gt;0,(AB48-Z48)/2,"")</f>
        <v/>
      </c>
      <c r="AB48" s="112" t="n">
        <v>122</v>
      </c>
      <c r="AC48" s="112">
        <f>IF(AD48&gt;0,(AD48-AB48)/2,"")</f>
        <v/>
      </c>
      <c r="AD48" s="112" t="n">
        <v>122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377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71</v>
      </c>
      <c r="W49" s="108">
        <f>IF(X49&gt;0,(X49-V49)/2,"")</f>
        <v/>
      </c>
      <c r="X49" s="108" t="n">
        <v>401</v>
      </c>
      <c r="Y49" s="108">
        <f>IF(Z49&gt;0,(Z49-X49)/2,"")</f>
        <v/>
      </c>
      <c r="Z49" s="108" t="n">
        <v>401</v>
      </c>
      <c r="AA49" s="108">
        <f>IF(AB49&gt;0,(AB49-Z49)/2,"")</f>
        <v/>
      </c>
      <c r="AB49" s="108" t="n">
        <v>401</v>
      </c>
      <c r="AC49" s="108">
        <f>IF(AD49&gt;0,(AD49-AB49)/2,"")</f>
        <v/>
      </c>
      <c r="AD49" s="108" t="n">
        <v>401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1716</v>
      </c>
      <c r="R50" s="106" t="n">
        <v>0</v>
      </c>
      <c r="S50" s="106">
        <f>IF(T50&gt;0,(T50-R50)/2,"")</f>
        <v/>
      </c>
      <c r="T50" s="106" t="n">
        <v>418</v>
      </c>
      <c r="U50" s="106">
        <f>IF(V50&gt;0,(V50-T50)/2,"")</f>
        <v/>
      </c>
      <c r="V50" s="106" t="n">
        <v>856</v>
      </c>
      <c r="W50" s="106">
        <f>IF(X50&gt;0,(X50-V50)/2,"")</f>
        <v/>
      </c>
      <c r="X50" s="106" t="n">
        <v>1011</v>
      </c>
      <c r="Y50" s="106">
        <f>IF(Z50&gt;0,(Z50-X50)/2,"")</f>
        <v/>
      </c>
      <c r="Z50" s="106" t="n">
        <v>1011</v>
      </c>
      <c r="AA50" s="106">
        <f>IF(AB50&gt;0,(AB50-Z50)/2,"")</f>
        <v/>
      </c>
      <c r="AB50" s="106" t="n">
        <v>1011</v>
      </c>
      <c r="AC50" s="106">
        <f>IF(AD50&gt;0,(AD50-AB50)/2,"")</f>
        <v/>
      </c>
      <c r="AD50" s="106" t="n">
        <v>1011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2629</v>
      </c>
      <c r="R51" s="108" t="n">
        <v>0</v>
      </c>
      <c r="S51" s="108">
        <f>IF(T51&gt;0,(T51-R51)/2,"")</f>
        <v/>
      </c>
      <c r="T51" s="108" t="n">
        <v>502</v>
      </c>
      <c r="U51" s="108">
        <f>IF(V51&gt;0,(V51-T51)/2,"")</f>
        <v/>
      </c>
      <c r="V51" s="108" t="n">
        <v>1534</v>
      </c>
      <c r="W51" s="108">
        <f>IF(X51&gt;0,(X51-V51)/2,"")</f>
        <v/>
      </c>
      <c r="X51" s="108" t="n">
        <v>1807</v>
      </c>
      <c r="Y51" s="108">
        <f>IF(Z51&gt;0,(Z51-X51)/2,"")</f>
        <v/>
      </c>
      <c r="Z51" s="108" t="n">
        <v>1807</v>
      </c>
      <c r="AA51" s="108">
        <f>IF(AB51&gt;0,(AB51-Z51)/2,"")</f>
        <v/>
      </c>
      <c r="AB51" s="108" t="n">
        <v>1807</v>
      </c>
      <c r="AC51" s="108">
        <f>IF(AD51&gt;0,(AD51-AB51)/2,"")</f>
        <v/>
      </c>
      <c r="AD51" s="108" t="n">
        <v>1807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1410</v>
      </c>
      <c r="R52" s="106" t="n">
        <v>0</v>
      </c>
      <c r="S52" s="106">
        <f>IF(T52&gt;0,(T52-R52)/2,"")</f>
        <v/>
      </c>
      <c r="T52" s="106" t="n">
        <v>333</v>
      </c>
      <c r="U52" s="106">
        <f>IF(V52&gt;0,(V52-T52)/2,"")</f>
        <v/>
      </c>
      <c r="V52" s="106" t="n">
        <v>320</v>
      </c>
      <c r="W52" s="106">
        <f>IF(X52&gt;0,(X52-V52)/2,"")</f>
        <v/>
      </c>
      <c r="X52" s="106" t="n">
        <v>468</v>
      </c>
      <c r="Y52" s="106">
        <f>IF(Z52&gt;0,(Z52-X52)/2,"")</f>
        <v/>
      </c>
      <c r="Z52" s="106" t="n">
        <v>468</v>
      </c>
      <c r="AA52" s="106">
        <f>IF(AB52&gt;0,(AB52-Z52)/2,"")</f>
        <v/>
      </c>
      <c r="AB52" s="106" t="n">
        <v>468</v>
      </c>
      <c r="AC52" s="106">
        <f>IF(AD52&gt;0,(AD52-AB52)/2,"")</f>
        <v/>
      </c>
      <c r="AD52" s="106" t="n">
        <v>468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4885</v>
      </c>
      <c r="R53" s="108" t="n">
        <v>380</v>
      </c>
      <c r="S53" s="108">
        <f>IF(T53&gt;0,(T53-R53)/2,"")</f>
        <v/>
      </c>
      <c r="T53" s="108" t="n">
        <v>693</v>
      </c>
      <c r="U53" s="108">
        <f>IF(V53&gt;0,(V53-T53)/2,"")</f>
        <v/>
      </c>
      <c r="V53" s="108" t="n">
        <v>1308</v>
      </c>
      <c r="W53" s="108">
        <f>IF(X53&gt;0,(X53-V53)/2,"")</f>
        <v/>
      </c>
      <c r="X53" s="108" t="n">
        <v>1727</v>
      </c>
      <c r="Y53" s="108">
        <f>IF(Z53&gt;0,(Z53-X53)/2,"")</f>
        <v/>
      </c>
      <c r="Z53" s="108" t="n">
        <v>1727</v>
      </c>
      <c r="AA53" s="108">
        <f>IF(AB53&gt;0,(AB53-Z53)/2,"")</f>
        <v/>
      </c>
      <c r="AB53" s="108" t="n">
        <v>1727</v>
      </c>
      <c r="AC53" s="108">
        <f>IF(AD53&gt;0,(AD53-AB53)/2,"")</f>
        <v/>
      </c>
      <c r="AD53" s="108" t="n">
        <v>1727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196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196</v>
      </c>
      <c r="W55" s="108">
        <f>IF(X55&gt;0,(X55-V55)/2,"")</f>
        <v/>
      </c>
      <c r="X55" s="108" t="n">
        <v>196</v>
      </c>
      <c r="Y55" s="108">
        <f>IF(Z55&gt;0,(Z55-X55)/2,"")</f>
        <v/>
      </c>
      <c r="Z55" s="108" t="n">
        <v>196</v>
      </c>
      <c r="AA55" s="108">
        <f>IF(AB55&gt;0,(AB55-Z55)/2,"")</f>
        <v/>
      </c>
      <c r="AB55" s="108" t="n">
        <v>196</v>
      </c>
      <c r="AC55" s="108">
        <f>IF(AD55&gt;0,(AD55-AB55)/2,"")</f>
        <v/>
      </c>
      <c r="AD55" s="108" t="n">
        <v>196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1111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650</v>
      </c>
      <c r="W56" s="114">
        <f>IF(X56&gt;0,(X56-V56)/2,"")</f>
        <v/>
      </c>
      <c r="X56" s="114" t="n">
        <v>718</v>
      </c>
      <c r="Y56" s="114">
        <f>IF(Z56&gt;0,(Z56-X56)/2,"")</f>
        <v/>
      </c>
      <c r="Z56" s="114" t="n">
        <v>718</v>
      </c>
      <c r="AA56" s="114">
        <f>IF(AB56&gt;0,(AB56-Z56)/2,"")</f>
        <v/>
      </c>
      <c r="AB56" s="114" t="n">
        <v>718</v>
      </c>
      <c r="AC56" s="114">
        <f>IF(AD56&gt;0,(AD56-AB56)/2,"")</f>
        <v/>
      </c>
      <c r="AD56" s="114" t="n">
        <v>718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2969</v>
      </c>
      <c r="R57" s="104" t="n">
        <v>145</v>
      </c>
      <c r="S57" s="104">
        <f>IF(T57&gt;0,(T57-R57)/2,"")</f>
        <v/>
      </c>
      <c r="T57" s="104" t="n">
        <v>393</v>
      </c>
      <c r="U57" s="104">
        <f>IF(V57&gt;0,(V57-T57)/2,"")</f>
        <v/>
      </c>
      <c r="V57" s="104" t="n">
        <v>523</v>
      </c>
      <c r="W57" s="104">
        <f>IF(X57&gt;0,(X57-V57)/2,"")</f>
        <v/>
      </c>
      <c r="X57" s="104" t="n">
        <v>1168</v>
      </c>
      <c r="Y57" s="104">
        <f>IF(Z57&gt;0,(Z57-X57)/2,"")</f>
        <v/>
      </c>
      <c r="Z57" s="104" t="n">
        <v>1168</v>
      </c>
      <c r="AA57" s="104">
        <f>IF(AB57&gt;0,(AB57-Z57)/2,"")</f>
        <v/>
      </c>
      <c r="AB57" s="104" t="n">
        <v>1168</v>
      </c>
      <c r="AC57" s="104">
        <f>IF(AD57&gt;0,(AD57-AB57)/2,"")</f>
        <v/>
      </c>
      <c r="AD57" s="104" t="n">
        <v>1168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2720</v>
      </c>
      <c r="R58" s="106" t="n">
        <v>1656</v>
      </c>
      <c r="S58" s="106">
        <f>IF(T58&gt;0,(T58-R58)/2,"")</f>
        <v/>
      </c>
      <c r="T58" s="106" t="n">
        <v>2461</v>
      </c>
      <c r="U58" s="106">
        <f>IF(V58&gt;0,(V58-T58)/2,"")</f>
        <v/>
      </c>
      <c r="V58" s="106" t="n">
        <v>2929</v>
      </c>
      <c r="W58" s="106">
        <f>IF(X58&gt;0,(X58-V58)/2,"")</f>
        <v/>
      </c>
      <c r="X58" s="106" t="n">
        <v>2929</v>
      </c>
      <c r="Y58" s="106">
        <f>IF(Z58&gt;0,(Z58-X58)/2,"")</f>
        <v/>
      </c>
      <c r="Z58" s="106" t="n">
        <v>2929</v>
      </c>
      <c r="AA58" s="106">
        <f>IF(AB58&gt;0,(AB58-Z58)/2,"")</f>
        <v/>
      </c>
      <c r="AB58" s="106" t="n">
        <v>2929</v>
      </c>
      <c r="AC58" s="106">
        <f>IF(AD58&gt;0,(AD58-AB58)/2,"")</f>
        <v/>
      </c>
      <c r="AD58" s="106" t="n">
        <v>2929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5465</v>
      </c>
      <c r="R59" s="108" t="n">
        <v>635</v>
      </c>
      <c r="S59" s="108">
        <f>IF(T59&gt;0,(T59-R59)/2,"")</f>
        <v/>
      </c>
      <c r="T59" s="108" t="n">
        <v>1366</v>
      </c>
      <c r="U59" s="108">
        <f>IF(V59&gt;0,(V59-T59)/2,"")</f>
        <v/>
      </c>
      <c r="V59" s="108" t="n">
        <v>1817</v>
      </c>
      <c r="W59" s="108">
        <f>IF(X59&gt;0,(X59-V59)/2,"")</f>
        <v/>
      </c>
      <c r="X59" s="108" t="n">
        <v>3020</v>
      </c>
      <c r="Y59" s="108">
        <f>IF(Z59&gt;0,(Z59-X59)/2,"")</f>
        <v/>
      </c>
      <c r="Z59" s="108" t="n">
        <v>3020</v>
      </c>
      <c r="AA59" s="108">
        <f>IF(AB59&gt;0,(AB59-Z59)/2,"")</f>
        <v/>
      </c>
      <c r="AB59" s="108" t="n">
        <v>3020</v>
      </c>
      <c r="AC59" s="108">
        <f>IF(AD59&gt;0,(AD59-AB59)/2,"")</f>
        <v/>
      </c>
      <c r="AD59" s="108" t="n">
        <v>3020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3514</v>
      </c>
      <c r="R60" s="114" t="n">
        <v>762</v>
      </c>
      <c r="S60" s="114">
        <f>IF(T60&gt;0,(T60-R60)/2,"")</f>
        <v/>
      </c>
      <c r="T60" s="114" t="n">
        <v>1773</v>
      </c>
      <c r="U60" s="114">
        <f>IF(V60&gt;0,(V60-T60)/2,"")</f>
        <v/>
      </c>
      <c r="V60" s="114" t="n">
        <v>2647</v>
      </c>
      <c r="W60" s="114">
        <f>IF(X60&gt;0,(X60-V60)/2,"")</f>
        <v/>
      </c>
      <c r="X60" s="114" t="n">
        <v>3362</v>
      </c>
      <c r="Y60" s="114">
        <f>IF(Z60&gt;0,(Z60-X60)/2,"")</f>
        <v/>
      </c>
      <c r="Z60" s="114" t="n">
        <v>3362</v>
      </c>
      <c r="AA60" s="114">
        <f>IF(AB60&gt;0,(AB60-Z60)/2,"")</f>
        <v/>
      </c>
      <c r="AB60" s="114" t="n">
        <v>3362</v>
      </c>
      <c r="AC60" s="114">
        <f>IF(AD60&gt;0,(AD60-AB60)/2,"")</f>
        <v/>
      </c>
      <c r="AD60" s="114" t="n">
        <v>3362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2645</v>
      </c>
      <c r="R61" s="104" t="n">
        <v>214</v>
      </c>
      <c r="S61" s="104">
        <f>IF(T61&gt;0,(T61-R61)/2,"")</f>
        <v/>
      </c>
      <c r="T61" s="104" t="n">
        <v>754</v>
      </c>
      <c r="U61" s="104">
        <f>IF(V61&gt;0,(V61-T61)/2,"")</f>
        <v/>
      </c>
      <c r="V61" s="104" t="n">
        <v>1629</v>
      </c>
      <c r="W61" s="104">
        <f>IF(X61&gt;0,(X61-V61)/2,"")</f>
        <v/>
      </c>
      <c r="X61" s="104" t="n">
        <v>1748</v>
      </c>
      <c r="Y61" s="104">
        <f>IF(Z61&gt;0,(Z61-X61)/2,"")</f>
        <v/>
      </c>
      <c r="Z61" s="104" t="n">
        <v>1748</v>
      </c>
      <c r="AA61" s="104">
        <f>IF(AB61&gt;0,(AB61-Z61)/2,"")</f>
        <v/>
      </c>
      <c r="AB61" s="104" t="n">
        <v>1748</v>
      </c>
      <c r="AC61" s="104">
        <f>IF(AD61&gt;0,(AD61-AB61)/2,"")</f>
        <v/>
      </c>
      <c r="AD61" s="104" t="n">
        <v>1748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3771</v>
      </c>
      <c r="R62" s="106" t="n">
        <v>229</v>
      </c>
      <c r="S62" s="106">
        <f>IF(T62&gt;0,(T62-R62)/2,"")</f>
        <v/>
      </c>
      <c r="T62" s="106" t="n">
        <v>1467</v>
      </c>
      <c r="U62" s="106">
        <f>IF(V62&gt;0,(V62-T62)/2,"")</f>
        <v/>
      </c>
      <c r="V62" s="106" t="n">
        <v>1490</v>
      </c>
      <c r="W62" s="106">
        <f>IF(X62&gt;0,(X62-V62)/2,"")</f>
        <v/>
      </c>
      <c r="X62" s="106" t="n">
        <v>1754</v>
      </c>
      <c r="Y62" s="106">
        <f>IF(Z62&gt;0,(Z62-X62)/2,"")</f>
        <v/>
      </c>
      <c r="Z62" s="106" t="n">
        <v>1754</v>
      </c>
      <c r="AA62" s="106">
        <f>IF(AB62&gt;0,(AB62-Z62)/2,"")</f>
        <v/>
      </c>
      <c r="AB62" s="106" t="n">
        <v>1754</v>
      </c>
      <c r="AC62" s="106">
        <f>IF(AD62&gt;0,(AD62-AB62)/2,"")</f>
        <v/>
      </c>
      <c r="AD62" s="106" t="n">
        <v>1754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1046</v>
      </c>
      <c r="R63" s="108" t="n">
        <v>413</v>
      </c>
      <c r="S63" s="108">
        <f>IF(T63&gt;0,(T63-R63)/2,"")</f>
        <v/>
      </c>
      <c r="T63" s="108" t="n">
        <v>812</v>
      </c>
      <c r="U63" s="108">
        <f>IF(V63&gt;0,(V63-T63)/2,"")</f>
        <v/>
      </c>
      <c r="V63" s="108" t="n">
        <v>1202</v>
      </c>
      <c r="W63" s="108">
        <f>IF(X63&gt;0,(X63-V63)/2,"")</f>
        <v/>
      </c>
      <c r="X63" s="108" t="n">
        <v>1213</v>
      </c>
      <c r="Y63" s="108">
        <f>IF(Z63&gt;0,(Z63-X63)/2,"")</f>
        <v/>
      </c>
      <c r="Z63" s="108" t="n">
        <v>1213</v>
      </c>
      <c r="AA63" s="108">
        <f>IF(AB63&gt;0,(AB63-Z63)/2,"")</f>
        <v/>
      </c>
      <c r="AB63" s="108" t="n">
        <v>1213</v>
      </c>
      <c r="AC63" s="108">
        <f>IF(AD63&gt;0,(AD63-AB63)/2,"")</f>
        <v/>
      </c>
      <c r="AD63" s="108" t="n">
        <v>1213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2064</v>
      </c>
      <c r="R64" s="114" t="n">
        <v>540</v>
      </c>
      <c r="S64" s="114">
        <f>IF(T64&gt;0,(T64-R64)/2,"")</f>
        <v/>
      </c>
      <c r="T64" s="114" t="n">
        <v>845</v>
      </c>
      <c r="U64" s="114">
        <f>IF(V64&gt;0,(V64-T64)/2,"")</f>
        <v/>
      </c>
      <c r="V64" s="114" t="n">
        <v>1422</v>
      </c>
      <c r="W64" s="114">
        <f>IF(X64&gt;0,(X64-V64)/2,"")</f>
        <v/>
      </c>
      <c r="X64" s="114" t="n">
        <v>1632</v>
      </c>
      <c r="Y64" s="114">
        <f>IF(Z64&gt;0,(Z64-X64)/2,"")</f>
        <v/>
      </c>
      <c r="Z64" s="114" t="n">
        <v>1632</v>
      </c>
      <c r="AA64" s="114">
        <f>IF(AB64&gt;0,(AB64-Z64)/2,"")</f>
        <v/>
      </c>
      <c r="AB64" s="114" t="n">
        <v>1632</v>
      </c>
      <c r="AC64" s="114">
        <f>IF(AD64&gt;0,(AD64-AB64)/2,"")</f>
        <v/>
      </c>
      <c r="AD64" s="114" t="n">
        <v>1632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0.xml><?xml version="1.0" encoding="utf-8"?>
<worksheet xmlns:r="http://schemas.openxmlformats.org/officeDocument/2006/relationships" xmlns="http://schemas.openxmlformats.org/spreadsheetml/2006/main">
  <sheetPr codeName="Sheet60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2330</v>
      </c>
      <c r="E6" s="18" t="inlineStr">
        <is>
          <t xml:space="preserve">Room 1 </t>
        </is>
      </c>
      <c r="F6" s="119" t="n">
        <v>20124</v>
      </c>
      <c r="G6" s="117" t="n">
        <v>16288.906</v>
      </c>
      <c r="H6" s="117" t="n">
        <v>13921.30885340002</v>
      </c>
      <c r="I6" s="19">
        <f>G6+H6</f>
        <v/>
      </c>
      <c r="J6" s="119" t="n">
        <v>20446</v>
      </c>
      <c r="K6" s="117" t="n">
        <v>16488.75925</v>
      </c>
      <c r="L6" s="117" t="n">
        <v>14019.22073708001</v>
      </c>
      <c r="M6" s="19">
        <f>K6+L6</f>
        <v/>
      </c>
      <c r="N6" s="85" t="n">
        <v>60</v>
      </c>
      <c r="O6" s="85" t="n">
        <v>47</v>
      </c>
      <c r="P6" s="92" t="n"/>
      <c r="Q6" s="20">
        <f>J6-P6</f>
        <v/>
      </c>
      <c r="R6" s="21" t="n">
        <v>134</v>
      </c>
      <c r="S6" s="20">
        <f>IF(R6&gt;0,(R6-R7-$Q6),"")</f>
        <v/>
      </c>
      <c r="T6" s="21" t="n">
        <v>1216</v>
      </c>
      <c r="U6" s="20">
        <f>IF(T6&gt;0,(T6-T7-$Q6),"")</f>
        <v/>
      </c>
      <c r="V6" s="21" t="n">
        <v>1959</v>
      </c>
      <c r="W6" s="20">
        <f>IF(V6&gt;0,(V6-V7-$Q6),"")</f>
        <v/>
      </c>
      <c r="X6" s="21" t="n">
        <v>9490</v>
      </c>
      <c r="Y6" s="20">
        <f>IF(X6&gt;0,(X6-X7-$Q6),"")</f>
        <v/>
      </c>
      <c r="Z6" s="21" t="n">
        <v>8858</v>
      </c>
      <c r="AA6" s="20">
        <f>IF(Z6&gt;0,(Z6-Z7-$Q6),"")</f>
        <v/>
      </c>
      <c r="AB6" s="21" t="n">
        <v>12231</v>
      </c>
      <c r="AC6" s="22">
        <f>IF(AB6&gt;0,(AB6-AB7-$Q6),"")</f>
        <v/>
      </c>
      <c r="AD6" s="21" t="n">
        <v>12386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1</v>
      </c>
      <c r="U7" s="24" t="n"/>
      <c r="V7" s="25" t="n">
        <v>6</v>
      </c>
      <c r="W7" s="24" t="n"/>
      <c r="X7" s="25" t="n">
        <v>208</v>
      </c>
      <c r="Y7" s="24" t="n"/>
      <c r="Z7" s="25" t="n">
        <v>252</v>
      </c>
      <c r="AA7" s="24" t="n"/>
      <c r="AB7" s="25" t="n">
        <v>926</v>
      </c>
      <c r="AC7" s="26" t="n"/>
      <c r="AD7" s="25" t="n">
        <v>926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2526</v>
      </c>
      <c r="E8" s="29" t="inlineStr">
        <is>
          <t>Room 2</t>
        </is>
      </c>
      <c r="F8" s="119" t="n">
        <v>11150</v>
      </c>
      <c r="G8" s="117" t="n">
        <v>4634.940000000001</v>
      </c>
      <c r="H8" s="117" t="n">
        <v>1425.1546125</v>
      </c>
      <c r="I8" s="19">
        <f>G8+H8</f>
        <v/>
      </c>
      <c r="J8" s="119" t="n">
        <v>11804</v>
      </c>
      <c r="K8" s="117" t="n">
        <v>4862.186</v>
      </c>
      <c r="L8" s="117" t="n">
        <v>1494.6998945</v>
      </c>
      <c r="M8" s="19">
        <f>K8+L8</f>
        <v/>
      </c>
      <c r="N8" s="87" t="n">
        <v>28</v>
      </c>
      <c r="O8" s="87" t="n">
        <v>18</v>
      </c>
      <c r="P8" s="92" t="n"/>
      <c r="Q8" s="20">
        <f>J8-P8</f>
        <v/>
      </c>
      <c r="R8" s="21" t="n">
        <v>22</v>
      </c>
      <c r="S8" s="20">
        <f>IF(R8&gt;0,(R8-R9-$Q8),"")</f>
        <v/>
      </c>
      <c r="T8" s="21" t="n">
        <v>22</v>
      </c>
      <c r="U8" s="20">
        <f>IF(T8&gt;0,(T8-T9-$Q8),"")</f>
        <v/>
      </c>
      <c r="V8" s="21" t="n">
        <v>22</v>
      </c>
      <c r="W8" s="20">
        <f>IF(V8&gt;0,(V8-V9-$Q8),"")</f>
        <v/>
      </c>
      <c r="X8" s="21" t="n">
        <v>357</v>
      </c>
      <c r="Y8" s="20">
        <f>IF(X8&gt;0,(X8-X9-$Q8),"")</f>
        <v/>
      </c>
      <c r="Z8" s="21" t="n">
        <v>5021</v>
      </c>
      <c r="AA8" s="20">
        <f>IF(Z8&gt;0,(Z8-Z9-$Q8),"")</f>
        <v/>
      </c>
      <c r="AB8" s="21" t="n">
        <v>9153</v>
      </c>
      <c r="AC8" s="22">
        <f>IF(AB8&gt;0,(AB8-AB9-$Q8),"")</f>
        <v/>
      </c>
      <c r="AD8" s="21" t="n">
        <v>9153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1603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5889</v>
      </c>
      <c r="E10" s="18" t="inlineStr">
        <is>
          <t>Room 3</t>
        </is>
      </c>
      <c r="F10" s="119" t="n">
        <v>12759</v>
      </c>
      <c r="G10" s="117" t="n">
        <v>8621.405874999999</v>
      </c>
      <c r="H10" s="117" t="n">
        <v>1750.6996375</v>
      </c>
      <c r="I10" s="19">
        <f>G10+H10</f>
        <v/>
      </c>
      <c r="J10" s="119" t="n">
        <v>15446</v>
      </c>
      <c r="K10" s="117" t="n">
        <v>10970.573375</v>
      </c>
      <c r="L10" s="117" t="n">
        <v>1765.6467375</v>
      </c>
      <c r="M10" s="19">
        <f>K10+L10</f>
        <v/>
      </c>
      <c r="N10" s="88" t="n">
        <v>41</v>
      </c>
      <c r="O10" s="88" t="n">
        <v>28</v>
      </c>
      <c r="P10" s="92" t="n"/>
      <c r="Q10" s="20">
        <f>J10-P10</f>
        <v/>
      </c>
      <c r="R10" s="21" t="n">
        <v>2788</v>
      </c>
      <c r="S10" s="20">
        <f>IF(R10&gt;0,(R10-R11-$Q10),"")</f>
        <v/>
      </c>
      <c r="T10" s="21" t="n">
        <v>5642</v>
      </c>
      <c r="U10" s="20">
        <f>IF(T10&gt;0,(T10-T11-$Q10),"")</f>
        <v/>
      </c>
      <c r="V10" s="21" t="n">
        <v>7829</v>
      </c>
      <c r="W10" s="20">
        <f>IF(V10&gt;0,(V10-V11-$Q10),"")</f>
        <v/>
      </c>
      <c r="X10" s="21" t="n">
        <v>9541</v>
      </c>
      <c r="Y10" s="20">
        <f>IF(X10&gt;0,(X10-X11-$Q10),"")</f>
        <v/>
      </c>
      <c r="Z10" s="21" t="n">
        <v>13761</v>
      </c>
      <c r="AA10" s="20">
        <f>IF(Z10&gt;0,(Z10-Z11-$Q10),"")</f>
        <v/>
      </c>
      <c r="AB10" s="21" t="n">
        <v>13761</v>
      </c>
      <c r="AC10" s="22">
        <f>IF(AB10&gt;0,(AB10-AB11-$Q10),"")</f>
        <v/>
      </c>
      <c r="AD10" s="21" t="n">
        <v>13761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2282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598</v>
      </c>
      <c r="S11" s="24" t="n"/>
      <c r="T11" s="30" t="n">
        <v>1089</v>
      </c>
      <c r="U11" s="24" t="n"/>
      <c r="V11" s="30" t="n">
        <v>1466</v>
      </c>
      <c r="W11" s="24" t="n"/>
      <c r="X11" s="30" t="n">
        <v>1582</v>
      </c>
      <c r="Y11" s="24" t="n"/>
      <c r="Z11" s="30" t="n">
        <v>5000</v>
      </c>
      <c r="AA11" s="24" t="n"/>
      <c r="AB11" s="30" t="n">
        <v>5000</v>
      </c>
      <c r="AC11" s="26" t="n"/>
      <c r="AD11" s="30" t="n">
        <v>5000</v>
      </c>
      <c r="AE11" s="26" t="n"/>
    </row>
    <row r="12">
      <c r="B12" s="16" t="inlineStr">
        <is>
          <t>WM TUC</t>
        </is>
      </c>
      <c r="C12" s="17" t="n">
        <v>1610</v>
      </c>
      <c r="E12" s="29" t="inlineStr">
        <is>
          <t>Room 4</t>
        </is>
      </c>
      <c r="F12" s="119" t="n">
        <v>14265</v>
      </c>
      <c r="G12" s="117" t="n">
        <v>12090.045</v>
      </c>
      <c r="H12" s="117" t="n">
        <v>15901.14731969999</v>
      </c>
      <c r="I12" s="19">
        <f>G12+H12</f>
        <v/>
      </c>
      <c r="J12" s="119" t="n">
        <v>16452</v>
      </c>
      <c r="K12" s="117" t="n">
        <v>13989.461</v>
      </c>
      <c r="L12" s="117" t="n">
        <v>18662.39228644</v>
      </c>
      <c r="M12" s="19">
        <f>K12+L12</f>
        <v/>
      </c>
      <c r="N12" s="88" t="n">
        <v>46</v>
      </c>
      <c r="O12" s="88" t="n">
        <v>34</v>
      </c>
      <c r="P12" s="92" t="n"/>
      <c r="Q12" s="20">
        <f>J12-P12</f>
        <v/>
      </c>
      <c r="R12" s="21" t="n">
        <v>774</v>
      </c>
      <c r="S12" s="20">
        <f>IF(R12&gt;0,(R12-R13-$Q12),"")</f>
        <v/>
      </c>
      <c r="T12" s="21" t="n">
        <v>1638</v>
      </c>
      <c r="U12" s="20">
        <f>IF(T12&gt;0,(T12-T13-$Q12),"")</f>
        <v/>
      </c>
      <c r="V12" s="21" t="n">
        <v>5100</v>
      </c>
      <c r="W12" s="20">
        <f>IF(V12&gt;0,(V12-V13-$Q12),"")</f>
        <v/>
      </c>
      <c r="X12" s="21" t="n">
        <v>8914</v>
      </c>
      <c r="Y12" s="20">
        <f>IF(X12&gt;0,(X12-X13-$Q12),"")</f>
        <v/>
      </c>
      <c r="Z12" s="21" t="n">
        <v>12135</v>
      </c>
      <c r="AA12" s="20">
        <f>IF(Z12&gt;0,(Z12-Z13-$Q12),"")</f>
        <v/>
      </c>
      <c r="AB12" s="21" t="n">
        <v>12135</v>
      </c>
      <c r="AC12" s="22">
        <f>IF(AB12&gt;0,(AB12-AB13-$Q12),"")</f>
        <v/>
      </c>
      <c r="AD12" s="21" t="n">
        <v>12135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4702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0</v>
      </c>
      <c r="S13" s="24" t="n"/>
      <c r="T13" s="30" t="n">
        <v>367</v>
      </c>
      <c r="U13" s="24" t="n"/>
      <c r="V13" s="30" t="n">
        <v>1185</v>
      </c>
      <c r="W13" s="24" t="n"/>
      <c r="X13" s="30" t="n">
        <v>1239</v>
      </c>
      <c r="Y13" s="24" t="n"/>
      <c r="Z13" s="30" t="n">
        <v>1239</v>
      </c>
      <c r="AA13" s="24" t="n"/>
      <c r="AB13" s="30" t="n">
        <v>1239</v>
      </c>
      <c r="AC13" s="26" t="n"/>
      <c r="AD13" s="30" t="n">
        <v>1239</v>
      </c>
      <c r="AE13" s="26" t="n"/>
    </row>
    <row r="14">
      <c r="B14" s="16" t="inlineStr">
        <is>
          <t>ALBSFWY PHX</t>
        </is>
      </c>
      <c r="C14" s="17" t="n">
        <v>9874</v>
      </c>
      <c r="E14" s="18" t="inlineStr">
        <is>
          <t>Room 5</t>
        </is>
      </c>
      <c r="F14" s="119" t="n">
        <v>23807</v>
      </c>
      <c r="G14" s="117" t="n">
        <v>17416.53125</v>
      </c>
      <c r="H14" s="117" t="n">
        <v>22437.27280692502</v>
      </c>
      <c r="I14" s="19">
        <f>G14+H14</f>
        <v/>
      </c>
      <c r="J14" s="119" t="n">
        <v>23926</v>
      </c>
      <c r="K14" s="117" t="n">
        <v>17490.90625</v>
      </c>
      <c r="L14" s="117" t="n">
        <v>22782.295052005</v>
      </c>
      <c r="M14" s="19">
        <f>K14+L14</f>
        <v/>
      </c>
      <c r="N14" s="88" t="n">
        <v>61</v>
      </c>
      <c r="O14" s="88" t="n">
        <v>48</v>
      </c>
      <c r="P14" s="92" t="n"/>
      <c r="Q14" s="20">
        <f>J14-P14</f>
        <v/>
      </c>
      <c r="R14" s="21" t="n">
        <v>5535</v>
      </c>
      <c r="S14" s="20">
        <f>IF(R14&gt;0,(R14-R15-$Q14),"")</f>
        <v/>
      </c>
      <c r="T14" s="21" t="n">
        <v>8707</v>
      </c>
      <c r="U14" s="20">
        <f>IF(T14&gt;0,(T14-T15-$Q14),"")</f>
        <v/>
      </c>
      <c r="V14" s="21" t="n">
        <v>10557</v>
      </c>
      <c r="W14" s="20">
        <f>IF(V14&gt;0,(V14-V15-$Q14),"")</f>
        <v/>
      </c>
      <c r="X14" s="21" t="n">
        <v>13185</v>
      </c>
      <c r="Y14" s="20">
        <f>IF(X14&gt;0,(X14-X15-$Q14),"")</f>
        <v/>
      </c>
      <c r="Z14" s="21" t="n">
        <v>14860</v>
      </c>
      <c r="AA14" s="20">
        <f>IF(Z14&gt;0,(Z14-Z15-$Q14),"")</f>
        <v/>
      </c>
      <c r="AB14" s="21" t="n">
        <v>14860</v>
      </c>
      <c r="AC14" s="22">
        <f>IF(AB14&gt;0,(AB14-AB15-$Q14),"")</f>
        <v/>
      </c>
      <c r="AD14" s="21" t="n">
        <v>14860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5064</v>
      </c>
      <c r="S15" s="24" t="n"/>
      <c r="T15" s="25" t="n">
        <v>7229</v>
      </c>
      <c r="U15" s="24" t="n"/>
      <c r="V15" s="25" t="n">
        <v>8036</v>
      </c>
      <c r="W15" s="24" t="n"/>
      <c r="X15" s="25" t="n">
        <v>9011</v>
      </c>
      <c r="Y15" s="24" t="n"/>
      <c r="Z15" s="25" t="n">
        <v>9020</v>
      </c>
      <c r="AA15" s="24" t="n"/>
      <c r="AB15" s="25" t="n">
        <v>9020</v>
      </c>
      <c r="AC15" s="26" t="n"/>
      <c r="AD15" s="25" t="n">
        <v>9020</v>
      </c>
      <c r="AE15" s="26" t="n"/>
    </row>
    <row r="16" ht="15" customHeight="1" thickBot="1">
      <c r="B16" s="28" t="inlineStr">
        <is>
          <t>FRY'S</t>
        </is>
      </c>
      <c r="C16" s="17" t="n">
        <v>14879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8700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2370</v>
      </c>
      <c r="L20" s="4" t="n"/>
      <c r="M20" s="4" t="n"/>
      <c r="Q20" s="51" t="inlineStr">
        <is>
          <t>Day Prior</t>
        </is>
      </c>
      <c r="R20" s="35" t="n">
        <v>3830</v>
      </c>
      <c r="S20" s="36" t="n"/>
      <c r="T20" s="35" t="n">
        <v>8741</v>
      </c>
      <c r="U20" s="36" t="n"/>
      <c r="V20" s="35" t="n">
        <v>22154</v>
      </c>
      <c r="W20" s="36" t="n"/>
      <c r="X20" s="35" t="n">
        <v>30569</v>
      </c>
      <c r="Y20" s="36" t="n"/>
      <c r="Z20" s="35" t="n">
        <v>37916</v>
      </c>
      <c r="AA20" s="36" t="n"/>
      <c r="AB20" s="35" t="n">
        <v>39880</v>
      </c>
      <c r="AC20" s="37" t="n"/>
      <c r="AD20" s="35" t="n">
        <v>39880</v>
      </c>
      <c r="AE20" s="37" t="n">
        <v>-34823</v>
      </c>
    </row>
    <row r="21" ht="15" customHeight="1" thickBot="1">
      <c r="B21" s="57" t="inlineStr">
        <is>
          <t>SBUX LV</t>
        </is>
      </c>
      <c r="C21" s="58" t="n">
        <v>4344</v>
      </c>
      <c r="M21" s="4" t="n"/>
      <c r="Q21" s="52" t="n"/>
      <c r="R21" s="40" t="n">
        <v>3615</v>
      </c>
      <c r="S21" s="41" t="n"/>
      <c r="T21" s="40" t="n">
        <v>7718</v>
      </c>
      <c r="U21" s="41" t="n"/>
      <c r="V21" s="40" t="n">
        <v>11286</v>
      </c>
      <c r="W21" s="41" t="n"/>
      <c r="X21" s="40" t="n">
        <v>12930</v>
      </c>
      <c r="Y21" s="41" t="n"/>
      <c r="Z21" s="40" t="n">
        <v>13567</v>
      </c>
      <c r="AA21" s="41" t="n"/>
      <c r="AB21" s="40" t="n">
        <v>14791</v>
      </c>
      <c r="AC21" s="42" t="n"/>
      <c r="AD21" s="40" t="n">
        <v>14791</v>
      </c>
      <c r="AE21" s="42" t="n"/>
    </row>
    <row r="22" ht="15" customHeight="1" thickBot="1">
      <c r="M22" s="4" t="n"/>
      <c r="Q22" s="54" t="n"/>
      <c r="R22" s="55" t="n">
        <v>3504</v>
      </c>
      <c r="S22" s="55" t="n"/>
      <c r="T22" s="55" t="n">
        <v>1763.5</v>
      </c>
      <c r="U22" s="55" t="n"/>
      <c r="V22" s="55" t="n">
        <v>4798.5</v>
      </c>
      <c r="W22" s="55" t="n"/>
      <c r="X22" s="55" t="n">
        <v>6376</v>
      </c>
      <c r="Y22" s="55" t="n"/>
      <c r="Z22" s="55" t="n">
        <v>5987.5</v>
      </c>
      <c r="AA22" s="55" t="n"/>
      <c r="AB22" s="55" t="n">
        <v>146.5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9960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26610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2330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14483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14705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4129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1023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528</v>
      </c>
      <c r="Y35" s="104">
        <f>IF(Z35&gt;0,(Z35-X35)/2,"")</f>
        <v/>
      </c>
      <c r="Z35" s="104" t="n">
        <v>528</v>
      </c>
      <c r="AA35" s="104">
        <f>IF(AB35&gt;0,(AB35-Z35)/2,"")</f>
        <v/>
      </c>
      <c r="AB35" s="104" t="n">
        <v>980</v>
      </c>
      <c r="AC35" s="104">
        <f>IF(AD35&gt;0,(AD35-AB35)/2,"")</f>
        <v/>
      </c>
      <c r="AD35" s="104" t="n">
        <v>980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1462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1141</v>
      </c>
      <c r="Y36" s="106">
        <f>IF(Z36&gt;0,(Z36-X36)/2,"")</f>
        <v/>
      </c>
      <c r="Z36" s="106" t="n">
        <v>547</v>
      </c>
      <c r="AA36" s="106">
        <f>IF(AB36&gt;0,(AB36-Z36)/2,"")</f>
        <v/>
      </c>
      <c r="AB36" s="106" t="n">
        <v>557</v>
      </c>
      <c r="AC36" s="106">
        <f>IF(AD36&gt;0,(AD36-AB36)/2,"")</f>
        <v/>
      </c>
      <c r="AD36" s="106" t="n">
        <v>557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3726</v>
      </c>
      <c r="R37" s="108" t="n">
        <v>0</v>
      </c>
      <c r="S37" s="108">
        <f>IF(T37&gt;0,(T37-R37)/2,"")</f>
        <v/>
      </c>
      <c r="T37" s="108" t="n">
        <v>352</v>
      </c>
      <c r="U37" s="108">
        <f>IF(V37&gt;0,(V37-T37)/2,"")</f>
        <v/>
      </c>
      <c r="V37" s="108" t="n">
        <v>352</v>
      </c>
      <c r="W37" s="108">
        <f>IF(X37&gt;0,(X37-V37)/2,"")</f>
        <v/>
      </c>
      <c r="X37" s="108" t="n">
        <v>1193</v>
      </c>
      <c r="Y37" s="108">
        <f>IF(Z37&gt;0,(Z37-X37)/2,"")</f>
        <v/>
      </c>
      <c r="Z37" s="108" t="n">
        <v>743</v>
      </c>
      <c r="AA37" s="108">
        <f>IF(AB37&gt;0,(AB37-Z37)/2,"")</f>
        <v/>
      </c>
      <c r="AB37" s="108" t="n">
        <v>1704</v>
      </c>
      <c r="AC37" s="108">
        <f>IF(AD37&gt;0,(AD37-AB37)/2,"")</f>
        <v/>
      </c>
      <c r="AD37" s="108" t="n">
        <v>1704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3832</v>
      </c>
      <c r="R38" s="106" t="n">
        <v>99</v>
      </c>
      <c r="S38" s="106">
        <f>IF(T38&gt;0,(T38-R38)/2,"")</f>
        <v/>
      </c>
      <c r="T38" s="106" t="n">
        <v>829</v>
      </c>
      <c r="U38" s="106">
        <f>IF(V38&gt;0,(V38-T38)/2,"")</f>
        <v/>
      </c>
      <c r="V38" s="106" t="n">
        <v>829</v>
      </c>
      <c r="W38" s="106">
        <f>IF(X38&gt;0,(X38-V38)/2,"")</f>
        <v/>
      </c>
      <c r="X38" s="106" t="n">
        <v>2879</v>
      </c>
      <c r="Y38" s="106">
        <f>IF(Z38&gt;0,(Z38-X38)/2,"")</f>
        <v/>
      </c>
      <c r="Z38" s="106" t="n">
        <v>2147</v>
      </c>
      <c r="AA38" s="106">
        <f>IF(AB38&gt;0,(AB38-Z38)/2,"")</f>
        <v/>
      </c>
      <c r="AB38" s="106" t="n">
        <v>2212</v>
      </c>
      <c r="AC38" s="106">
        <f>IF(AD38&gt;0,(AD38-AB38)/2,"")</f>
        <v/>
      </c>
      <c r="AD38" s="106" t="n">
        <v>2212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2288</v>
      </c>
      <c r="R39" s="108" t="n">
        <v>24</v>
      </c>
      <c r="S39" s="108">
        <f>IF(T39&gt;0,(T39-R39)/2,"")</f>
        <v/>
      </c>
      <c r="T39" s="108" t="n">
        <v>24</v>
      </c>
      <c r="U39" s="108">
        <f>IF(V39&gt;0,(V39-T39)/2,"")</f>
        <v/>
      </c>
      <c r="V39" s="108" t="n">
        <v>24</v>
      </c>
      <c r="W39" s="108">
        <f>IF(X39&gt;0,(X39-V39)/2,"")</f>
        <v/>
      </c>
      <c r="X39" s="108" t="n">
        <v>777</v>
      </c>
      <c r="Y39" s="108">
        <f>IF(Z39&gt;0,(Z39-X39)/2,"")</f>
        <v/>
      </c>
      <c r="Z39" s="108" t="n">
        <v>1480</v>
      </c>
      <c r="AA39" s="108">
        <f>IF(AB39&gt;0,(AB39-Z39)/2,"")</f>
        <v/>
      </c>
      <c r="AB39" s="108" t="n">
        <v>1480</v>
      </c>
      <c r="AC39" s="108">
        <f>IF(AD39&gt;0,(AD39-AB39)/2,"")</f>
        <v/>
      </c>
      <c r="AD39" s="108" t="n">
        <v>1480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3080</v>
      </c>
      <c r="R40" s="106" t="n">
        <v>11</v>
      </c>
      <c r="S40" s="106">
        <f>IF(T40&gt;0,(T40-R40)/2,"")</f>
        <v/>
      </c>
      <c r="T40" s="106" t="n">
        <v>11</v>
      </c>
      <c r="U40" s="106">
        <f>IF(V40&gt;0,(V40-T40)/2,"")</f>
        <v/>
      </c>
      <c r="V40" s="106" t="n">
        <v>11</v>
      </c>
      <c r="W40" s="106">
        <f>IF(X40&gt;0,(X40-V40)/2,"")</f>
        <v/>
      </c>
      <c r="X40" s="106" t="n">
        <v>1194</v>
      </c>
      <c r="Y40" s="106">
        <f>IF(Z40&gt;0,(Z40-X40)/2,"")</f>
        <v/>
      </c>
      <c r="Z40" s="106" t="n">
        <v>1346</v>
      </c>
      <c r="AA40" s="106">
        <f>IF(AB40&gt;0,(AB40-Z40)/2,"")</f>
        <v/>
      </c>
      <c r="AB40" s="106" t="n">
        <v>1346</v>
      </c>
      <c r="AC40" s="106">
        <f>IF(AD40&gt;0,(AD40-AB40)/2,"")</f>
        <v/>
      </c>
      <c r="AD40" s="106" t="n">
        <v>1346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1117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1035</v>
      </c>
      <c r="Y41" s="108">
        <f>IF(Z41&gt;0,(Z41-X41)/2,"")</f>
        <v/>
      </c>
      <c r="Z41" s="108" t="n">
        <v>1035</v>
      </c>
      <c r="AA41" s="108">
        <f>IF(AB41&gt;0,(AB41-Z41)/2,"")</f>
        <v/>
      </c>
      <c r="AB41" s="108" t="n">
        <v>1035</v>
      </c>
      <c r="AC41" s="108">
        <f>IF(AD41&gt;0,(AD41-AB41)/2,"")</f>
        <v/>
      </c>
      <c r="AD41" s="108" t="n">
        <v>1035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1580</v>
      </c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725</v>
      </c>
      <c r="W42" s="106">
        <f>IF(X42&gt;0,(X42-V42)/2,"")</f>
        <v/>
      </c>
      <c r="X42" s="106" t="n">
        <v>725</v>
      </c>
      <c r="Y42" s="106">
        <f>IF(Z42&gt;0,(Z42-X42)/2,"")</f>
        <v/>
      </c>
      <c r="Z42" s="106" t="n">
        <v>756</v>
      </c>
      <c r="AA42" s="106">
        <f>IF(AB42&gt;0,(AB42-Z42)/2,"")</f>
        <v/>
      </c>
      <c r="AB42" s="106" t="n">
        <v>1384</v>
      </c>
      <c r="AC42" s="106">
        <f>IF(AD42&gt;0,(AD42-AB42)/2,"")</f>
        <v/>
      </c>
      <c r="AD42" s="106" t="n">
        <v>1526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1746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6</v>
      </c>
      <c r="AA43" s="110">
        <f>IF(AB43&gt;0,(AB43-Z43)/2,"")</f>
        <v/>
      </c>
      <c r="AB43" s="110" t="n">
        <v>1116</v>
      </c>
      <c r="AC43" s="110">
        <f>IF(AD43&gt;0,(AD43-AB43)/2,"")</f>
        <v/>
      </c>
      <c r="AD43" s="110" t="n">
        <v>1116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3101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0</v>
      </c>
      <c r="Y44" s="112">
        <f>IF(Z44&gt;0,(Z44-X44)/2,"")</f>
        <v/>
      </c>
      <c r="Z44" s="112" t="n">
        <v>1961</v>
      </c>
      <c r="AA44" s="112">
        <f>IF(AB44&gt;0,(AB44-Z44)/2,"")</f>
        <v/>
      </c>
      <c r="AB44" s="112" t="n">
        <v>3101</v>
      </c>
      <c r="AC44" s="112">
        <f>IF(AD44&gt;0,(AD44-AB44)/2,"")</f>
        <v/>
      </c>
      <c r="AD44" s="112" t="n">
        <v>3101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2591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0</v>
      </c>
      <c r="Y45" s="108">
        <f>IF(Z45&gt;0,(Z45-X45)/2,"")</f>
        <v/>
      </c>
      <c r="Z45" s="108" t="n">
        <v>1147</v>
      </c>
      <c r="AA45" s="108">
        <f>IF(AB45&gt;0,(AB45-Z45)/2,"")</f>
        <v/>
      </c>
      <c r="AB45" s="108" t="n">
        <v>2591</v>
      </c>
      <c r="AC45" s="108">
        <f>IF(AD45&gt;0,(AD45-AB45)/2,"")</f>
        <v/>
      </c>
      <c r="AD45" s="108" t="n">
        <v>2591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2892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335</v>
      </c>
      <c r="Y46" s="106">
        <f>IF(Z46&gt;0,(Z46-X46)/2,"")</f>
        <v/>
      </c>
      <c r="Z46" s="106" t="n">
        <v>1891</v>
      </c>
      <c r="AA46" s="106">
        <f>IF(AB46&gt;0,(AB46-Z46)/2,"")</f>
        <v/>
      </c>
      <c r="AB46" s="106" t="n">
        <v>2882</v>
      </c>
      <c r="AC46" s="106">
        <f>IF(AD46&gt;0,(AD46-AB46)/2,"")</f>
        <v/>
      </c>
      <c r="AD46" s="106" t="n">
        <v>2882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3220</v>
      </c>
      <c r="R47" s="110" t="n">
        <v>22</v>
      </c>
      <c r="S47" s="110">
        <f>IF(T47&gt;0,(T47-R47)/2,"")</f>
        <v/>
      </c>
      <c r="T47" s="110" t="n">
        <v>22</v>
      </c>
      <c r="U47" s="110">
        <f>IF(V47&gt;0,(V47-T47)/2,"")</f>
        <v/>
      </c>
      <c r="V47" s="110" t="n">
        <v>22</v>
      </c>
      <c r="W47" s="110">
        <f>IF(X47&gt;0,(X47-V47)/2,"")</f>
        <v/>
      </c>
      <c r="X47" s="110" t="n">
        <v>22</v>
      </c>
      <c r="Y47" s="110">
        <f>IF(Z47&gt;0,(Z47-X47)/2,"")</f>
        <v/>
      </c>
      <c r="Z47" s="110" t="n">
        <v>22</v>
      </c>
      <c r="AA47" s="110">
        <f>IF(AB47&gt;0,(AB47-Z47)/2,"")</f>
        <v/>
      </c>
      <c r="AB47" s="110" t="n">
        <v>579</v>
      </c>
      <c r="AC47" s="110">
        <f>IF(AD47&gt;0,(AD47-AB47)/2,"")</f>
        <v/>
      </c>
      <c r="AD47" s="110" t="n">
        <v>579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379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138</v>
      </c>
      <c r="W48" s="112">
        <f>IF(X48&gt;0,(X48-V48)/2,"")</f>
        <v/>
      </c>
      <c r="X48" s="112" t="n">
        <v>138</v>
      </c>
      <c r="Y48" s="112">
        <f>IF(Z48&gt;0,(Z48-X48)/2,"")</f>
        <v/>
      </c>
      <c r="Z48" s="112" t="n">
        <v>525</v>
      </c>
      <c r="AA48" s="112">
        <f>IF(AB48&gt;0,(AB48-Z48)/2,"")</f>
        <v/>
      </c>
      <c r="AB48" s="112" t="n">
        <v>525</v>
      </c>
      <c r="AC48" s="112">
        <f>IF(AD48&gt;0,(AD48-AB48)/2,"")</f>
        <v/>
      </c>
      <c r="AD48" s="112" t="n">
        <v>525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379</v>
      </c>
      <c r="R49" s="108" t="n">
        <v>5</v>
      </c>
      <c r="S49" s="108">
        <f>IF(T49&gt;0,(T49-R49)/2,"")</f>
        <v/>
      </c>
      <c r="T49" s="108" t="n">
        <v>5</v>
      </c>
      <c r="U49" s="108">
        <f>IF(V49&gt;0,(V49-T49)/2,"")</f>
        <v/>
      </c>
      <c r="V49" s="108" t="n">
        <v>152</v>
      </c>
      <c r="W49" s="108">
        <f>IF(X49&gt;0,(X49-V49)/2,"")</f>
        <v/>
      </c>
      <c r="X49" s="108" t="n">
        <v>152</v>
      </c>
      <c r="Y49" s="108">
        <f>IF(Z49&gt;0,(Z49-X49)/2,"")</f>
        <v/>
      </c>
      <c r="Z49" s="108" t="n">
        <v>152</v>
      </c>
      <c r="AA49" s="108">
        <f>IF(AB49&gt;0,(AB49-Z49)/2,"")</f>
        <v/>
      </c>
      <c r="AB49" s="108" t="n">
        <v>152</v>
      </c>
      <c r="AC49" s="108">
        <f>IF(AD49&gt;0,(AD49-AB49)/2,"")</f>
        <v/>
      </c>
      <c r="AD49" s="108" t="n">
        <v>152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2232</v>
      </c>
      <c r="R50" s="106" t="n">
        <v>524</v>
      </c>
      <c r="S50" s="106">
        <f>IF(T50&gt;0,(T50-R50)/2,"")</f>
        <v/>
      </c>
      <c r="T50" s="106" t="n">
        <v>761</v>
      </c>
      <c r="U50" s="106">
        <f>IF(V50&gt;0,(V50-T50)/2,"")</f>
        <v/>
      </c>
      <c r="V50" s="106" t="n">
        <v>1147</v>
      </c>
      <c r="W50" s="106">
        <f>IF(X50&gt;0,(X50-V50)/2,"")</f>
        <v/>
      </c>
      <c r="X50" s="106" t="n">
        <v>1177</v>
      </c>
      <c r="Y50" s="106">
        <f>IF(Z50&gt;0,(Z50-X50)/2,"")</f>
        <v/>
      </c>
      <c r="Z50" s="106" t="n">
        <v>2295</v>
      </c>
      <c r="AA50" s="106">
        <f>IF(AB50&gt;0,(AB50-Z50)/2,"")</f>
        <v/>
      </c>
      <c r="AB50" s="106" t="n">
        <v>2295</v>
      </c>
      <c r="AC50" s="106">
        <f>IF(AD50&gt;0,(AD50-AB50)/2,"")</f>
        <v/>
      </c>
      <c r="AD50" s="106" t="n">
        <v>2295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2499</v>
      </c>
      <c r="R51" s="108" t="n">
        <v>343</v>
      </c>
      <c r="S51" s="108">
        <f>IF(T51&gt;0,(T51-R51)/2,"")</f>
        <v/>
      </c>
      <c r="T51" s="108" t="n">
        <v>1207</v>
      </c>
      <c r="U51" s="108">
        <f>IF(V51&gt;0,(V51-T51)/2,"")</f>
        <v/>
      </c>
      <c r="V51" s="108" t="n">
        <v>2085</v>
      </c>
      <c r="W51" s="108">
        <f>IF(X51&gt;0,(X51-V51)/2,"")</f>
        <v/>
      </c>
      <c r="X51" s="108" t="n">
        <v>2253</v>
      </c>
      <c r="Y51" s="108">
        <f>IF(Z51&gt;0,(Z51-X51)/2,"")</f>
        <v/>
      </c>
      <c r="Z51" s="108" t="n">
        <v>2314</v>
      </c>
      <c r="AA51" s="108">
        <f>IF(AB51&gt;0,(AB51-Z51)/2,"")</f>
        <v/>
      </c>
      <c r="AB51" s="108" t="n">
        <v>2314</v>
      </c>
      <c r="AC51" s="108">
        <f>IF(AD51&gt;0,(AD51-AB51)/2,"")</f>
        <v/>
      </c>
      <c r="AD51" s="108" t="n">
        <v>2314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1437</v>
      </c>
      <c r="R52" s="106" t="n">
        <v>53</v>
      </c>
      <c r="S52" s="106">
        <f>IF(T52&gt;0,(T52-R52)/2,"")</f>
        <v/>
      </c>
      <c r="T52" s="106" t="n">
        <v>586</v>
      </c>
      <c r="U52" s="106">
        <f>IF(V52&gt;0,(V52-T52)/2,"")</f>
        <v/>
      </c>
      <c r="V52" s="106" t="n">
        <v>617</v>
      </c>
      <c r="W52" s="106">
        <f>IF(X52&gt;0,(X52-V52)/2,"")</f>
        <v/>
      </c>
      <c r="X52" s="106" t="n">
        <v>758</v>
      </c>
      <c r="Y52" s="106">
        <f>IF(Z52&gt;0,(Z52-X52)/2,"")</f>
        <v/>
      </c>
      <c r="Z52" s="106" t="n">
        <v>764</v>
      </c>
      <c r="AA52" s="106">
        <f>IF(AB52&gt;0,(AB52-Z52)/2,"")</f>
        <v/>
      </c>
      <c r="AB52" s="106" t="n">
        <v>764</v>
      </c>
      <c r="AC52" s="106">
        <f>IF(AD52&gt;0,(AD52-AB52)/2,"")</f>
        <v/>
      </c>
      <c r="AD52" s="106" t="n">
        <v>764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5050</v>
      </c>
      <c r="R53" s="108" t="n">
        <v>1861</v>
      </c>
      <c r="S53" s="108">
        <f>IF(T53&gt;0,(T53-R53)/2,"")</f>
        <v/>
      </c>
      <c r="T53" s="108" t="n">
        <v>3081</v>
      </c>
      <c r="U53" s="108">
        <f>IF(V53&gt;0,(V53-T53)/2,"")</f>
        <v/>
      </c>
      <c r="V53" s="108" t="n">
        <v>3320</v>
      </c>
      <c r="W53" s="108">
        <f>IF(X53&gt;0,(X53-V53)/2,"")</f>
        <v/>
      </c>
      <c r="X53" s="108" t="n">
        <v>4683</v>
      </c>
      <c r="Y53" s="108">
        <f>IF(Z53&gt;0,(Z53-X53)/2,"")</f>
        <v/>
      </c>
      <c r="Z53" s="108" t="n">
        <v>5024</v>
      </c>
      <c r="AA53" s="108">
        <f>IF(AB53&gt;0,(AB53-Z53)/2,"")</f>
        <v/>
      </c>
      <c r="AB53" s="108" t="n">
        <v>5024</v>
      </c>
      <c r="AC53" s="108">
        <f>IF(AD53&gt;0,(AD53-AB53)/2,"")</f>
        <v/>
      </c>
      <c r="AD53" s="108" t="n">
        <v>5024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204</v>
      </c>
      <c r="R55" s="108" t="n">
        <v>2</v>
      </c>
      <c r="S55" s="108">
        <f>IF(T55&gt;0,(T55-R55)/2,"")</f>
        <v/>
      </c>
      <c r="T55" s="108" t="n">
        <v>2</v>
      </c>
      <c r="U55" s="108">
        <f>IF(V55&gt;0,(V55-T55)/2,"")</f>
        <v/>
      </c>
      <c r="V55" s="108" t="n">
        <v>2</v>
      </c>
      <c r="W55" s="108">
        <f>IF(X55&gt;0,(X55-V55)/2,"")</f>
        <v/>
      </c>
      <c r="X55" s="108" t="n">
        <v>2</v>
      </c>
      <c r="Y55" s="108">
        <f>IF(Z55&gt;0,(Z55-X55)/2,"")</f>
        <v/>
      </c>
      <c r="Z55" s="108" t="n">
        <v>2</v>
      </c>
      <c r="AA55" s="108">
        <f>IF(AB55&gt;0,(AB55-Z55)/2,"")</f>
        <v/>
      </c>
      <c r="AB55" s="108" t="n">
        <v>2</v>
      </c>
      <c r="AC55" s="108">
        <f>IF(AD55&gt;0,(AD55-AB55)/2,"")</f>
        <v/>
      </c>
      <c r="AD55" s="108" t="n">
        <v>2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3266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368</v>
      </c>
      <c r="W56" s="114">
        <f>IF(X56&gt;0,(X56-V56)/2,"")</f>
        <v/>
      </c>
      <c r="X56" s="114" t="n">
        <v>378</v>
      </c>
      <c r="Y56" s="114">
        <f>IF(Z56&gt;0,(Z56-X56)/2,"")</f>
        <v/>
      </c>
      <c r="Z56" s="114" t="n">
        <v>2685</v>
      </c>
      <c r="AA56" s="114">
        <f>IF(AB56&gt;0,(AB56-Z56)/2,"")</f>
        <v/>
      </c>
      <c r="AB56" s="114" t="n">
        <v>2685</v>
      </c>
      <c r="AC56" s="114">
        <f>IF(AD56&gt;0,(AD56-AB56)/2,"")</f>
        <v/>
      </c>
      <c r="AD56" s="114" t="n">
        <v>2685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3692</v>
      </c>
      <c r="R57" s="104" t="n">
        <v>300</v>
      </c>
      <c r="S57" s="104">
        <f>IF(T57&gt;0,(T57-R57)/2,"")</f>
        <v/>
      </c>
      <c r="T57" s="104" t="n">
        <v>328</v>
      </c>
      <c r="U57" s="104">
        <f>IF(V57&gt;0,(V57-T57)/2,"")</f>
        <v/>
      </c>
      <c r="V57" s="104" t="n">
        <v>328</v>
      </c>
      <c r="W57" s="104">
        <f>IF(X57&gt;0,(X57-V57)/2,"")</f>
        <v/>
      </c>
      <c r="X57" s="104" t="n">
        <v>1024</v>
      </c>
      <c r="Y57" s="104">
        <f>IF(Z57&gt;0,(Z57-X57)/2,"")</f>
        <v/>
      </c>
      <c r="Z57" s="104" t="n">
        <v>2097</v>
      </c>
      <c r="AA57" s="104">
        <f>IF(AB57&gt;0,(AB57-Z57)/2,"")</f>
        <v/>
      </c>
      <c r="AB57" s="104" t="n">
        <v>2097</v>
      </c>
      <c r="AC57" s="104">
        <f>IF(AD57&gt;0,(AD57-AB57)/2,"")</f>
        <v/>
      </c>
      <c r="AD57" s="104" t="n">
        <v>2097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4538</v>
      </c>
      <c r="R58" s="106" t="n">
        <v>0</v>
      </c>
      <c r="S58" s="106">
        <f>IF(T58&gt;0,(T58-R58)/2,"")</f>
        <v/>
      </c>
      <c r="T58" s="106" t="n">
        <v>289</v>
      </c>
      <c r="U58" s="106">
        <f>IF(V58&gt;0,(V58-T58)/2,"")</f>
        <v/>
      </c>
      <c r="V58" s="106" t="n">
        <v>1527</v>
      </c>
      <c r="W58" s="106">
        <f>IF(X58&gt;0,(X58-V58)/2,"")</f>
        <v/>
      </c>
      <c r="X58" s="106" t="n">
        <v>2925</v>
      </c>
      <c r="Y58" s="106">
        <f>IF(Z58&gt;0,(Z58-X58)/2,"")</f>
        <v/>
      </c>
      <c r="Z58" s="106" t="n">
        <v>4004</v>
      </c>
      <c r="AA58" s="106">
        <f>IF(AB58&gt;0,(AB58-Z58)/2,"")</f>
        <v/>
      </c>
      <c r="AB58" s="106" t="n">
        <v>4004</v>
      </c>
      <c r="AC58" s="106">
        <f>IF(AD58&gt;0,(AD58-AB58)/2,"")</f>
        <v/>
      </c>
      <c r="AD58" s="106" t="n">
        <v>4004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4185</v>
      </c>
      <c r="R59" s="108" t="n">
        <v>20</v>
      </c>
      <c r="S59" s="108">
        <f>IF(T59&gt;0,(T59-R59)/2,"")</f>
        <v/>
      </c>
      <c r="T59" s="108" t="n">
        <v>98</v>
      </c>
      <c r="U59" s="108">
        <f>IF(V59&gt;0,(V59-T59)/2,"")</f>
        <v/>
      </c>
      <c r="V59" s="108" t="n">
        <v>1224</v>
      </c>
      <c r="W59" s="108">
        <f>IF(X59&gt;0,(X59-V59)/2,"")</f>
        <v/>
      </c>
      <c r="X59" s="108" t="n">
        <v>2040</v>
      </c>
      <c r="Y59" s="108">
        <f>IF(Z59&gt;0,(Z59-X59)/2,"")</f>
        <v/>
      </c>
      <c r="Z59" s="108" t="n">
        <v>2396</v>
      </c>
      <c r="AA59" s="108">
        <f>IF(AB59&gt;0,(AB59-Z59)/2,"")</f>
        <v/>
      </c>
      <c r="AB59" s="108" t="n">
        <v>2396</v>
      </c>
      <c r="AC59" s="108">
        <f>IF(AD59&gt;0,(AD59-AB59)/2,"")</f>
        <v/>
      </c>
      <c r="AD59" s="108" t="n">
        <v>2396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4037</v>
      </c>
      <c r="R60" s="114" t="n">
        <v>454</v>
      </c>
      <c r="S60" s="114">
        <f>IF(T60&gt;0,(T60-R60)/2,"")</f>
        <v/>
      </c>
      <c r="T60" s="114" t="n">
        <v>923</v>
      </c>
      <c r="U60" s="114">
        <f>IF(V60&gt;0,(V60-T60)/2,"")</f>
        <v/>
      </c>
      <c r="V60" s="114" t="n">
        <v>2021</v>
      </c>
      <c r="W60" s="114">
        <f>IF(X60&gt;0,(X60-V60)/2,"")</f>
        <v/>
      </c>
      <c r="X60" s="114" t="n">
        <v>2925</v>
      </c>
      <c r="Y60" s="114">
        <f>IF(Z60&gt;0,(Z60-X60)/2,"")</f>
        <v/>
      </c>
      <c r="Z60" s="114" t="n">
        <v>3638</v>
      </c>
      <c r="AA60" s="114">
        <f>IF(AB60&gt;0,(AB60-Z60)/2,"")</f>
        <v/>
      </c>
      <c r="AB60" s="114" t="n">
        <v>3638</v>
      </c>
      <c r="AC60" s="114">
        <f>IF(AD60&gt;0,(AD60-AB60)/2,"")</f>
        <v/>
      </c>
      <c r="AD60" s="114" t="n">
        <v>3638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4216</v>
      </c>
      <c r="R61" s="104" t="n">
        <v>652</v>
      </c>
      <c r="S61" s="104">
        <f>IF(T61&gt;0,(T61-R61)/2,"")</f>
        <v/>
      </c>
      <c r="T61" s="104" t="n">
        <v>1322</v>
      </c>
      <c r="U61" s="104">
        <f>IF(V61&gt;0,(V61-T61)/2,"")</f>
        <v/>
      </c>
      <c r="V61" s="104" t="n">
        <v>1795</v>
      </c>
      <c r="W61" s="104">
        <f>IF(X61&gt;0,(X61-V61)/2,"")</f>
        <v/>
      </c>
      <c r="X61" s="104" t="n">
        <v>2389</v>
      </c>
      <c r="Y61" s="104">
        <f>IF(Z61&gt;0,(Z61-X61)/2,"")</f>
        <v/>
      </c>
      <c r="Z61" s="104" t="n">
        <v>2528</v>
      </c>
      <c r="AA61" s="104">
        <f>IF(AB61&gt;0,(AB61-Z61)/2,"")</f>
        <v/>
      </c>
      <c r="AB61" s="104" t="n">
        <v>2528</v>
      </c>
      <c r="AC61" s="104">
        <f>IF(AD61&gt;0,(AD61-AB61)/2,"")</f>
        <v/>
      </c>
      <c r="AD61" s="104" t="n">
        <v>2528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2878</v>
      </c>
      <c r="R62" s="106" t="n">
        <v>63</v>
      </c>
      <c r="S62" s="106">
        <f>IF(T62&gt;0,(T62-R62)/2,"")</f>
        <v/>
      </c>
      <c r="T62" s="106" t="n">
        <v>392</v>
      </c>
      <c r="U62" s="106">
        <f>IF(V62&gt;0,(V62-T62)/2,"")</f>
        <v/>
      </c>
      <c r="V62" s="106" t="n">
        <v>978</v>
      </c>
      <c r="W62" s="106">
        <f>IF(X62&gt;0,(X62-V62)/2,"")</f>
        <v/>
      </c>
      <c r="X62" s="106" t="n">
        <v>1934</v>
      </c>
      <c r="Y62" s="106">
        <f>IF(Z62&gt;0,(Z62-X62)/2,"")</f>
        <v/>
      </c>
      <c r="Z62" s="106" t="n">
        <v>2183</v>
      </c>
      <c r="AA62" s="106">
        <f>IF(AB62&gt;0,(AB62-Z62)/2,"")</f>
        <v/>
      </c>
      <c r="AB62" s="106" t="n">
        <v>2183</v>
      </c>
      <c r="AC62" s="106">
        <f>IF(AD62&gt;0,(AD62-AB62)/2,"")</f>
        <v/>
      </c>
      <c r="AD62" s="106" t="n">
        <v>2183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3664</v>
      </c>
      <c r="R63" s="108" t="n">
        <v>405</v>
      </c>
      <c r="S63" s="108">
        <f>IF(T63&gt;0,(T63-R63)/2,"")</f>
        <v/>
      </c>
      <c r="T63" s="108" t="n">
        <v>1145</v>
      </c>
      <c r="U63" s="108">
        <f>IF(V63&gt;0,(V63-T63)/2,"")</f>
        <v/>
      </c>
      <c r="V63" s="108" t="n">
        <v>1249</v>
      </c>
      <c r="W63" s="108">
        <f>IF(X63&gt;0,(X63-V63)/2,"")</f>
        <v/>
      </c>
      <c r="X63" s="108" t="n">
        <v>1437</v>
      </c>
      <c r="Y63" s="108">
        <f>IF(Z63&gt;0,(Z63-X63)/2,"")</f>
        <v/>
      </c>
      <c r="Z63" s="108" t="n">
        <v>1764</v>
      </c>
      <c r="AA63" s="108">
        <f>IF(AB63&gt;0,(AB63-Z63)/2,"")</f>
        <v/>
      </c>
      <c r="AB63" s="108" t="n">
        <v>1764</v>
      </c>
      <c r="AC63" s="108">
        <f>IF(AD63&gt;0,(AD63-AB63)/2,"")</f>
        <v/>
      </c>
      <c r="AD63" s="108" t="n">
        <v>1764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3143</v>
      </c>
      <c r="R64" s="114" t="n">
        <v>1146</v>
      </c>
      <c r="S64" s="114">
        <f>IF(T64&gt;0,(T64-R64)/2,"")</f>
        <v/>
      </c>
      <c r="T64" s="114" t="n">
        <v>1446</v>
      </c>
      <c r="U64" s="114">
        <f>IF(V64&gt;0,(V64-T64)/2,"")</f>
        <v/>
      </c>
      <c r="V64" s="114" t="n">
        <v>1478</v>
      </c>
      <c r="W64" s="114">
        <f>IF(X64&gt;0,(X64-V64)/2,"")</f>
        <v/>
      </c>
      <c r="X64" s="114" t="n">
        <v>1762</v>
      </c>
      <c r="Y64" s="114">
        <f>IF(Z64&gt;0,(Z64-X64)/2,"")</f>
        <v/>
      </c>
      <c r="Z64" s="114" t="n">
        <v>1878</v>
      </c>
      <c r="AA64" s="114">
        <f>IF(AB64&gt;0,(AB64-Z64)/2,"")</f>
        <v/>
      </c>
      <c r="AB64" s="114" t="n">
        <v>1878</v>
      </c>
      <c r="AC64" s="114">
        <f>IF(AD64&gt;0,(AD64-AB64)/2,"")</f>
        <v/>
      </c>
      <c r="AD64" s="114" t="n">
        <v>1878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1.xml><?xml version="1.0" encoding="utf-8"?>
<worksheet xmlns:r="http://schemas.openxmlformats.org/officeDocument/2006/relationships" xmlns="http://schemas.openxmlformats.org/spreadsheetml/2006/main">
  <sheetPr codeName="Sheet61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4164</v>
      </c>
      <c r="E6" s="18" t="inlineStr">
        <is>
          <t xml:space="preserve">Room 1 </t>
        </is>
      </c>
      <c r="F6" s="119" t="n">
        <v>20828</v>
      </c>
      <c r="G6" s="117" t="n">
        <v>16539.78062499999</v>
      </c>
      <c r="H6" s="117" t="n">
        <v>14360.51039542</v>
      </c>
      <c r="I6" s="19">
        <f>G6+H6</f>
        <v/>
      </c>
      <c r="J6" s="119" t="n">
        <v>21899</v>
      </c>
      <c r="K6" s="117" t="n">
        <v>18023.304375</v>
      </c>
      <c r="L6" s="117" t="n">
        <v>15742.97477041999</v>
      </c>
      <c r="M6" s="19">
        <f>K6+L6</f>
        <v/>
      </c>
      <c r="N6" s="85" t="n">
        <v>63</v>
      </c>
      <c r="O6" s="85" t="n">
        <v>55</v>
      </c>
      <c r="P6" s="92" t="n"/>
      <c r="Q6" s="20">
        <f>J6-P6</f>
        <v/>
      </c>
      <c r="R6" s="21" t="n">
        <v>22</v>
      </c>
      <c r="S6" s="20">
        <f>IF(R6&gt;0,(R6-R7-$Q6),"")</f>
        <v/>
      </c>
      <c r="T6" s="21" t="n">
        <v>5377</v>
      </c>
      <c r="U6" s="20">
        <f>IF(T6&gt;0,(T6-T7-$Q6),"")</f>
        <v/>
      </c>
      <c r="V6" s="21" t="n">
        <v>5948</v>
      </c>
      <c r="W6" s="20">
        <f>IF(V6&gt;0,(V6-V7-$Q6),"")</f>
        <v/>
      </c>
      <c r="X6" s="21" t="n">
        <v>8756</v>
      </c>
      <c r="Y6" s="20">
        <f>IF(X6&gt;0,(X6-X7-$Q6),"")</f>
        <v/>
      </c>
      <c r="Z6" s="21" t="n">
        <v>13009</v>
      </c>
      <c r="AA6" s="20">
        <f>IF(Z6&gt;0,(Z6-Z7-$Q6),"")</f>
        <v/>
      </c>
      <c r="AB6" s="21" t="n">
        <v>13009</v>
      </c>
      <c r="AC6" s="22">
        <f>IF(AB6&gt;0,(AB6-AB7-$Q6),"")</f>
        <v/>
      </c>
      <c r="AD6" s="21" t="n">
        <v>13009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2661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3</v>
      </c>
      <c r="U7" s="24" t="n"/>
      <c r="V7" s="25" t="n">
        <v>1</v>
      </c>
      <c r="W7" s="24" t="n"/>
      <c r="X7" s="25" t="n">
        <v>540</v>
      </c>
      <c r="Y7" s="24" t="n"/>
      <c r="Z7" s="25" t="n">
        <v>734</v>
      </c>
      <c r="AA7" s="24" t="n"/>
      <c r="AB7" s="25" t="n">
        <v>734</v>
      </c>
      <c r="AC7" s="26" t="n"/>
      <c r="AD7" s="25" t="n">
        <v>734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2533</v>
      </c>
      <c r="E8" s="29" t="inlineStr">
        <is>
          <t>Room 2</t>
        </is>
      </c>
      <c r="F8" s="119" t="n">
        <v>10975</v>
      </c>
      <c r="G8" s="117" t="n">
        <v>4524.39</v>
      </c>
      <c r="H8" s="117" t="n">
        <v>1371.090445</v>
      </c>
      <c r="I8" s="19">
        <f>G8+H8</f>
        <v/>
      </c>
      <c r="J8" s="119" t="n">
        <v>10865</v>
      </c>
      <c r="K8" s="117" t="n">
        <v>4442.563</v>
      </c>
      <c r="L8" s="117" t="n">
        <v>1364.8332643</v>
      </c>
      <c r="M8" s="19">
        <f>K8+L8</f>
        <v/>
      </c>
      <c r="N8" s="87" t="n">
        <v>23</v>
      </c>
      <c r="O8" s="87" t="n">
        <v>21</v>
      </c>
      <c r="P8" s="92" t="n"/>
      <c r="Q8" s="20">
        <f>J8-P8</f>
        <v/>
      </c>
      <c r="R8" s="21" t="n">
        <v>10</v>
      </c>
      <c r="S8" s="20">
        <f>IF(R8&gt;0,(R8-R9-$Q8),"")</f>
        <v/>
      </c>
      <c r="T8" s="21" t="n">
        <v>10</v>
      </c>
      <c r="U8" s="20">
        <f>IF(T8&gt;0,(T8-T9-$Q8),"")</f>
        <v/>
      </c>
      <c r="V8" s="21" t="n">
        <v>5899</v>
      </c>
      <c r="W8" s="20">
        <f>IF(V8&gt;0,(V8-V9-$Q8),"")</f>
        <v/>
      </c>
      <c r="X8" s="21" t="n">
        <v>9707</v>
      </c>
      <c r="Y8" s="20">
        <f>IF(X8&gt;0,(X8-X9-$Q8),"")</f>
        <v/>
      </c>
      <c r="Z8" s="21" t="n">
        <v>9707</v>
      </c>
      <c r="AA8" s="20">
        <f>IF(Z8&gt;0,(Z8-Z9-$Q8),"")</f>
        <v/>
      </c>
      <c r="AB8" s="21" t="n">
        <v>9707</v>
      </c>
      <c r="AC8" s="22">
        <f>IF(AB8&gt;0,(AB8-AB9-$Q8),"")</f>
        <v/>
      </c>
      <c r="AD8" s="21" t="n">
        <v>9707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1603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4696</v>
      </c>
      <c r="E10" s="18" t="inlineStr">
        <is>
          <t>Room 3</t>
        </is>
      </c>
      <c r="F10" s="119" t="n">
        <v>24080</v>
      </c>
      <c r="G10" s="117" t="n">
        <v>17981.40525</v>
      </c>
      <c r="H10" s="117" t="n">
        <v>1751.607475</v>
      </c>
      <c r="I10" s="19">
        <f>G10+H10</f>
        <v/>
      </c>
      <c r="J10" s="119" t="n">
        <v>24830</v>
      </c>
      <c r="K10" s="117" t="n">
        <v>18641.05675</v>
      </c>
      <c r="L10" s="117" t="n">
        <v>1861.078265</v>
      </c>
      <c r="M10" s="19">
        <f>K10+L10</f>
        <v/>
      </c>
      <c r="N10" s="88" t="n">
        <v>41</v>
      </c>
      <c r="O10" s="88" t="n">
        <v>37</v>
      </c>
      <c r="P10" s="92" t="n"/>
      <c r="Q10" s="20">
        <f>J10-P10</f>
        <v/>
      </c>
      <c r="R10" s="21" t="n">
        <v>3984</v>
      </c>
      <c r="S10" s="20">
        <f>IF(R10&gt;0,(R10-R11-$Q10),"")</f>
        <v/>
      </c>
      <c r="T10" s="21" t="n">
        <v>6472</v>
      </c>
      <c r="U10" s="20">
        <f>IF(T10&gt;0,(T10-T11-$Q10),"")</f>
        <v/>
      </c>
      <c r="V10" s="21" t="n">
        <v>10446</v>
      </c>
      <c r="W10" s="20">
        <f>IF(V10&gt;0,(V10-V11-$Q10),"")</f>
        <v/>
      </c>
      <c r="X10" s="21" t="n">
        <v>12364</v>
      </c>
      <c r="Y10" s="20">
        <f>IF(X10&gt;0,(X10-X11-$Q10),"")</f>
        <v/>
      </c>
      <c r="Z10" s="21" t="n">
        <v>16977</v>
      </c>
      <c r="AA10" s="20">
        <f>IF(Z10&gt;0,(Z10-Z11-$Q10),"")</f>
        <v/>
      </c>
      <c r="AB10" s="21" t="n">
        <v>16977</v>
      </c>
      <c r="AC10" s="22">
        <f>IF(AB10&gt;0,(AB10-AB11-$Q10),"")</f>
        <v/>
      </c>
      <c r="AD10" s="21" t="n">
        <v>16977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2315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451</v>
      </c>
      <c r="U11" s="24" t="n"/>
      <c r="V11" s="30" t="n">
        <v>1020</v>
      </c>
      <c r="W11" s="24" t="n"/>
      <c r="X11" s="30" t="n">
        <v>1423</v>
      </c>
      <c r="Y11" s="24" t="n"/>
      <c r="Z11" s="30" t="n">
        <v>1795</v>
      </c>
      <c r="AA11" s="24" t="n"/>
      <c r="AB11" s="30" t="n">
        <v>1795</v>
      </c>
      <c r="AC11" s="26" t="n"/>
      <c r="AD11" s="30" t="n">
        <v>1795</v>
      </c>
      <c r="AE11" s="26" t="n"/>
    </row>
    <row r="12">
      <c r="B12" s="16" t="inlineStr">
        <is>
          <t>WM TUC</t>
        </is>
      </c>
      <c r="C12" s="17" t="n">
        <v>1648</v>
      </c>
      <c r="E12" s="29" t="inlineStr">
        <is>
          <t>Room 4</t>
        </is>
      </c>
      <c r="F12" s="119" t="n">
        <v>16179</v>
      </c>
      <c r="G12" s="117" t="n">
        <v>11158.03425</v>
      </c>
      <c r="H12" s="117" t="n">
        <v>19290.41395919999</v>
      </c>
      <c r="I12" s="19">
        <f>G12+H12</f>
        <v/>
      </c>
      <c r="J12" s="119" t="n">
        <v>17302</v>
      </c>
      <c r="K12" s="117" t="n">
        <v>12449.05425</v>
      </c>
      <c r="L12" s="117" t="n">
        <v>19679.84816159001</v>
      </c>
      <c r="M12" s="19">
        <f>K12+L12</f>
        <v/>
      </c>
      <c r="N12" s="88" t="n">
        <v>45</v>
      </c>
      <c r="O12" s="88" t="n">
        <v>40</v>
      </c>
      <c r="P12" s="92" t="n"/>
      <c r="Q12" s="20">
        <f>J12-P12</f>
        <v/>
      </c>
      <c r="R12" s="21" t="n">
        <v>2367</v>
      </c>
      <c r="S12" s="20">
        <f>IF(R12&gt;0,(R12-R13-$Q12),"")</f>
        <v/>
      </c>
      <c r="T12" s="21" t="n">
        <v>3824</v>
      </c>
      <c r="U12" s="20">
        <f>IF(T12&gt;0,(T12-T13-$Q12),"")</f>
        <v/>
      </c>
      <c r="V12" s="21" t="n">
        <v>4840</v>
      </c>
      <c r="W12" s="20">
        <f>IF(V12&gt;0,(V12-V13-$Q12),"")</f>
        <v/>
      </c>
      <c r="X12" s="21" t="n">
        <v>7470</v>
      </c>
      <c r="Y12" s="20">
        <f>IF(X12&gt;0,(X12-X13-$Q12),"")</f>
        <v/>
      </c>
      <c r="Z12" s="21" t="n">
        <v>10942</v>
      </c>
      <c r="AA12" s="20">
        <f>IF(Z12&gt;0,(Z12-Z13-$Q12),"")</f>
        <v/>
      </c>
      <c r="AB12" s="21" t="n">
        <v>10942</v>
      </c>
      <c r="AC12" s="22">
        <f>IF(AB12&gt;0,(AB12-AB13-$Q12),"")</f>
        <v/>
      </c>
      <c r="AD12" s="21" t="n">
        <v>10942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4855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755</v>
      </c>
      <c r="S13" s="24" t="n"/>
      <c r="T13" s="30" t="n">
        <v>356</v>
      </c>
      <c r="U13" s="24" t="n"/>
      <c r="V13" s="30" t="n">
        <v>356</v>
      </c>
      <c r="W13" s="24" t="n"/>
      <c r="X13" s="30" t="n">
        <v>2133</v>
      </c>
      <c r="Y13" s="24" t="n"/>
      <c r="Z13" s="30" t="n">
        <v>4410</v>
      </c>
      <c r="AA13" s="24" t="n"/>
      <c r="AB13" s="30" t="n">
        <v>4410</v>
      </c>
      <c r="AC13" s="26" t="n"/>
      <c r="AD13" s="30" t="n">
        <v>4410</v>
      </c>
      <c r="AE13" s="26" t="n"/>
    </row>
    <row r="14">
      <c r="B14" s="16" t="inlineStr">
        <is>
          <t>ALBSFWY PHX</t>
        </is>
      </c>
      <c r="C14" s="17" t="n">
        <v>11071</v>
      </c>
      <c r="E14" s="18" t="inlineStr">
        <is>
          <t>Room 5</t>
        </is>
      </c>
      <c r="F14" s="119" t="n">
        <v>20041</v>
      </c>
      <c r="G14" s="117" t="n">
        <v>17411.1875</v>
      </c>
      <c r="H14" s="117" t="n">
        <v>20545.55684194002</v>
      </c>
      <c r="I14" s="19">
        <f>G14+H14</f>
        <v/>
      </c>
      <c r="J14" s="119" t="n">
        <v>20454</v>
      </c>
      <c r="K14" s="117" t="n">
        <v>17867.3125</v>
      </c>
      <c r="L14" s="117" t="n">
        <v>21100.58833484001</v>
      </c>
      <c r="M14" s="19">
        <f>K14+L14</f>
        <v/>
      </c>
      <c r="N14" s="88" t="n">
        <v>61</v>
      </c>
      <c r="O14" s="88" t="n">
        <v>50</v>
      </c>
      <c r="P14" s="92" t="n"/>
      <c r="Q14" s="20">
        <f>J14-P14</f>
        <v/>
      </c>
      <c r="R14" s="21" t="n">
        <v>4392</v>
      </c>
      <c r="S14" s="20">
        <f>IF(R14&gt;0,(R14-R15-$Q14),"")</f>
        <v/>
      </c>
      <c r="T14" s="21" t="n">
        <v>9309</v>
      </c>
      <c r="U14" s="20">
        <f>IF(T14&gt;0,(T14-T15-$Q14),"")</f>
        <v/>
      </c>
      <c r="V14" s="21" t="n">
        <v>11459</v>
      </c>
      <c r="W14" s="20">
        <f>IF(V14&gt;0,(V14-V15-$Q14),"")</f>
        <v/>
      </c>
      <c r="X14" s="21" t="n">
        <v>13372</v>
      </c>
      <c r="Y14" s="20">
        <f>IF(X14&gt;0,(X14-X15-$Q14),"")</f>
        <v/>
      </c>
      <c r="Z14" s="21" t="n">
        <v>13372</v>
      </c>
      <c r="AA14" s="20">
        <f>IF(Z14&gt;0,(Z14-Z15-$Q14),"")</f>
        <v/>
      </c>
      <c r="AB14" s="21" t="n">
        <v>13372</v>
      </c>
      <c r="AC14" s="22">
        <f>IF(AB14&gt;0,(AB14-AB15-$Q14),"")</f>
        <v/>
      </c>
      <c r="AD14" s="21" t="n">
        <v>13372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2630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3529</v>
      </c>
      <c r="S15" s="24" t="n"/>
      <c r="T15" s="25" t="n">
        <v>7817</v>
      </c>
      <c r="U15" s="24" t="n"/>
      <c r="V15" s="25" t="n">
        <v>8984</v>
      </c>
      <c r="W15" s="24" t="n"/>
      <c r="X15" s="25" t="n">
        <v>9189</v>
      </c>
      <c r="Y15" s="24" t="n"/>
      <c r="Z15" s="25" t="n">
        <v>9189</v>
      </c>
      <c r="AA15" s="24" t="n"/>
      <c r="AB15" s="25" t="n">
        <v>9189</v>
      </c>
      <c r="AC15" s="26" t="n"/>
      <c r="AD15" s="25" t="n">
        <v>9189</v>
      </c>
      <c r="AE15" s="26" t="n"/>
    </row>
    <row r="16" ht="15" customHeight="1" thickBot="1">
      <c r="B16" s="28" t="inlineStr">
        <is>
          <t>FRY'S</t>
        </is>
      </c>
      <c r="C16" s="17" t="n">
        <v>14619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1480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8675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1203</v>
      </c>
      <c r="L20" s="4" t="n"/>
      <c r="M20" s="4" t="n"/>
      <c r="Q20" s="51" t="inlineStr">
        <is>
          <t>Day Prior</t>
        </is>
      </c>
      <c r="R20" s="35" t="n">
        <v>3591</v>
      </c>
      <c r="S20" s="36" t="n">
        <v>-84483</v>
      </c>
      <c r="T20" s="35" t="n">
        <v>8539</v>
      </c>
      <c r="U20" s="36" t="n">
        <v>-79535</v>
      </c>
      <c r="V20" s="35" t="n">
        <v>14774</v>
      </c>
      <c r="W20" s="36" t="n">
        <v>-73300</v>
      </c>
      <c r="X20" s="35" t="n">
        <v>29447</v>
      </c>
      <c r="Y20" s="36" t="n">
        <v>-58627</v>
      </c>
      <c r="Z20" s="35" t="n">
        <v>39124</v>
      </c>
      <c r="AA20" s="36" t="n">
        <v>-48950</v>
      </c>
      <c r="AB20" s="35" t="n">
        <v>45955</v>
      </c>
      <c r="AC20" s="37" t="n">
        <v>-42119</v>
      </c>
      <c r="AD20" s="35" t="n">
        <v>46110</v>
      </c>
      <c r="AE20" s="37" t="n">
        <v>-41964</v>
      </c>
    </row>
    <row r="21" ht="15" customHeight="1" thickBot="1">
      <c r="B21" s="57" t="inlineStr">
        <is>
          <t>SBUX LV</t>
        </is>
      </c>
      <c r="C21" s="58" t="n">
        <v>4499</v>
      </c>
      <c r="M21" s="4" t="n"/>
      <c r="Q21" s="52" t="n"/>
      <c r="R21" s="40" t="n">
        <v>5662</v>
      </c>
      <c r="S21" s="41" t="n"/>
      <c r="T21" s="40" t="n">
        <v>8686</v>
      </c>
      <c r="U21" s="41" t="n"/>
      <c r="V21" s="40" t="n">
        <v>10693</v>
      </c>
      <c r="W21" s="41" t="n"/>
      <c r="X21" s="40" t="n">
        <v>12040</v>
      </c>
      <c r="Y21" s="41" t="n"/>
      <c r="Z21" s="40" t="n">
        <v>15511</v>
      </c>
      <c r="AA21" s="41" t="n"/>
      <c r="AB21" s="40" t="n">
        <v>16185</v>
      </c>
      <c r="AC21" s="42" t="n"/>
      <c r="AD21" s="40" t="n">
        <v>16185</v>
      </c>
      <c r="AE21" s="42" t="n"/>
    </row>
    <row r="22" ht="15" customHeight="1" thickBot="1">
      <c r="M22" s="4" t="n"/>
      <c r="Q22" s="54" t="n"/>
      <c r="R22" s="55" t="n">
        <v>1795.5</v>
      </c>
      <c r="S22" s="55" t="n"/>
      <c r="T22" s="55" t="n">
        <v>2474</v>
      </c>
      <c r="U22" s="55" t="n"/>
      <c r="V22" s="55" t="n">
        <v>3117.5</v>
      </c>
      <c r="W22" s="55" t="n"/>
      <c r="X22" s="55" t="n">
        <v>7336.5</v>
      </c>
      <c r="Y22" s="55" t="n"/>
      <c r="Z22" s="55" t="n">
        <v>4838.5</v>
      </c>
      <c r="AA22" s="55" t="n"/>
      <c r="AB22" s="55" t="n">
        <v>3415.5</v>
      </c>
      <c r="AC22" s="56" t="n"/>
      <c r="AD22" s="55" t="n">
        <v>77.5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10178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37949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4164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13514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14475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4136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1071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</v>
      </c>
      <c r="W35" s="104">
        <f>IF(X35&gt;0,(X35-V35)/2,"")</f>
        <v/>
      </c>
      <c r="X35" s="104" t="n">
        <v>32</v>
      </c>
      <c r="Y35" s="104">
        <f>IF(Z35&gt;0,(Z35-X35)/2,"")</f>
        <v/>
      </c>
      <c r="Z35" s="104" t="n">
        <v>32</v>
      </c>
      <c r="AA35" s="104">
        <f>IF(AB35&gt;0,(AB35-Z35)/2,"")</f>
        <v/>
      </c>
      <c r="AB35" s="104" t="n">
        <v>32</v>
      </c>
      <c r="AC35" s="104">
        <f>IF(AD35&gt;0,(AD35-AB35)/2,"")</f>
        <v/>
      </c>
      <c r="AD35" s="104" t="n">
        <v>32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1713</v>
      </c>
      <c r="R36" s="106" t="n">
        <v>0</v>
      </c>
      <c r="S36" s="106">
        <f>IF(T36&gt;0,(T36-R36)/2,"")</f>
        <v/>
      </c>
      <c r="T36" s="106" t="n">
        <v>605</v>
      </c>
      <c r="U36" s="106">
        <f>IF(V36&gt;0,(V36-T36)/2,"")</f>
        <v/>
      </c>
      <c r="V36" s="106" t="n">
        <v>619</v>
      </c>
      <c r="W36" s="106">
        <f>IF(X36&gt;0,(X36-V36)/2,"")</f>
        <v/>
      </c>
      <c r="X36" s="106" t="n">
        <v>637</v>
      </c>
      <c r="Y36" s="106">
        <f>IF(Z36&gt;0,(Z36-X36)/2,"")</f>
        <v/>
      </c>
      <c r="Z36" s="106" t="n">
        <v>637</v>
      </c>
      <c r="AA36" s="106">
        <f>IF(AB36&gt;0,(AB36-Z36)/2,"")</f>
        <v/>
      </c>
      <c r="AB36" s="106" t="n">
        <v>637</v>
      </c>
      <c r="AC36" s="106">
        <f>IF(AD36&gt;0,(AD36-AB36)/2,"")</f>
        <v/>
      </c>
      <c r="AD36" s="106" t="n">
        <v>637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3927</v>
      </c>
      <c r="R37" s="108" t="n">
        <v>0</v>
      </c>
      <c r="S37" s="108">
        <f>IF(T37&gt;0,(T37-R37)/2,"")</f>
        <v/>
      </c>
      <c r="T37" s="108" t="n">
        <v>1213</v>
      </c>
      <c r="U37" s="108">
        <f>IF(V37&gt;0,(V37-T37)/2,"")</f>
        <v/>
      </c>
      <c r="V37" s="108" t="n">
        <v>871</v>
      </c>
      <c r="W37" s="108">
        <f>IF(X37&gt;0,(X37-V37)/2,"")</f>
        <v/>
      </c>
      <c r="X37" s="108" t="n">
        <v>1413</v>
      </c>
      <c r="Y37" s="108">
        <f>IF(Z37&gt;0,(Z37-X37)/2,"")</f>
        <v/>
      </c>
      <c r="Z37" s="108" t="n">
        <v>2042</v>
      </c>
      <c r="AA37" s="108">
        <f>IF(AB37&gt;0,(AB37-Z37)/2,"")</f>
        <v/>
      </c>
      <c r="AB37" s="108" t="n">
        <v>2042</v>
      </c>
      <c r="AC37" s="108">
        <f>IF(AD37&gt;0,(AD37-AB37)/2,"")</f>
        <v/>
      </c>
      <c r="AD37" s="108" t="n">
        <v>2042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3872</v>
      </c>
      <c r="R38" s="106" t="n">
        <v>0</v>
      </c>
      <c r="S38" s="106">
        <f>IF(T38&gt;0,(T38-R38)/2,"")</f>
        <v/>
      </c>
      <c r="T38" s="106" t="n">
        <v>752</v>
      </c>
      <c r="U38" s="106">
        <f>IF(V38&gt;0,(V38-T38)/2,"")</f>
        <v/>
      </c>
      <c r="V38" s="106" t="n">
        <v>1215</v>
      </c>
      <c r="W38" s="106">
        <f>IF(X38&gt;0,(X38-V38)/2,"")</f>
        <v/>
      </c>
      <c r="X38" s="106" t="n">
        <v>2327</v>
      </c>
      <c r="Y38" s="106">
        <f>IF(Z38&gt;0,(Z38-X38)/2,"")</f>
        <v/>
      </c>
      <c r="Z38" s="106" t="n">
        <v>2950</v>
      </c>
      <c r="AA38" s="106">
        <f>IF(AB38&gt;0,(AB38-Z38)/2,"")</f>
        <v/>
      </c>
      <c r="AB38" s="106" t="n">
        <v>2950</v>
      </c>
      <c r="AC38" s="106">
        <f>IF(AD38&gt;0,(AD38-AB38)/2,"")</f>
        <v/>
      </c>
      <c r="AD38" s="106" t="n">
        <v>2950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2584</v>
      </c>
      <c r="R39" s="108" t="n">
        <v>11</v>
      </c>
      <c r="S39" s="108">
        <f>IF(T39&gt;0,(T39-R39)/2,"")</f>
        <v/>
      </c>
      <c r="T39" s="108" t="n">
        <v>11</v>
      </c>
      <c r="U39" s="108">
        <f>IF(V39&gt;0,(V39-T39)/2,"")</f>
        <v/>
      </c>
      <c r="V39" s="108" t="n">
        <v>11</v>
      </c>
      <c r="W39" s="108">
        <f>IF(X39&gt;0,(X39-V39)/2,"")</f>
        <v/>
      </c>
      <c r="X39" s="108" t="n">
        <v>299</v>
      </c>
      <c r="Y39" s="108">
        <f>IF(Z39&gt;0,(Z39-X39)/2,"")</f>
        <v/>
      </c>
      <c r="Z39" s="108" t="n">
        <v>1804</v>
      </c>
      <c r="AA39" s="108">
        <f>IF(AB39&gt;0,(AB39-Z39)/2,"")</f>
        <v/>
      </c>
      <c r="AB39" s="108" t="n">
        <v>1804</v>
      </c>
      <c r="AC39" s="108">
        <f>IF(AD39&gt;0,(AD39-AB39)/2,"")</f>
        <v/>
      </c>
      <c r="AD39" s="108" t="n">
        <v>1804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3419</v>
      </c>
      <c r="R40" s="106" t="n">
        <v>11</v>
      </c>
      <c r="S40" s="106">
        <f>IF(T40&gt;0,(T40-R40)/2,"")</f>
        <v/>
      </c>
      <c r="T40" s="106" t="n">
        <v>968</v>
      </c>
      <c r="U40" s="106">
        <f>IF(V40&gt;0,(V40-T40)/2,"")</f>
        <v/>
      </c>
      <c r="V40" s="106" t="n">
        <v>968</v>
      </c>
      <c r="W40" s="106">
        <f>IF(X40&gt;0,(X40-V40)/2,"")</f>
        <v/>
      </c>
      <c r="X40" s="106" t="n">
        <v>1373</v>
      </c>
      <c r="Y40" s="106">
        <f>IF(Z40&gt;0,(Z40-X40)/2,"")</f>
        <v/>
      </c>
      <c r="Z40" s="106" t="n">
        <v>2281</v>
      </c>
      <c r="AA40" s="106">
        <f>IF(AB40&gt;0,(AB40-Z40)/2,"")</f>
        <v/>
      </c>
      <c r="AB40" s="106" t="n">
        <v>2281</v>
      </c>
      <c r="AC40" s="106">
        <f>IF(AD40&gt;0,(AD40-AB40)/2,"")</f>
        <v/>
      </c>
      <c r="AD40" s="106" t="n">
        <v>2281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1166</v>
      </c>
      <c r="R41" s="108" t="n">
        <v>0</v>
      </c>
      <c r="S41" s="108">
        <f>IF(T41&gt;0,(T41-R41)/2,"")</f>
        <v/>
      </c>
      <c r="T41" s="108" t="n">
        <v>503</v>
      </c>
      <c r="U41" s="108">
        <f>IF(V41&gt;0,(V41-T41)/2,"")</f>
        <v/>
      </c>
      <c r="V41" s="108" t="n">
        <v>822</v>
      </c>
      <c r="W41" s="108">
        <f>IF(X41&gt;0,(X41-V41)/2,"")</f>
        <v/>
      </c>
      <c r="X41" s="108" t="n">
        <v>1219</v>
      </c>
      <c r="Y41" s="108">
        <f>IF(Z41&gt;0,(Z41-X41)/2,"")</f>
        <v/>
      </c>
      <c r="Z41" s="108" t="n">
        <v>1219</v>
      </c>
      <c r="AA41" s="108">
        <f>IF(AB41&gt;0,(AB41-Z41)/2,"")</f>
        <v/>
      </c>
      <c r="AB41" s="108" t="n">
        <v>1219</v>
      </c>
      <c r="AC41" s="108">
        <f>IF(AD41&gt;0,(AD41-AB41)/2,"")</f>
        <v/>
      </c>
      <c r="AD41" s="108" t="n">
        <v>1219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1746</v>
      </c>
      <c r="R42" s="106" t="n">
        <v>0</v>
      </c>
      <c r="S42" s="106">
        <f>IF(T42&gt;0,(T42-R42)/2,"")</f>
        <v/>
      </c>
      <c r="T42" s="106" t="n">
        <v>739</v>
      </c>
      <c r="U42" s="106">
        <f>IF(V42&gt;0,(V42-T42)/2,"")</f>
        <v/>
      </c>
      <c r="V42" s="106" t="n">
        <v>1186</v>
      </c>
      <c r="W42" s="106">
        <f>IF(X42&gt;0,(X42-V42)/2,"")</f>
        <v/>
      </c>
      <c r="X42" s="106" t="n">
        <v>1196</v>
      </c>
      <c r="Y42" s="106">
        <f>IF(Z42&gt;0,(Z42-X42)/2,"")</f>
        <v/>
      </c>
      <c r="Z42" s="106" t="n">
        <v>1298</v>
      </c>
      <c r="AA42" s="106">
        <f>IF(AB42&gt;0,(AB42-Z42)/2,"")</f>
        <v/>
      </c>
      <c r="AB42" s="106" t="n">
        <v>1298</v>
      </c>
      <c r="AC42" s="106">
        <f>IF(AD42&gt;0,(AD42-AB42)/2,"")</f>
        <v/>
      </c>
      <c r="AD42" s="106" t="n">
        <v>1298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1768</v>
      </c>
      <c r="R43" s="110" t="n">
        <v>0</v>
      </c>
      <c r="S43" s="110">
        <f>IF(T43&gt;0,(T43-R43)/2,"")</f>
        <v/>
      </c>
      <c r="T43" s="110" t="n">
        <v>585</v>
      </c>
      <c r="U43" s="110">
        <f>IF(V43&gt;0,(V43-T43)/2,"")</f>
        <v/>
      </c>
      <c r="V43" s="110" t="n">
        <v>250</v>
      </c>
      <c r="W43" s="110">
        <f>IF(X43&gt;0,(X43-V43)/2,"")</f>
        <v/>
      </c>
      <c r="X43" s="110" t="n">
        <v>259</v>
      </c>
      <c r="Y43" s="110">
        <f>IF(Z43&gt;0,(Z43-X43)/2,"")</f>
        <v/>
      </c>
      <c r="Z43" s="110" t="n">
        <v>259</v>
      </c>
      <c r="AA43" s="110">
        <f>IF(AB43&gt;0,(AB43-Z43)/2,"")</f>
        <v/>
      </c>
      <c r="AB43" s="110" t="n">
        <v>259</v>
      </c>
      <c r="AC43" s="110">
        <f>IF(AD43&gt;0,(AD43-AB43)/2,"")</f>
        <v/>
      </c>
      <c r="AD43" s="110" t="n">
        <v>259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2908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1885</v>
      </c>
      <c r="W44" s="112">
        <f>IF(X44&gt;0,(X44-V44)/2,"")</f>
        <v/>
      </c>
      <c r="X44" s="112" t="n">
        <v>2908</v>
      </c>
      <c r="Y44" s="112">
        <f>IF(Z44&gt;0,(Z44-X44)/2,"")</f>
        <v/>
      </c>
      <c r="Z44" s="112" t="n">
        <v>2908</v>
      </c>
      <c r="AA44" s="112">
        <f>IF(AB44&gt;0,(AB44-Z44)/2,"")</f>
        <v/>
      </c>
      <c r="AB44" s="112" t="n">
        <v>2908</v>
      </c>
      <c r="AC44" s="112">
        <f>IF(AD44&gt;0,(AD44-AB44)/2,"")</f>
        <v/>
      </c>
      <c r="AD44" s="112" t="n">
        <v>2908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2325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1030</v>
      </c>
      <c r="W45" s="108">
        <f>IF(X45&gt;0,(X45-V45)/2,"")</f>
        <v/>
      </c>
      <c r="X45" s="108" t="n">
        <v>2325</v>
      </c>
      <c r="Y45" s="108">
        <f>IF(Z45&gt;0,(Z45-X45)/2,"")</f>
        <v/>
      </c>
      <c r="Z45" s="108" t="n">
        <v>2325</v>
      </c>
      <c r="AA45" s="108">
        <f>IF(AB45&gt;0,(AB45-Z45)/2,"")</f>
        <v/>
      </c>
      <c r="AB45" s="108" t="n">
        <v>2325</v>
      </c>
      <c r="AC45" s="108">
        <f>IF(AD45&gt;0,(AD45-AB45)/2,"")</f>
        <v/>
      </c>
      <c r="AD45" s="108" t="n">
        <v>2325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2613</v>
      </c>
      <c r="R46" s="106" t="n">
        <v>10</v>
      </c>
      <c r="S46" s="106">
        <f>IF(T46&gt;0,(T46-R46)/2,"")</f>
        <v/>
      </c>
      <c r="T46" s="106" t="n">
        <v>10</v>
      </c>
      <c r="U46" s="106">
        <f>IF(V46&gt;0,(V46-T46)/2,"")</f>
        <v/>
      </c>
      <c r="V46" s="106" t="n">
        <v>1455</v>
      </c>
      <c r="W46" s="106">
        <f>IF(X46&gt;0,(X46-V46)/2,"")</f>
        <v/>
      </c>
      <c r="X46" s="106" t="n">
        <v>1455</v>
      </c>
      <c r="Y46" s="106">
        <f>IF(Z46&gt;0,(Z46-X46)/2,"")</f>
        <v/>
      </c>
      <c r="Z46" s="106" t="n">
        <v>1455</v>
      </c>
      <c r="AA46" s="106">
        <f>IF(AB46&gt;0,(AB46-Z46)/2,"")</f>
        <v/>
      </c>
      <c r="AB46" s="106" t="n">
        <v>1455</v>
      </c>
      <c r="AC46" s="106">
        <f>IF(AD46&gt;0,(AD46-AB46)/2,"")</f>
        <v/>
      </c>
      <c r="AD46" s="106" t="n">
        <v>1455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3019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1529</v>
      </c>
      <c r="W47" s="110">
        <f>IF(X47&gt;0,(X47-V47)/2,"")</f>
        <v/>
      </c>
      <c r="X47" s="110" t="n">
        <v>3019</v>
      </c>
      <c r="Y47" s="110">
        <f>IF(Z47&gt;0,(Z47-X47)/2,"")</f>
        <v/>
      </c>
      <c r="Z47" s="110" t="n">
        <v>3019</v>
      </c>
      <c r="AA47" s="110">
        <f>IF(AB47&gt;0,(AB47-Z47)/2,"")</f>
        <v/>
      </c>
      <c r="AB47" s="110" t="n">
        <v>3019</v>
      </c>
      <c r="AC47" s="110">
        <f>IF(AD47&gt;0,(AD47-AB47)/2,"")</f>
        <v/>
      </c>
      <c r="AD47" s="110" t="n">
        <v>3019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3224</v>
      </c>
      <c r="R48" s="112" t="n">
        <v>480</v>
      </c>
      <c r="S48" s="112">
        <f>IF(T48&gt;0,(T48-R48)/2,"")</f>
        <v/>
      </c>
      <c r="T48" s="112" t="n">
        <v>1378</v>
      </c>
      <c r="U48" s="112">
        <f>IF(V48&gt;0,(V48-T48)/2,"")</f>
        <v/>
      </c>
      <c r="V48" s="112" t="n">
        <v>1378</v>
      </c>
      <c r="W48" s="112">
        <f>IF(X48&gt;0,(X48-V48)/2,"")</f>
        <v/>
      </c>
      <c r="X48" s="112" t="n">
        <v>1378</v>
      </c>
      <c r="Y48" s="112">
        <f>IF(Z48&gt;0,(Z48-X48)/2,"")</f>
        <v/>
      </c>
      <c r="Z48" s="112" t="n">
        <v>2395</v>
      </c>
      <c r="AA48" s="112">
        <f>IF(AB48&gt;0,(AB48-Z48)/2,"")</f>
        <v/>
      </c>
      <c r="AB48" s="112" t="n">
        <v>2523</v>
      </c>
      <c r="AC48" s="112">
        <f>IF(AD48&gt;0,(AD48-AB48)/2,"")</f>
        <v/>
      </c>
      <c r="AD48" s="112" t="n">
        <v>2523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2795</v>
      </c>
      <c r="R49" s="108" t="n">
        <v>900</v>
      </c>
      <c r="S49" s="108">
        <f>IF(T49&gt;0,(T49-R49)/2,"")</f>
        <v/>
      </c>
      <c r="T49" s="108" t="n">
        <v>1366</v>
      </c>
      <c r="U49" s="108">
        <f>IF(V49&gt;0,(V49-T49)/2,"")</f>
        <v/>
      </c>
      <c r="V49" s="108" t="n">
        <v>2366</v>
      </c>
      <c r="W49" s="108">
        <f>IF(X49&gt;0,(X49-V49)/2,"")</f>
        <v/>
      </c>
      <c r="X49" s="108" t="n">
        <v>2366</v>
      </c>
      <c r="Y49" s="108">
        <f>IF(Z49&gt;0,(Z49-X49)/2,"")</f>
        <v/>
      </c>
      <c r="Z49" s="108" t="n">
        <v>2625</v>
      </c>
      <c r="AA49" s="108">
        <f>IF(AB49&gt;0,(AB49-Z49)/2,"")</f>
        <v/>
      </c>
      <c r="AB49" s="108" t="n">
        <v>2787</v>
      </c>
      <c r="AC49" s="108">
        <f>IF(AD49&gt;0,(AD49-AB49)/2,"")</f>
        <v/>
      </c>
      <c r="AD49" s="108" t="n">
        <v>2787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2247</v>
      </c>
      <c r="R50" s="106" t="n">
        <v>0</v>
      </c>
      <c r="S50" s="106">
        <f>IF(T50&gt;0,(T50-R50)/2,"")</f>
        <v/>
      </c>
      <c r="T50" s="106" t="n">
        <v>496</v>
      </c>
      <c r="U50" s="106">
        <f>IF(V50&gt;0,(V50-T50)/2,"")</f>
        <v/>
      </c>
      <c r="V50" s="106" t="n">
        <v>744</v>
      </c>
      <c r="W50" s="106">
        <f>IF(X50&gt;0,(X50-V50)/2,"")</f>
        <v/>
      </c>
      <c r="X50" s="106" t="n">
        <v>605</v>
      </c>
      <c r="Y50" s="106">
        <f>IF(Z50&gt;0,(Z50-X50)/2,"")</f>
        <v/>
      </c>
      <c r="Z50" s="106" t="n">
        <v>967</v>
      </c>
      <c r="AA50" s="106">
        <f>IF(AB50&gt;0,(AB50-Z50)/2,"")</f>
        <v/>
      </c>
      <c r="AB50" s="106" t="n">
        <v>967</v>
      </c>
      <c r="AC50" s="106">
        <f>IF(AD50&gt;0,(AD50-AB50)/2,"")</f>
        <v/>
      </c>
      <c r="AD50" s="106" t="n">
        <v>967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3013</v>
      </c>
      <c r="R51" s="108" t="n">
        <v>25</v>
      </c>
      <c r="S51" s="108">
        <f>IF(T51&gt;0,(T51-R51)/2,"")</f>
        <v/>
      </c>
      <c r="T51" s="108" t="n">
        <v>150</v>
      </c>
      <c r="U51" s="108">
        <f>IF(V51&gt;0,(V51-T51)/2,"")</f>
        <v/>
      </c>
      <c r="V51" s="108" t="n">
        <v>689</v>
      </c>
      <c r="W51" s="108">
        <f>IF(X51&gt;0,(X51-V51)/2,"")</f>
        <v/>
      </c>
      <c r="X51" s="108" t="n">
        <v>1540</v>
      </c>
      <c r="Y51" s="108">
        <f>IF(Z51&gt;0,(Z51-X51)/2,"")</f>
        <v/>
      </c>
      <c r="Z51" s="108" t="n">
        <v>1702</v>
      </c>
      <c r="AA51" s="108">
        <f>IF(AB51&gt;0,(AB51-Z51)/2,"")</f>
        <v/>
      </c>
      <c r="AB51" s="108" t="n">
        <v>1702</v>
      </c>
      <c r="AC51" s="108">
        <f>IF(AD51&gt;0,(AD51-AB51)/2,"")</f>
        <v/>
      </c>
      <c r="AD51" s="108" t="n">
        <v>1702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1380</v>
      </c>
      <c r="R52" s="106" t="n">
        <v>0</v>
      </c>
      <c r="S52" s="106">
        <f>IF(T52&gt;0,(T52-R52)/2,"")</f>
        <v/>
      </c>
      <c r="T52" s="106" t="n">
        <v>0</v>
      </c>
      <c r="U52" s="106">
        <f>IF(V52&gt;0,(V52-T52)/2,"")</f>
        <v/>
      </c>
      <c r="V52" s="106" t="n">
        <v>723</v>
      </c>
      <c r="W52" s="106">
        <f>IF(X52&gt;0,(X52-V52)/2,"")</f>
        <v/>
      </c>
      <c r="X52" s="106" t="n">
        <v>738</v>
      </c>
      <c r="Y52" s="106">
        <f>IF(Z52&gt;0,(Z52-X52)/2,"")</f>
        <v/>
      </c>
      <c r="Z52" s="106" t="n">
        <v>898</v>
      </c>
      <c r="AA52" s="106">
        <f>IF(AB52&gt;0,(AB52-Z52)/2,"")</f>
        <v/>
      </c>
      <c r="AB52" s="106" t="n">
        <v>898</v>
      </c>
      <c r="AC52" s="106">
        <f>IF(AD52&gt;0,(AD52-AB52)/2,"")</f>
        <v/>
      </c>
      <c r="AD52" s="106" t="n">
        <v>898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5255</v>
      </c>
      <c r="R53" s="108" t="n">
        <v>1360</v>
      </c>
      <c r="S53" s="108">
        <f>IF(T53&gt;0,(T53-R53)/2,"")</f>
        <v/>
      </c>
      <c r="T53" s="108" t="n">
        <v>1863</v>
      </c>
      <c r="U53" s="108">
        <f>IF(V53&gt;0,(V53-T53)/2,"")</f>
        <v/>
      </c>
      <c r="V53" s="108" t="n">
        <v>2127</v>
      </c>
      <c r="W53" s="108">
        <f>IF(X53&gt;0,(X53-V53)/2,"")</f>
        <v/>
      </c>
      <c r="X53" s="108" t="n">
        <v>2946</v>
      </c>
      <c r="Y53" s="108">
        <f>IF(Z53&gt;0,(Z53-X53)/2,"")</f>
        <v/>
      </c>
      <c r="Z53" s="108" t="n">
        <v>3933</v>
      </c>
      <c r="AA53" s="108">
        <f>IF(AB53&gt;0,(AB53-Z53)/2,"")</f>
        <v/>
      </c>
      <c r="AB53" s="108" t="n">
        <v>4201</v>
      </c>
      <c r="AC53" s="108">
        <f>IF(AD53&gt;0,(AD53-AB53)/2,"")</f>
        <v/>
      </c>
      <c r="AD53" s="108" t="n">
        <v>4201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3680</v>
      </c>
      <c r="R55" s="108" t="n">
        <v>1219</v>
      </c>
      <c r="S55" s="108">
        <f>IF(T55&gt;0,(T55-R55)/2,"")</f>
        <v/>
      </c>
      <c r="T55" s="108" t="n">
        <v>1219</v>
      </c>
      <c r="U55" s="108">
        <f>IF(V55&gt;0,(V55-T55)/2,"")</f>
        <v/>
      </c>
      <c r="V55" s="108" t="n">
        <v>2419</v>
      </c>
      <c r="W55" s="108">
        <f>IF(X55&gt;0,(X55-V55)/2,"")</f>
        <v/>
      </c>
      <c r="X55" s="108" t="n">
        <v>2419</v>
      </c>
      <c r="Y55" s="108">
        <f>IF(Z55&gt;0,(Z55-X55)/2,"")</f>
        <v/>
      </c>
      <c r="Z55" s="108" t="n">
        <v>3410</v>
      </c>
      <c r="AA55" s="108">
        <f>IF(AB55&gt;0,(AB55-Z55)/2,"")</f>
        <v/>
      </c>
      <c r="AB55" s="108" t="n">
        <v>3493</v>
      </c>
      <c r="AC55" s="108">
        <f>IF(AD55&gt;0,(AD55-AB55)/2,"")</f>
        <v/>
      </c>
      <c r="AD55" s="108" t="n">
        <v>3493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3236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372</v>
      </c>
      <c r="Y56" s="114">
        <f>IF(Z56&gt;0,(Z56-X56)/2,"")</f>
        <v/>
      </c>
      <c r="Z56" s="114" t="n">
        <v>1047</v>
      </c>
      <c r="AA56" s="114">
        <f>IF(AB56&gt;0,(AB56-Z56)/2,"")</f>
        <v/>
      </c>
      <c r="AB56" s="114" t="n">
        <v>1047</v>
      </c>
      <c r="AC56" s="114">
        <f>IF(AD56&gt;0,(AD56-AB56)/2,"")</f>
        <v/>
      </c>
      <c r="AD56" s="114" t="n">
        <v>1047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3786</v>
      </c>
      <c r="R57" s="104" t="n">
        <v>413</v>
      </c>
      <c r="S57" s="104">
        <f>IF(T57&gt;0,(T57-R57)/2,"")</f>
        <v/>
      </c>
      <c r="T57" s="104" t="n">
        <v>439</v>
      </c>
      <c r="U57" s="104">
        <f>IF(V57&gt;0,(V57-T57)/2,"")</f>
        <v/>
      </c>
      <c r="V57" s="104" t="n">
        <v>576</v>
      </c>
      <c r="W57" s="104">
        <f>IF(X57&gt;0,(X57-V57)/2,"")</f>
        <v/>
      </c>
      <c r="X57" s="104" t="n">
        <v>582</v>
      </c>
      <c r="Y57" s="104">
        <f>IF(Z57&gt;0,(Z57-X57)/2,"")</f>
        <v/>
      </c>
      <c r="Z57" s="104" t="n">
        <v>582</v>
      </c>
      <c r="AA57" s="104">
        <f>IF(AB57&gt;0,(AB57-Z57)/2,"")</f>
        <v/>
      </c>
      <c r="AB57" s="104" t="n">
        <v>1311</v>
      </c>
      <c r="AC57" s="104">
        <f>IF(AD57&gt;0,(AD57-AB57)/2,"")</f>
        <v/>
      </c>
      <c r="AD57" s="104" t="n">
        <v>1311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3615</v>
      </c>
      <c r="R58" s="106" t="n">
        <v>926</v>
      </c>
      <c r="S58" s="106">
        <f>IF(T58&gt;0,(T58-R58)/2,"")</f>
        <v/>
      </c>
      <c r="T58" s="106" t="n">
        <v>1949</v>
      </c>
      <c r="U58" s="106">
        <f>IF(V58&gt;0,(V58-T58)/2,"")</f>
        <v/>
      </c>
      <c r="V58" s="106" t="n">
        <v>2398</v>
      </c>
      <c r="W58" s="106">
        <f>IF(X58&gt;0,(X58-V58)/2,"")</f>
        <v/>
      </c>
      <c r="X58" s="106" t="n">
        <v>2839</v>
      </c>
      <c r="Y58" s="106">
        <f>IF(Z58&gt;0,(Z58-X58)/2,"")</f>
        <v/>
      </c>
      <c r="Z58" s="106" t="n">
        <v>2839</v>
      </c>
      <c r="AA58" s="106">
        <f>IF(AB58&gt;0,(AB58-Z58)/2,"")</f>
        <v/>
      </c>
      <c r="AB58" s="106" t="n">
        <v>3899</v>
      </c>
      <c r="AC58" s="106">
        <f>IF(AD58&gt;0,(AD58-AB58)/2,"")</f>
        <v/>
      </c>
      <c r="AD58" s="106" t="n">
        <v>3899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6274</v>
      </c>
      <c r="R59" s="108" t="n">
        <v>399</v>
      </c>
      <c r="S59" s="108">
        <f>IF(T59&gt;0,(T59-R59)/2,"")</f>
        <v/>
      </c>
      <c r="T59" s="108" t="n">
        <v>38</v>
      </c>
      <c r="U59" s="108">
        <f>IF(V59&gt;0,(V59-T59)/2,"")</f>
        <v/>
      </c>
      <c r="V59" s="108" t="n">
        <v>38</v>
      </c>
      <c r="W59" s="108">
        <f>IF(X59&gt;0,(X59-V59)/2,"")</f>
        <v/>
      </c>
      <c r="X59" s="108" t="n">
        <v>1650</v>
      </c>
      <c r="Y59" s="108">
        <f>IF(Z59&gt;0,(Z59-X59)/2,"")</f>
        <v/>
      </c>
      <c r="Z59" s="108" t="n">
        <v>5122</v>
      </c>
      <c r="AA59" s="108">
        <f>IF(AB59&gt;0,(AB59-Z59)/2,"")</f>
        <v/>
      </c>
      <c r="AB59" s="108" t="n">
        <v>5668</v>
      </c>
      <c r="AC59" s="108">
        <f>IF(AD59&gt;0,(AD59-AB59)/2,"")</f>
        <v/>
      </c>
      <c r="AD59" s="108" t="n">
        <v>5668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3627</v>
      </c>
      <c r="R60" s="114" t="n">
        <v>629</v>
      </c>
      <c r="S60" s="114">
        <f>IF(T60&gt;0,(T60-R60)/2,"")</f>
        <v/>
      </c>
      <c r="T60" s="114" t="n">
        <v>1398</v>
      </c>
      <c r="U60" s="114">
        <f>IF(V60&gt;0,(V60-T60)/2,"")</f>
        <v/>
      </c>
      <c r="V60" s="114" t="n">
        <v>1828</v>
      </c>
      <c r="W60" s="114">
        <f>IF(X60&gt;0,(X60-V60)/2,"")</f>
        <v/>
      </c>
      <c r="X60" s="114" t="n">
        <v>2399</v>
      </c>
      <c r="Y60" s="114">
        <f>IF(Z60&gt;0,(Z60-X60)/2,"")</f>
        <v/>
      </c>
      <c r="Z60" s="114" t="n">
        <v>2399</v>
      </c>
      <c r="AA60" s="114">
        <f>IF(AB60&gt;0,(AB60-Z60)/2,"")</f>
        <v/>
      </c>
      <c r="AB60" s="114" t="n">
        <v>2774</v>
      </c>
      <c r="AC60" s="114">
        <f>IF(AD60&gt;0,(AD60-AB60)/2,"")</f>
        <v/>
      </c>
      <c r="AD60" s="114" t="n">
        <v>2774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3526</v>
      </c>
      <c r="R61" s="104" t="n">
        <v>816</v>
      </c>
      <c r="S61" s="104">
        <f>IF(T61&gt;0,(T61-R61)/2,"")</f>
        <v/>
      </c>
      <c r="T61" s="104" t="n">
        <v>1806</v>
      </c>
      <c r="U61" s="104">
        <f>IF(V61&gt;0,(V61-T61)/2,"")</f>
        <v/>
      </c>
      <c r="V61" s="104" t="n">
        <v>2204</v>
      </c>
      <c r="W61" s="104">
        <f>IF(X61&gt;0,(X61-V61)/2,"")</f>
        <v/>
      </c>
      <c r="X61" s="104" t="n">
        <v>2459</v>
      </c>
      <c r="Y61" s="104">
        <f>IF(Z61&gt;0,(Z61-X61)/2,"")</f>
        <v/>
      </c>
      <c r="Z61" s="104" t="n">
        <v>2459</v>
      </c>
      <c r="AA61" s="104">
        <f>IF(AB61&gt;0,(AB61-Z61)/2,"")</f>
        <v/>
      </c>
      <c r="AB61" s="104" t="n">
        <v>2459</v>
      </c>
      <c r="AC61" s="104">
        <f>IF(AD61&gt;0,(AD61-AB61)/2,"")</f>
        <v/>
      </c>
      <c r="AD61" s="104" t="n">
        <v>2459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2679</v>
      </c>
      <c r="R62" s="106" t="n">
        <v>264</v>
      </c>
      <c r="S62" s="106">
        <f>IF(T62&gt;0,(T62-R62)/2,"")</f>
        <v/>
      </c>
      <c r="T62" s="106" t="n">
        <v>732</v>
      </c>
      <c r="U62" s="106">
        <f>IF(V62&gt;0,(V62-T62)/2,"")</f>
        <v/>
      </c>
      <c r="V62" s="106" t="n">
        <v>1478</v>
      </c>
      <c r="W62" s="106">
        <f>IF(X62&gt;0,(X62-V62)/2,"")</f>
        <v/>
      </c>
      <c r="X62" s="106" t="n">
        <v>1991</v>
      </c>
      <c r="Y62" s="106">
        <f>IF(Z62&gt;0,(Z62-X62)/2,"")</f>
        <v/>
      </c>
      <c r="Z62" s="106" t="n">
        <v>1991</v>
      </c>
      <c r="AA62" s="106">
        <f>IF(AB62&gt;0,(AB62-Z62)/2,"")</f>
        <v/>
      </c>
      <c r="AB62" s="106" t="n">
        <v>1991</v>
      </c>
      <c r="AC62" s="106">
        <f>IF(AD62&gt;0,(AD62-AB62)/2,"")</f>
        <v/>
      </c>
      <c r="AD62" s="106" t="n">
        <v>1991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1529</v>
      </c>
      <c r="R63" s="108" t="n">
        <v>776</v>
      </c>
      <c r="S63" s="108">
        <f>IF(T63&gt;0,(T63-R63)/2,"")</f>
        <v/>
      </c>
      <c r="T63" s="108" t="n">
        <v>1016</v>
      </c>
      <c r="U63" s="108">
        <f>IF(V63&gt;0,(V63-T63)/2,"")</f>
        <v/>
      </c>
      <c r="V63" s="108" t="n">
        <v>1044</v>
      </c>
      <c r="W63" s="108">
        <f>IF(X63&gt;0,(X63-V63)/2,"")</f>
        <v/>
      </c>
      <c r="X63" s="108" t="n">
        <v>1044</v>
      </c>
      <c r="Y63" s="108">
        <f>IF(Z63&gt;0,(Z63-X63)/2,"")</f>
        <v/>
      </c>
      <c r="Z63" s="108" t="n">
        <v>1044</v>
      </c>
      <c r="AA63" s="108">
        <f>IF(AB63&gt;0,(AB63-Z63)/2,"")</f>
        <v/>
      </c>
      <c r="AB63" s="108" t="n">
        <v>1044</v>
      </c>
      <c r="AC63" s="108">
        <f>IF(AD63&gt;0,(AD63-AB63)/2,"")</f>
        <v/>
      </c>
      <c r="AD63" s="108" t="n">
        <v>1044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2281</v>
      </c>
      <c r="R64" s="114" t="n">
        <v>321</v>
      </c>
      <c r="S64" s="114">
        <f>IF(T64&gt;0,(T64-R64)/2,"")</f>
        <v/>
      </c>
      <c r="T64" s="114" t="n">
        <v>1592</v>
      </c>
      <c r="U64" s="114">
        <f>IF(V64&gt;0,(V64-T64)/2,"")</f>
        <v/>
      </c>
      <c r="V64" s="114" t="n">
        <v>1737</v>
      </c>
      <c r="W64" s="114">
        <f>IF(X64&gt;0,(X64-V64)/2,"")</f>
        <v/>
      </c>
      <c r="X64" s="114" t="n">
        <v>1774</v>
      </c>
      <c r="Y64" s="114">
        <f>IF(Z64&gt;0,(Z64-X64)/2,"")</f>
        <v/>
      </c>
      <c r="Z64" s="114" t="n">
        <v>1774</v>
      </c>
      <c r="AA64" s="114">
        <f>IF(AB64&gt;0,(AB64-Z64)/2,"")</f>
        <v/>
      </c>
      <c r="AB64" s="114" t="n">
        <v>1774</v>
      </c>
      <c r="AC64" s="114">
        <f>IF(AD64&gt;0,(AD64-AB64)/2,"")</f>
        <v/>
      </c>
      <c r="AD64" s="114" t="n">
        <v>1774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2.xml><?xml version="1.0" encoding="utf-8"?>
<worksheet xmlns:r="http://schemas.openxmlformats.org/officeDocument/2006/relationships" xmlns="http://schemas.openxmlformats.org/spreadsheetml/2006/main">
  <sheetPr codeName="Sheet62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20979</v>
      </c>
      <c r="G6" s="117" t="n">
        <v>17618.200375</v>
      </c>
      <c r="H6" s="117" t="n">
        <v>14468.52739170001</v>
      </c>
      <c r="I6" s="19">
        <f>G6+H6</f>
        <v/>
      </c>
      <c r="J6" s="119" t="n">
        <v>20950</v>
      </c>
      <c r="K6" s="117" t="n">
        <v>17515.217375</v>
      </c>
      <c r="L6" s="117" t="n">
        <v>14620.25860916</v>
      </c>
      <c r="M6" s="19">
        <f>K6+L6</f>
        <v/>
      </c>
      <c r="N6" s="85" t="n">
        <v>65</v>
      </c>
      <c r="O6" s="85" t="n">
        <v>54</v>
      </c>
      <c r="P6" s="92" t="n"/>
      <c r="Q6" s="20">
        <f>J6-P6</f>
        <v/>
      </c>
      <c r="R6" s="21" t="n">
        <v>2887</v>
      </c>
      <c r="S6" s="20">
        <f>IF(R6&gt;0,(R6-R7-$Q6),"")</f>
        <v/>
      </c>
      <c r="T6" s="21" t="n">
        <v>6341</v>
      </c>
      <c r="U6" s="20">
        <f>IF(T6&gt;0,(T6-T7-$Q6),"")</f>
        <v/>
      </c>
      <c r="V6" s="21" t="n">
        <v>10815</v>
      </c>
      <c r="W6" s="20">
        <f>IF(V6&gt;0,(V6-V7-$Q6),"")</f>
        <v/>
      </c>
      <c r="X6" s="21" t="n">
        <v>12474</v>
      </c>
      <c r="Y6" s="20">
        <f>IF(X6&gt;0,(X6-X7-$Q6),"")</f>
        <v/>
      </c>
      <c r="Z6" s="21" t="n">
        <v>17262</v>
      </c>
      <c r="AA6" s="20">
        <f>IF(Z6&gt;0,(Z6-Z7-$Q6),"")</f>
        <v/>
      </c>
      <c r="AB6" s="21" t="n">
        <v>20749</v>
      </c>
      <c r="AC6" s="22">
        <f>IF(AB6&gt;0,(AB6-AB7-$Q6),"")</f>
        <v/>
      </c>
      <c r="AD6" s="21" t="n">
        <v>20749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5</v>
      </c>
      <c r="U7" s="24" t="n"/>
      <c r="V7" s="25" t="n">
        <v>16</v>
      </c>
      <c r="W7" s="24" t="n"/>
      <c r="X7" s="25" t="n">
        <v>27</v>
      </c>
      <c r="Y7" s="24" t="n"/>
      <c r="Z7" s="25" t="n">
        <v>46</v>
      </c>
      <c r="AA7" s="24" t="n"/>
      <c r="AB7" s="25" t="n">
        <v>72</v>
      </c>
      <c r="AC7" s="26" t="n"/>
      <c r="AD7" s="25" t="n">
        <v>72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2503</v>
      </c>
      <c r="E8" s="29" t="inlineStr">
        <is>
          <t>Room 2</t>
        </is>
      </c>
      <c r="F8" s="119" t="n">
        <v>11919</v>
      </c>
      <c r="G8" s="117" t="n">
        <v>4921.183999999999</v>
      </c>
      <c r="H8" s="117" t="n">
        <v>1482.829198</v>
      </c>
      <c r="I8" s="19">
        <f>G8+H8</f>
        <v/>
      </c>
      <c r="J8" s="119" t="n">
        <v>12375</v>
      </c>
      <c r="K8" s="117" t="n">
        <v>5073.27</v>
      </c>
      <c r="L8" s="117" t="n">
        <v>1537.7528134</v>
      </c>
      <c r="M8" s="19">
        <f>K8+L8</f>
        <v/>
      </c>
      <c r="N8" s="87" t="n">
        <v>25</v>
      </c>
      <c r="O8" s="87" t="n">
        <v>23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3314</v>
      </c>
      <c r="W8" s="20">
        <f>IF(V8&gt;0,(V8-V9-$Q8),"")</f>
        <v/>
      </c>
      <c r="X8" s="21" t="n">
        <v>7132</v>
      </c>
      <c r="Y8" s="20">
        <f>IF(X8&gt;0,(X8-X9-$Q8),"")</f>
        <v/>
      </c>
      <c r="Z8" s="21" t="n">
        <v>12058</v>
      </c>
      <c r="AA8" s="20">
        <f>IF(Z8&gt;0,(Z8-Z9-$Q8),"")</f>
        <v/>
      </c>
      <c r="AB8" s="21" t="n">
        <v>12058</v>
      </c>
      <c r="AC8" s="22">
        <f>IF(AB8&gt;0,(AB8-AB9-$Q8),"")</f>
        <v/>
      </c>
      <c r="AD8" s="21" t="n">
        <v>12058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1882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6223</v>
      </c>
      <c r="E10" s="18" t="inlineStr">
        <is>
          <t>Room 3</t>
        </is>
      </c>
      <c r="F10" s="119" t="n">
        <v>14948</v>
      </c>
      <c r="G10" s="117" t="n">
        <v>11001.8275</v>
      </c>
      <c r="H10" s="117" t="n">
        <v>1798.2247375</v>
      </c>
      <c r="I10" s="19">
        <f>G10+H10</f>
        <v/>
      </c>
      <c r="J10" s="119" t="n">
        <v>15200</v>
      </c>
      <c r="K10" s="117" t="n">
        <v>11373.4225</v>
      </c>
      <c r="L10" s="117" t="n">
        <v>1901.73485</v>
      </c>
      <c r="M10" s="19">
        <f>K10+L10</f>
        <v/>
      </c>
      <c r="N10" s="88" t="n">
        <v>43</v>
      </c>
      <c r="O10" s="88" t="n">
        <v>32</v>
      </c>
      <c r="P10" s="92" t="n"/>
      <c r="Q10" s="20">
        <f>J10-P10</f>
        <v/>
      </c>
      <c r="R10" s="21" t="n">
        <v>2557</v>
      </c>
      <c r="S10" s="20">
        <f>IF(R10&gt;0,(R10-R11-$Q10),"")</f>
        <v/>
      </c>
      <c r="T10" s="21" t="n">
        <v>5439</v>
      </c>
      <c r="U10" s="20">
        <f>IF(T10&gt;0,(T10-T11-$Q10),"")</f>
        <v/>
      </c>
      <c r="V10" s="21" t="n">
        <v>7860</v>
      </c>
      <c r="W10" s="20">
        <f>IF(V10&gt;0,(V10-V11-$Q10),"")</f>
        <v/>
      </c>
      <c r="X10" s="21" t="n">
        <v>9552</v>
      </c>
      <c r="Y10" s="20">
        <f>IF(X10&gt;0,(X10-X11-$Q10),"")</f>
        <v/>
      </c>
      <c r="Z10" s="21" t="n">
        <v>9552</v>
      </c>
      <c r="AA10" s="20">
        <f>IF(Z10&gt;0,(Z10-Z11-$Q10),"")</f>
        <v/>
      </c>
      <c r="AB10" s="21" t="n">
        <v>9552</v>
      </c>
      <c r="AC10" s="22">
        <f>IF(AB10&gt;0,(AB10-AB11-$Q10),"")</f>
        <v/>
      </c>
      <c r="AD10" s="21" t="n">
        <v>9552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2061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482</v>
      </c>
      <c r="S11" s="24" t="n"/>
      <c r="T11" s="30" t="n">
        <v>705</v>
      </c>
      <c r="U11" s="24" t="n"/>
      <c r="V11" s="30" t="n">
        <v>1333</v>
      </c>
      <c r="W11" s="24" t="n"/>
      <c r="X11" s="30" t="n">
        <v>1481</v>
      </c>
      <c r="Y11" s="24" t="n"/>
      <c r="Z11" s="30" t="n">
        <v>1481</v>
      </c>
      <c r="AA11" s="24" t="n"/>
      <c r="AB11" s="30" t="n">
        <v>1481</v>
      </c>
      <c r="AC11" s="26" t="n"/>
      <c r="AD11" s="30" t="n">
        <v>1481</v>
      </c>
      <c r="AE11" s="26" t="n"/>
    </row>
    <row r="12">
      <c r="B12" s="16" t="inlineStr">
        <is>
          <t>WM TUC</t>
        </is>
      </c>
      <c r="C12" s="17" t="n">
        <v>1643</v>
      </c>
      <c r="E12" s="29" t="inlineStr">
        <is>
          <t>Room 4</t>
        </is>
      </c>
      <c r="F12" s="119" t="n">
        <v>15647</v>
      </c>
      <c r="G12" s="117" t="n">
        <v>12104.18025</v>
      </c>
      <c r="H12" s="117" t="n">
        <v>19107.41606504998</v>
      </c>
      <c r="I12" s="19">
        <f>G12+H12</f>
        <v/>
      </c>
      <c r="J12" s="119" t="n">
        <v>16520</v>
      </c>
      <c r="K12" s="117" t="n">
        <v>12834.70275</v>
      </c>
      <c r="L12" s="117" t="n">
        <v>18609.61397423</v>
      </c>
      <c r="M12" s="19">
        <f>K12+L12</f>
        <v/>
      </c>
      <c r="N12" s="88" t="n">
        <v>50</v>
      </c>
      <c r="O12" s="88" t="n">
        <v>41</v>
      </c>
      <c r="P12" s="92" t="n"/>
      <c r="Q12" s="20">
        <f>J12-P12</f>
        <v/>
      </c>
      <c r="R12" s="21" t="n">
        <v>1484</v>
      </c>
      <c r="S12" s="20">
        <f>IF(R12&gt;0,(R12-R13-$Q12),"")</f>
        <v/>
      </c>
      <c r="T12" s="21" t="n">
        <v>1983</v>
      </c>
      <c r="U12" s="20">
        <f>IF(T12&gt;0,(T12-T13-$Q12),"")</f>
        <v/>
      </c>
      <c r="V12" s="21" t="n">
        <v>4701</v>
      </c>
      <c r="W12" s="20">
        <f>IF(V12&gt;0,(V12-V13-$Q12),"")</f>
        <v/>
      </c>
      <c r="X12" s="21" t="n">
        <v>8632</v>
      </c>
      <c r="Y12" s="20">
        <f>IF(X12&gt;0,(X12-X13-$Q12),"")</f>
        <v/>
      </c>
      <c r="Z12" s="21" t="n">
        <v>13309</v>
      </c>
      <c r="AA12" s="20">
        <f>IF(Z12&gt;0,(Z12-Z13-$Q12),"")</f>
        <v/>
      </c>
      <c r="AB12" s="21" t="n">
        <v>13309</v>
      </c>
      <c r="AC12" s="22">
        <f>IF(AB12&gt;0,(AB12-AB13-$Q12),"")</f>
        <v/>
      </c>
      <c r="AD12" s="21" t="n">
        <v>13309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4811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358</v>
      </c>
      <c r="S13" s="24" t="n"/>
      <c r="T13" s="30" t="n">
        <v>358</v>
      </c>
      <c r="U13" s="24" t="n"/>
      <c r="V13" s="30" t="n">
        <v>1221</v>
      </c>
      <c r="W13" s="24" t="n"/>
      <c r="X13" s="30" t="n">
        <v>1299</v>
      </c>
      <c r="Y13" s="24" t="n"/>
      <c r="Z13" s="30" t="n">
        <v>1299</v>
      </c>
      <c r="AA13" s="24" t="n"/>
      <c r="AB13" s="30" t="n">
        <v>1299</v>
      </c>
      <c r="AC13" s="26" t="n"/>
      <c r="AD13" s="30" t="n">
        <v>1299</v>
      </c>
      <c r="AE13" s="26" t="n"/>
    </row>
    <row r="14">
      <c r="B14" s="16" t="inlineStr">
        <is>
          <t>ALBSFWY PHX</t>
        </is>
      </c>
      <c r="C14" s="17" t="n">
        <v>11407</v>
      </c>
      <c r="E14" s="18" t="inlineStr">
        <is>
          <t>Room 5</t>
        </is>
      </c>
      <c r="F14" s="119" t="n">
        <v>24475</v>
      </c>
      <c r="G14" s="117" t="n">
        <v>17512.96875</v>
      </c>
      <c r="H14" s="117" t="n">
        <v>21917.006459475</v>
      </c>
      <c r="I14" s="19">
        <f>G14+H14</f>
        <v/>
      </c>
      <c r="J14" s="119" t="n">
        <v>24583</v>
      </c>
      <c r="K14" s="117" t="n">
        <v>17580.46875</v>
      </c>
      <c r="L14" s="117" t="n">
        <v>22054.78452803499</v>
      </c>
      <c r="M14" s="19">
        <f>K14+L14</f>
        <v/>
      </c>
      <c r="N14" s="88" t="n">
        <v>65</v>
      </c>
      <c r="O14" s="88" t="n">
        <v>52</v>
      </c>
      <c r="P14" s="92" t="n"/>
      <c r="Q14" s="20">
        <f>J14-P14</f>
        <v/>
      </c>
      <c r="R14" s="21" t="n">
        <v>5324</v>
      </c>
      <c r="S14" s="20">
        <f>IF(R14&gt;0,(R14-R15-$Q14),"")</f>
        <v/>
      </c>
      <c r="T14" s="21" t="n">
        <v>8619</v>
      </c>
      <c r="U14" s="20">
        <f>IF(T14&gt;0,(T14-T15-$Q14),"")</f>
        <v/>
      </c>
      <c r="V14" s="21" t="n">
        <v>10023</v>
      </c>
      <c r="W14" s="20">
        <f>IF(V14&gt;0,(V14-V15-$Q14),"")</f>
        <v/>
      </c>
      <c r="X14" s="21" t="n">
        <v>13662</v>
      </c>
      <c r="Y14" s="20">
        <f>IF(X14&gt;0,(X14-X15-$Q14),"")</f>
        <v/>
      </c>
      <c r="Z14" s="21" t="n">
        <v>15252</v>
      </c>
      <c r="AA14" s="20">
        <f>IF(Z14&gt;0,(Z14-Z15-$Q14),"")</f>
        <v/>
      </c>
      <c r="AB14" s="21" t="n">
        <v>15252</v>
      </c>
      <c r="AC14" s="22">
        <f>IF(AB14&gt;0,(AB14-AB15-$Q14),"")</f>
        <v/>
      </c>
      <c r="AD14" s="21" t="n">
        <v>15252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4649</v>
      </c>
      <c r="S15" s="24" t="n"/>
      <c r="T15" s="25" t="n">
        <v>7357</v>
      </c>
      <c r="U15" s="24" t="n"/>
      <c r="V15" s="25" t="n">
        <v>7641</v>
      </c>
      <c r="W15" s="24" t="n"/>
      <c r="X15" s="25" t="n">
        <v>8863</v>
      </c>
      <c r="Y15" s="24" t="n"/>
      <c r="Z15" s="25" t="n">
        <v>8909</v>
      </c>
      <c r="AA15" s="24" t="n"/>
      <c r="AB15" s="25" t="n">
        <v>8909</v>
      </c>
      <c r="AC15" s="26" t="n"/>
      <c r="AD15" s="25" t="n">
        <v>8909</v>
      </c>
      <c r="AE15" s="26" t="n"/>
    </row>
    <row r="16" ht="15" customHeight="1" thickBot="1">
      <c r="B16" s="28" t="inlineStr">
        <is>
          <t>FRY'S</t>
        </is>
      </c>
      <c r="C16" s="17" t="n">
        <v>14217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9072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2670</v>
      </c>
      <c r="L20" s="4" t="n"/>
      <c r="M20" s="4" t="n"/>
      <c r="Q20" s="51" t="inlineStr">
        <is>
          <t>Day Prior</t>
        </is>
      </c>
      <c r="R20" s="35" t="n">
        <v>6491</v>
      </c>
      <c r="S20" s="36" t="n">
        <v>-88859</v>
      </c>
      <c r="T20" s="35" t="n">
        <v>16365</v>
      </c>
      <c r="U20" s="36" t="n">
        <v>-78985</v>
      </c>
      <c r="V20" s="35" t="n">
        <v>28231</v>
      </c>
      <c r="W20" s="36" t="n">
        <v>-67119</v>
      </c>
      <c r="X20" s="35" t="n">
        <v>38384</v>
      </c>
      <c r="Y20" s="36" t="n">
        <v>-56966</v>
      </c>
      <c r="Z20" s="35" t="n">
        <v>47879</v>
      </c>
      <c r="AA20" s="36" t="n">
        <v>-47471</v>
      </c>
      <c r="AB20" s="35" t="n">
        <v>47879</v>
      </c>
      <c r="AC20" s="37" t="n">
        <v>-47471</v>
      </c>
      <c r="AD20" s="35" t="n">
        <v>47879</v>
      </c>
      <c r="AE20" s="37" t="n">
        <v>-47471</v>
      </c>
    </row>
    <row r="21" ht="15" customHeight="1" thickBot="1">
      <c r="B21" s="57" t="inlineStr">
        <is>
          <t>SBUX LV</t>
        </is>
      </c>
      <c r="C21" s="58" t="n">
        <v>4594</v>
      </c>
      <c r="M21" s="4" t="n"/>
      <c r="Q21" s="52" t="n"/>
      <c r="R21" s="40" t="n">
        <v>4284</v>
      </c>
      <c r="S21" s="41" t="n"/>
      <c r="T21" s="40" t="n">
        <v>8627</v>
      </c>
      <c r="U21" s="41" t="n"/>
      <c r="V21" s="40" t="n">
        <v>10361</v>
      </c>
      <c r="W21" s="41" t="n"/>
      <c r="X21" s="40" t="n">
        <v>13285</v>
      </c>
      <c r="Y21" s="41" t="n"/>
      <c r="Z21" s="40" t="n">
        <v>16128</v>
      </c>
      <c r="AA21" s="41" t="n"/>
      <c r="AB21" s="40" t="n">
        <v>16128</v>
      </c>
      <c r="AC21" s="42" t="n"/>
      <c r="AD21" s="40" t="n">
        <v>16128</v>
      </c>
      <c r="AE21" s="42" t="n"/>
    </row>
    <row r="22" ht="15" customHeight="1" thickBot="1">
      <c r="M22" s="4" t="n"/>
      <c r="Q22" s="54" t="n"/>
      <c r="R22" s="55" t="n">
        <v>3245.5</v>
      </c>
      <c r="S22" s="55" t="n"/>
      <c r="T22" s="55" t="n">
        <v>4937</v>
      </c>
      <c r="U22" s="55" t="n"/>
      <c r="V22" s="55" t="n">
        <v>5933</v>
      </c>
      <c r="W22" s="55" t="n"/>
      <c r="X22" s="55" t="n">
        <v>5076.5</v>
      </c>
      <c r="Y22" s="55" t="n"/>
      <c r="Z22" s="55" t="n">
        <v>4747.5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11114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30174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14738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15734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4495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1041</v>
      </c>
      <c r="R35" s="104" t="n">
        <v>0</v>
      </c>
      <c r="S35" s="104">
        <f>IF(T35&gt;0,(T35-R35)/2,"")</f>
        <v/>
      </c>
      <c r="T35" s="104" t="n">
        <v>545</v>
      </c>
      <c r="U35" s="104">
        <f>IF(V35&gt;0,(V35-T35)/2,"")</f>
        <v/>
      </c>
      <c r="V35" s="104" t="n">
        <v>545</v>
      </c>
      <c r="W35" s="104">
        <f>IF(X35&gt;0,(X35-V35)/2,"")</f>
        <v/>
      </c>
      <c r="X35" s="104" t="n">
        <v>1039</v>
      </c>
      <c r="Y35" s="104">
        <f>IF(Z35&gt;0,(Z35-X35)/2,"")</f>
        <v/>
      </c>
      <c r="Z35" s="104" t="n">
        <v>1039</v>
      </c>
      <c r="AA35" s="104">
        <f>IF(AB35&gt;0,(AB35-Z35)/2,"")</f>
        <v/>
      </c>
      <c r="AB35" s="104" t="n">
        <v>1039</v>
      </c>
      <c r="AC35" s="104">
        <f>IF(AD35&gt;0,(AD35-AB35)/2,"")</f>
        <v/>
      </c>
      <c r="AD35" s="104" t="n">
        <v>1039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1120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606</v>
      </c>
      <c r="W36" s="106">
        <f>IF(X36&gt;0,(X36-V36)/2,"")</f>
        <v/>
      </c>
      <c r="X36" s="106" t="n">
        <v>606</v>
      </c>
      <c r="Y36" s="106">
        <f>IF(Z36&gt;0,(Z36-X36)/2,"")</f>
        <v/>
      </c>
      <c r="Z36" s="106" t="n">
        <v>606</v>
      </c>
      <c r="AA36" s="106">
        <f>IF(AB36&gt;0,(AB36-Z36)/2,"")</f>
        <v/>
      </c>
      <c r="AB36" s="106" t="n">
        <v>1118</v>
      </c>
      <c r="AC36" s="106">
        <f>IF(AD36&gt;0,(AD36-AB36)/2,"")</f>
        <v/>
      </c>
      <c r="AD36" s="106" t="n">
        <v>1118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3745</v>
      </c>
      <c r="R37" s="108" t="n">
        <v>420</v>
      </c>
      <c r="S37" s="108">
        <f>IF(T37&gt;0,(T37-R37)/2,"")</f>
        <v/>
      </c>
      <c r="T37" s="108" t="n">
        <v>840</v>
      </c>
      <c r="U37" s="108">
        <f>IF(V37&gt;0,(V37-T37)/2,"")</f>
        <v/>
      </c>
      <c r="V37" s="108" t="n">
        <v>1240</v>
      </c>
      <c r="W37" s="108">
        <f>IF(X37&gt;0,(X37-V37)/2,"")</f>
        <v/>
      </c>
      <c r="X37" s="108" t="n">
        <v>1483</v>
      </c>
      <c r="Y37" s="108">
        <f>IF(Z37&gt;0,(Z37-X37)/2,"")</f>
        <v/>
      </c>
      <c r="Z37" s="108" t="n">
        <v>2789</v>
      </c>
      <c r="AA37" s="108">
        <f>IF(AB37&gt;0,(AB37-Z37)/2,"")</f>
        <v/>
      </c>
      <c r="AB37" s="108" t="n">
        <v>3708</v>
      </c>
      <c r="AC37" s="108">
        <f>IF(AD37&gt;0,(AD37-AB37)/2,"")</f>
        <v/>
      </c>
      <c r="AD37" s="108" t="n">
        <v>3708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3776</v>
      </c>
      <c r="R38" s="106" t="n">
        <v>724</v>
      </c>
      <c r="S38" s="106">
        <f>IF(T38&gt;0,(T38-R38)/2,"")</f>
        <v/>
      </c>
      <c r="T38" s="106" t="n">
        <v>724</v>
      </c>
      <c r="U38" s="106">
        <f>IF(V38&gt;0,(V38-T38)/2,"")</f>
        <v/>
      </c>
      <c r="V38" s="106" t="n">
        <v>2000</v>
      </c>
      <c r="W38" s="106">
        <f>IF(X38&gt;0,(X38-V38)/2,"")</f>
        <v/>
      </c>
      <c r="X38" s="106" t="n">
        <v>2000</v>
      </c>
      <c r="Y38" s="106">
        <f>IF(Z38&gt;0,(Z38-X38)/2,"")</f>
        <v/>
      </c>
      <c r="Z38" s="106" t="n">
        <v>3067</v>
      </c>
      <c r="AA38" s="106">
        <f>IF(AB38&gt;0,(AB38-Z38)/2,"")</f>
        <v/>
      </c>
      <c r="AB38" s="106" t="n">
        <v>3774</v>
      </c>
      <c r="AC38" s="106">
        <f>IF(AD38&gt;0,(AD38-AB38)/2,"")</f>
        <v/>
      </c>
      <c r="AD38" s="106" t="n">
        <v>3774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2591</v>
      </c>
      <c r="R39" s="108" t="n">
        <v>0</v>
      </c>
      <c r="S39" s="108">
        <f>IF(T39&gt;0,(T39-R39)/2,"")</f>
        <v/>
      </c>
      <c r="T39" s="108" t="n">
        <v>884</v>
      </c>
      <c r="U39" s="108">
        <f>IF(V39&gt;0,(V39-T39)/2,"")</f>
        <v/>
      </c>
      <c r="V39" s="108" t="n">
        <v>1100</v>
      </c>
      <c r="W39" s="108">
        <f>IF(X39&gt;0,(X39-V39)/2,"")</f>
        <v/>
      </c>
      <c r="X39" s="108" t="n">
        <v>1333</v>
      </c>
      <c r="Y39" s="108">
        <f>IF(Z39&gt;0,(Z39-X39)/2,"")</f>
        <v/>
      </c>
      <c r="Z39" s="108" t="n">
        <v>2190</v>
      </c>
      <c r="AA39" s="108">
        <f>IF(AB39&gt;0,(AB39-Z39)/2,"")</f>
        <v/>
      </c>
      <c r="AB39" s="108" t="n">
        <v>2592</v>
      </c>
      <c r="AC39" s="108">
        <f>IF(AD39&gt;0,(AD39-AB39)/2,"")</f>
        <v/>
      </c>
      <c r="AD39" s="108" t="n">
        <v>2592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3471</v>
      </c>
      <c r="R40" s="106" t="n">
        <v>741</v>
      </c>
      <c r="S40" s="106">
        <f>IF(T40&gt;0,(T40-R40)/2,"")</f>
        <v/>
      </c>
      <c r="T40" s="106" t="n">
        <v>741</v>
      </c>
      <c r="U40" s="106">
        <f>IF(V40&gt;0,(V40-T40)/2,"")</f>
        <v/>
      </c>
      <c r="V40" s="106" t="n">
        <v>1799</v>
      </c>
      <c r="W40" s="106">
        <f>IF(X40&gt;0,(X40-V40)/2,"")</f>
        <v/>
      </c>
      <c r="X40" s="106" t="n">
        <v>2173</v>
      </c>
      <c r="Y40" s="106">
        <f>IF(Z40&gt;0,(Z40-X40)/2,"")</f>
        <v/>
      </c>
      <c r="Z40" s="106" t="n">
        <v>2869</v>
      </c>
      <c r="AA40" s="106">
        <f>IF(AB40&gt;0,(AB40-Z40)/2,"")</f>
        <v/>
      </c>
      <c r="AB40" s="106" t="n">
        <v>3435</v>
      </c>
      <c r="AC40" s="106">
        <f>IF(AD40&gt;0,(AD40-AB40)/2,"")</f>
        <v/>
      </c>
      <c r="AD40" s="106" t="n">
        <v>3435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1104</v>
      </c>
      <c r="R41" s="108" t="n">
        <v>240</v>
      </c>
      <c r="S41" s="108">
        <f>IF(T41&gt;0,(T41-R41)/2,"")</f>
        <v/>
      </c>
      <c r="T41" s="108" t="n">
        <v>838</v>
      </c>
      <c r="U41" s="108">
        <f>IF(V41&gt;0,(V41-T41)/2,"")</f>
        <v/>
      </c>
      <c r="V41" s="108" t="n">
        <v>838</v>
      </c>
      <c r="W41" s="108">
        <f>IF(X41&gt;0,(X41-V41)/2,"")</f>
        <v/>
      </c>
      <c r="X41" s="108" t="n">
        <v>1102</v>
      </c>
      <c r="Y41" s="108">
        <f>IF(Z41&gt;0,(Z41-X41)/2,"")</f>
        <v/>
      </c>
      <c r="Z41" s="108" t="n">
        <v>1102</v>
      </c>
      <c r="AA41" s="108">
        <f>IF(AB41&gt;0,(AB41-Z41)/2,"")</f>
        <v/>
      </c>
      <c r="AB41" s="108" t="n">
        <v>1102</v>
      </c>
      <c r="AC41" s="108">
        <f>IF(AD41&gt;0,(AD41-AB41)/2,"")</f>
        <v/>
      </c>
      <c r="AD41" s="108" t="n">
        <v>1102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1765</v>
      </c>
      <c r="R42" s="106" t="n">
        <v>762</v>
      </c>
      <c r="S42" s="106">
        <f>IF(T42&gt;0,(T42-R42)/2,"")</f>
        <v/>
      </c>
      <c r="T42" s="106" t="n">
        <v>1232</v>
      </c>
      <c r="U42" s="106">
        <f>IF(V42&gt;0,(V42-T42)/2,"")</f>
        <v/>
      </c>
      <c r="V42" s="106" t="n">
        <v>1640</v>
      </c>
      <c r="W42" s="106">
        <f>IF(X42&gt;0,(X42-V42)/2,"")</f>
        <v/>
      </c>
      <c r="X42" s="106" t="n">
        <v>1691</v>
      </c>
      <c r="Y42" s="106">
        <f>IF(Z42&gt;0,(Z42-X42)/2,"")</f>
        <v/>
      </c>
      <c r="Z42" s="106" t="n">
        <v>1772</v>
      </c>
      <c r="AA42" s="106">
        <f>IF(AB42&gt;0,(AB42-Z42)/2,"")</f>
        <v/>
      </c>
      <c r="AB42" s="106" t="n">
        <v>1772</v>
      </c>
      <c r="AC42" s="106">
        <f>IF(AD42&gt;0,(AD42-AB42)/2,"")</f>
        <v/>
      </c>
      <c r="AD42" s="106" t="n">
        <v>1772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1688</v>
      </c>
      <c r="R43" s="110" t="n">
        <v>0</v>
      </c>
      <c r="S43" s="110">
        <f>IF(T43&gt;0,(T43-R43)/2,"")</f>
        <v/>
      </c>
      <c r="T43" s="110" t="n">
        <v>537</v>
      </c>
      <c r="U43" s="110">
        <f>IF(V43&gt;0,(V43-T43)/2,"")</f>
        <v/>
      </c>
      <c r="V43" s="110" t="n">
        <v>897</v>
      </c>
      <c r="W43" s="110">
        <f>IF(X43&gt;0,(X43-V43)/2,"")</f>
        <v/>
      </c>
      <c r="X43" s="110" t="n">
        <v>897</v>
      </c>
      <c r="Y43" s="110">
        <f>IF(Z43&gt;0,(Z43-X43)/2,"")</f>
        <v/>
      </c>
      <c r="Z43" s="110" t="n">
        <v>1678</v>
      </c>
      <c r="AA43" s="110">
        <f>IF(AB43&gt;0,(AB43-Z43)/2,"")</f>
        <v/>
      </c>
      <c r="AB43" s="110" t="n">
        <v>1678</v>
      </c>
      <c r="AC43" s="110">
        <f>IF(AD43&gt;0,(AD43-AB43)/2,"")</f>
        <v/>
      </c>
      <c r="AD43" s="110" t="n">
        <v>1678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3253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3253</v>
      </c>
      <c r="Y44" s="112">
        <f>IF(Z44&gt;0,(Z44-X44)/2,"")</f>
        <v/>
      </c>
      <c r="Z44" s="112" t="n">
        <v>3253</v>
      </c>
      <c r="AA44" s="112">
        <f>IF(AB44&gt;0,(AB44-Z44)/2,"")</f>
        <v/>
      </c>
      <c r="AB44" s="112" t="n">
        <v>3253</v>
      </c>
      <c r="AC44" s="112">
        <f>IF(AD44&gt;0,(AD44-AB44)/2,"")</f>
        <v/>
      </c>
      <c r="AD44" s="112" t="n">
        <v>3253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2731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0</v>
      </c>
      <c r="Y45" s="108">
        <f>IF(Z45&gt;0,(Z45-X45)/2,"")</f>
        <v/>
      </c>
      <c r="Z45" s="108" t="n">
        <v>2731</v>
      </c>
      <c r="AA45" s="108">
        <f>IF(AB45&gt;0,(AB45-Z45)/2,"")</f>
        <v/>
      </c>
      <c r="AB45" s="108" t="n">
        <v>2731</v>
      </c>
      <c r="AC45" s="108">
        <f>IF(AD45&gt;0,(AD45-AB45)/2,"")</f>
        <v/>
      </c>
      <c r="AD45" s="108" t="n">
        <v>2731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3035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1658</v>
      </c>
      <c r="W46" s="106">
        <f>IF(X46&gt;0,(X46-V46)/2,"")</f>
        <v/>
      </c>
      <c r="X46" s="106" t="n">
        <v>1658</v>
      </c>
      <c r="Y46" s="106">
        <f>IF(Z46&gt;0,(Z46-X46)/2,"")</f>
        <v/>
      </c>
      <c r="Z46" s="106" t="n">
        <v>2718</v>
      </c>
      <c r="AA46" s="106">
        <f>IF(AB46&gt;0,(AB46-Z46)/2,"")</f>
        <v/>
      </c>
      <c r="AB46" s="106" t="n">
        <v>2718</v>
      </c>
      <c r="AC46" s="106">
        <f>IF(AD46&gt;0,(AD46-AB46)/2,"")</f>
        <v/>
      </c>
      <c r="AD46" s="106" t="n">
        <v>2718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3356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1656</v>
      </c>
      <c r="W47" s="110">
        <f>IF(X47&gt;0,(X47-V47)/2,"")</f>
        <v/>
      </c>
      <c r="X47" s="110" t="n">
        <v>2221</v>
      </c>
      <c r="Y47" s="110">
        <f>IF(Z47&gt;0,(Z47-X47)/2,"")</f>
        <v/>
      </c>
      <c r="Z47" s="110" t="n">
        <v>3356</v>
      </c>
      <c r="AA47" s="110">
        <f>IF(AB47&gt;0,(AB47-Z47)/2,"")</f>
        <v/>
      </c>
      <c r="AB47" s="110" t="n">
        <v>3356</v>
      </c>
      <c r="AC47" s="110">
        <f>IF(AD47&gt;0,(AD47-AB47)/2,"")</f>
        <v/>
      </c>
      <c r="AD47" s="110" t="n">
        <v>3356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229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29</v>
      </c>
      <c r="W48" s="112">
        <f>IF(X48&gt;0,(X48-V48)/2,"")</f>
        <v/>
      </c>
      <c r="X48" s="112" t="n">
        <v>109</v>
      </c>
      <c r="Y48" s="112">
        <f>IF(Z48&gt;0,(Z48-X48)/2,"")</f>
        <v/>
      </c>
      <c r="Z48" s="112" t="n">
        <v>109</v>
      </c>
      <c r="AA48" s="112">
        <f>IF(AB48&gt;0,(AB48-Z48)/2,"")</f>
        <v/>
      </c>
      <c r="AB48" s="112" t="n">
        <v>109</v>
      </c>
      <c r="AC48" s="112">
        <f>IF(AD48&gt;0,(AD48-AB48)/2,"")</f>
        <v/>
      </c>
      <c r="AD48" s="112" t="n">
        <v>109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445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77</v>
      </c>
      <c r="W49" s="108">
        <f>IF(X49&gt;0,(X49-V49)/2,"")</f>
        <v/>
      </c>
      <c r="X49" s="108" t="n">
        <v>420</v>
      </c>
      <c r="Y49" s="108">
        <f>IF(Z49&gt;0,(Z49-X49)/2,"")</f>
        <v/>
      </c>
      <c r="Z49" s="108" t="n">
        <v>420</v>
      </c>
      <c r="AA49" s="108">
        <f>IF(AB49&gt;0,(AB49-Z49)/2,"")</f>
        <v/>
      </c>
      <c r="AB49" s="108" t="n">
        <v>420</v>
      </c>
      <c r="AC49" s="108">
        <f>IF(AD49&gt;0,(AD49-AB49)/2,"")</f>
        <v/>
      </c>
      <c r="AD49" s="108" t="n">
        <v>420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1701</v>
      </c>
      <c r="R50" s="106" t="n">
        <v>478</v>
      </c>
      <c r="S50" s="106">
        <f>IF(T50&gt;0,(T50-R50)/2,"")</f>
        <v/>
      </c>
      <c r="T50" s="106" t="n">
        <v>459</v>
      </c>
      <c r="U50" s="106">
        <f>IF(V50&gt;0,(V50-T50)/2,"")</f>
        <v/>
      </c>
      <c r="V50" s="106" t="n">
        <v>1038</v>
      </c>
      <c r="W50" s="106">
        <f>IF(X50&gt;0,(X50-V50)/2,"")</f>
        <v/>
      </c>
      <c r="X50" s="106" t="n">
        <v>1247</v>
      </c>
      <c r="Y50" s="106">
        <f>IF(Z50&gt;0,(Z50-X50)/2,"")</f>
        <v/>
      </c>
      <c r="Z50" s="106" t="n">
        <v>1247</v>
      </c>
      <c r="AA50" s="106">
        <f>IF(AB50&gt;0,(AB50-Z50)/2,"")</f>
        <v/>
      </c>
      <c r="AB50" s="106" t="n">
        <v>1247</v>
      </c>
      <c r="AC50" s="106">
        <f>IF(AD50&gt;0,(AD50-AB50)/2,"")</f>
        <v/>
      </c>
      <c r="AD50" s="106" t="n">
        <v>1247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1891</v>
      </c>
      <c r="R51" s="108" t="n">
        <v>370</v>
      </c>
      <c r="S51" s="108">
        <f>IF(T51&gt;0,(T51-R51)/2,"")</f>
        <v/>
      </c>
      <c r="T51" s="108" t="n">
        <v>1342</v>
      </c>
      <c r="U51" s="108">
        <f>IF(V51&gt;0,(V51-T51)/2,"")</f>
        <v/>
      </c>
      <c r="V51" s="108" t="n">
        <v>1658</v>
      </c>
      <c r="W51" s="108">
        <f>IF(X51&gt;0,(X51-V51)/2,"")</f>
        <v/>
      </c>
      <c r="X51" s="108" t="n">
        <v>1828</v>
      </c>
      <c r="Y51" s="108">
        <f>IF(Z51&gt;0,(Z51-X51)/2,"")</f>
        <v/>
      </c>
      <c r="Z51" s="108" t="n">
        <v>1828</v>
      </c>
      <c r="AA51" s="108">
        <f>IF(AB51&gt;0,(AB51-Z51)/2,"")</f>
        <v/>
      </c>
      <c r="AB51" s="108" t="n">
        <v>1828</v>
      </c>
      <c r="AC51" s="108">
        <f>IF(AD51&gt;0,(AD51-AB51)/2,"")</f>
        <v/>
      </c>
      <c r="AD51" s="108" t="n">
        <v>1828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1467</v>
      </c>
      <c r="R52" s="106" t="n">
        <v>0</v>
      </c>
      <c r="S52" s="106">
        <f>IF(T52&gt;0,(T52-R52)/2,"")</f>
        <v/>
      </c>
      <c r="T52" s="106" t="n">
        <v>477</v>
      </c>
      <c r="U52" s="106">
        <f>IF(V52&gt;0,(V52-T52)/2,"")</f>
        <v/>
      </c>
      <c r="V52" s="106" t="n">
        <v>527</v>
      </c>
      <c r="W52" s="106">
        <f>IF(X52&gt;0,(X52-V52)/2,"")</f>
        <v/>
      </c>
      <c r="X52" s="106" t="n">
        <v>574</v>
      </c>
      <c r="Y52" s="106">
        <f>IF(Z52&gt;0,(Z52-X52)/2,"")</f>
        <v/>
      </c>
      <c r="Z52" s="106" t="n">
        <v>574</v>
      </c>
      <c r="AA52" s="106">
        <f>IF(AB52&gt;0,(AB52-Z52)/2,"")</f>
        <v/>
      </c>
      <c r="AB52" s="106" t="n">
        <v>574</v>
      </c>
      <c r="AC52" s="106">
        <f>IF(AD52&gt;0,(AD52-AB52)/2,"")</f>
        <v/>
      </c>
      <c r="AD52" s="106" t="n">
        <v>574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1393</v>
      </c>
      <c r="R53" s="108" t="n">
        <v>709</v>
      </c>
      <c r="S53" s="108">
        <f>IF(T53&gt;0,(T53-R53)/2,"")</f>
        <v/>
      </c>
      <c r="T53" s="108" t="n">
        <v>817</v>
      </c>
      <c r="U53" s="108">
        <f>IF(V53&gt;0,(V53-T53)/2,"")</f>
        <v/>
      </c>
      <c r="V53" s="108" t="n">
        <v>865</v>
      </c>
      <c r="W53" s="108">
        <f>IF(X53&gt;0,(X53-V53)/2,"")</f>
        <v/>
      </c>
      <c r="X53" s="108" t="n">
        <v>878</v>
      </c>
      <c r="Y53" s="108">
        <f>IF(Z53&gt;0,(Z53-X53)/2,"")</f>
        <v/>
      </c>
      <c r="Z53" s="108" t="n">
        <v>878</v>
      </c>
      <c r="AA53" s="108">
        <f>IF(AB53&gt;0,(AB53-Z53)/2,"")</f>
        <v/>
      </c>
      <c r="AB53" s="108" t="n">
        <v>878</v>
      </c>
      <c r="AC53" s="108">
        <f>IF(AD53&gt;0,(AD53-AB53)/2,"")</f>
        <v/>
      </c>
      <c r="AD53" s="108" t="n">
        <v>878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3978</v>
      </c>
      <c r="R54" s="106" t="n">
        <v>1000</v>
      </c>
      <c r="S54" s="106">
        <f>IF(T54&gt;0,(T54-R54)/2,"")</f>
        <v/>
      </c>
      <c r="T54" s="106" t="n">
        <v>2169</v>
      </c>
      <c r="U54" s="106">
        <f>IF(V54&gt;0,(V54-T54)/2,"")</f>
        <v/>
      </c>
      <c r="V54" s="106" t="n">
        <v>3232</v>
      </c>
      <c r="W54" s="106">
        <f>IF(X54&gt;0,(X54-V54)/2,"")</f>
        <v/>
      </c>
      <c r="X54" s="106" t="n">
        <v>3677</v>
      </c>
      <c r="Y54" s="106">
        <f>IF(Z54&gt;0,(Z54-X54)/2,"")</f>
        <v/>
      </c>
      <c r="Z54" s="106" t="n">
        <v>3677</v>
      </c>
      <c r="AA54" s="106">
        <f>IF(AB54&gt;0,(AB54-Z54)/2,"")</f>
        <v/>
      </c>
      <c r="AB54" s="106" t="n">
        <v>3677</v>
      </c>
      <c r="AC54" s="106">
        <f>IF(AD54&gt;0,(AD54-AB54)/2,"")</f>
        <v/>
      </c>
      <c r="AD54" s="106" t="n">
        <v>3677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229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227</v>
      </c>
      <c r="W55" s="108">
        <f>IF(X55&gt;0,(X55-V55)/2,"")</f>
        <v/>
      </c>
      <c r="X55" s="108" t="n">
        <v>237</v>
      </c>
      <c r="Y55" s="108">
        <f>IF(Z55&gt;0,(Z55-X55)/2,"")</f>
        <v/>
      </c>
      <c r="Z55" s="108" t="n">
        <v>237</v>
      </c>
      <c r="AA55" s="108">
        <f>IF(AB55&gt;0,(AB55-Z55)/2,"")</f>
        <v/>
      </c>
      <c r="AB55" s="108" t="n">
        <v>237</v>
      </c>
      <c r="AC55" s="108">
        <f>IF(AD55&gt;0,(AD55-AB55)/2,"")</f>
        <v/>
      </c>
      <c r="AD55" s="108" t="n">
        <v>237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1785</v>
      </c>
      <c r="R56" s="114" t="n">
        <v>0</v>
      </c>
      <c r="S56" s="114">
        <f>IF(T56&gt;0,(T56-R56)/2,"")</f>
        <v/>
      </c>
      <c r="T56" s="114" t="n">
        <v>175</v>
      </c>
      <c r="U56" s="114">
        <f>IF(V56&gt;0,(V56-T56)/2,"")</f>
        <v/>
      </c>
      <c r="V56" s="114" t="n">
        <v>207</v>
      </c>
      <c r="W56" s="114">
        <f>IF(X56&gt;0,(X56-V56)/2,"")</f>
        <v/>
      </c>
      <c r="X56" s="114" t="n">
        <v>582</v>
      </c>
      <c r="Y56" s="114">
        <f>IF(Z56&gt;0,(Z56-X56)/2,"")</f>
        <v/>
      </c>
      <c r="Z56" s="114" t="n">
        <v>582</v>
      </c>
      <c r="AA56" s="114">
        <f>IF(AB56&gt;0,(AB56-Z56)/2,"")</f>
        <v/>
      </c>
      <c r="AB56" s="114" t="n">
        <v>582</v>
      </c>
      <c r="AC56" s="114">
        <f>IF(AD56&gt;0,(AD56-AB56)/2,"")</f>
        <v/>
      </c>
      <c r="AD56" s="114" t="n">
        <v>582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3635</v>
      </c>
      <c r="R57" s="104" t="n">
        <v>465</v>
      </c>
      <c r="S57" s="104">
        <f>IF(T57&gt;0,(T57-R57)/2,"")</f>
        <v/>
      </c>
      <c r="T57" s="104" t="n">
        <v>465</v>
      </c>
      <c r="U57" s="104">
        <f>IF(V57&gt;0,(V57-T57)/2,"")</f>
        <v/>
      </c>
      <c r="V57" s="104" t="n">
        <v>1053</v>
      </c>
      <c r="W57" s="104">
        <f>IF(X57&gt;0,(X57-V57)/2,"")</f>
        <v/>
      </c>
      <c r="X57" s="104" t="n">
        <v>1637</v>
      </c>
      <c r="Y57" s="104">
        <f>IF(Z57&gt;0,(Z57-X57)/2,"")</f>
        <v/>
      </c>
      <c r="Z57" s="104" t="n">
        <v>2145</v>
      </c>
      <c r="AA57" s="104">
        <f>IF(AB57&gt;0,(AB57-Z57)/2,"")</f>
        <v/>
      </c>
      <c r="AB57" s="104" t="n">
        <v>2145</v>
      </c>
      <c r="AC57" s="104">
        <f>IF(AD57&gt;0,(AD57-AB57)/2,"")</f>
        <v/>
      </c>
      <c r="AD57" s="104" t="n">
        <v>2145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4285</v>
      </c>
      <c r="R58" s="106" t="n">
        <v>348</v>
      </c>
      <c r="S58" s="106">
        <f>IF(T58&gt;0,(T58-R58)/2,"")</f>
        <v/>
      </c>
      <c r="T58" s="106" t="n">
        <v>348</v>
      </c>
      <c r="U58" s="106">
        <f>IF(V58&gt;0,(V58-T58)/2,"")</f>
        <v/>
      </c>
      <c r="V58" s="106" t="n">
        <v>348</v>
      </c>
      <c r="W58" s="106">
        <f>IF(X58&gt;0,(X58-V58)/2,"")</f>
        <v/>
      </c>
      <c r="X58" s="106" t="n">
        <v>2108</v>
      </c>
      <c r="Y58" s="106">
        <f>IF(Z58&gt;0,(Z58-X58)/2,"")</f>
        <v/>
      </c>
      <c r="Z58" s="106" t="n">
        <v>4225</v>
      </c>
      <c r="AA58" s="106">
        <f>IF(AB58&gt;0,(AB58-Z58)/2,"")</f>
        <v/>
      </c>
      <c r="AB58" s="106" t="n">
        <v>4225</v>
      </c>
      <c r="AC58" s="106">
        <f>IF(AD58&gt;0,(AD58-AB58)/2,"")</f>
        <v/>
      </c>
      <c r="AD58" s="106" t="n">
        <v>4225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3949</v>
      </c>
      <c r="R59" s="108" t="n">
        <v>340</v>
      </c>
      <c r="S59" s="108">
        <f>IF(T59&gt;0,(T59-R59)/2,"")</f>
        <v/>
      </c>
      <c r="T59" s="108" t="n">
        <v>340</v>
      </c>
      <c r="U59" s="108">
        <f>IF(V59&gt;0,(V59-T59)/2,"")</f>
        <v/>
      </c>
      <c r="V59" s="108" t="n">
        <v>1288</v>
      </c>
      <c r="W59" s="108">
        <f>IF(X59&gt;0,(X59-V59)/2,"")</f>
        <v/>
      </c>
      <c r="X59" s="108" t="n">
        <v>1731</v>
      </c>
      <c r="Y59" s="108">
        <f>IF(Z59&gt;0,(Z59-X59)/2,"")</f>
        <v/>
      </c>
      <c r="Z59" s="108" t="n">
        <v>2858</v>
      </c>
      <c r="AA59" s="108">
        <f>IF(AB59&gt;0,(AB59-Z59)/2,"")</f>
        <v/>
      </c>
      <c r="AB59" s="108" t="n">
        <v>2858</v>
      </c>
      <c r="AC59" s="108">
        <f>IF(AD59&gt;0,(AD59-AB59)/2,"")</f>
        <v/>
      </c>
      <c r="AD59" s="108" t="n">
        <v>2858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4093</v>
      </c>
      <c r="R60" s="114" t="n">
        <v>331</v>
      </c>
      <c r="S60" s="114">
        <f>IF(T60&gt;0,(T60-R60)/2,"")</f>
        <v/>
      </c>
      <c r="T60" s="114" t="n">
        <v>830</v>
      </c>
      <c r="U60" s="114">
        <f>IF(V60&gt;0,(V60-T60)/2,"")</f>
        <v/>
      </c>
      <c r="V60" s="114" t="n">
        <v>2012</v>
      </c>
      <c r="W60" s="114">
        <f>IF(X60&gt;0,(X60-V60)/2,"")</f>
        <v/>
      </c>
      <c r="X60" s="114" t="n">
        <v>3156</v>
      </c>
      <c r="Y60" s="114">
        <f>IF(Z60&gt;0,(Z60-X60)/2,"")</f>
        <v/>
      </c>
      <c r="Z60" s="114" t="n">
        <v>4081</v>
      </c>
      <c r="AA60" s="114">
        <f>IF(AB60&gt;0,(AB60-Z60)/2,"")</f>
        <v/>
      </c>
      <c r="AB60" s="114" t="n">
        <v>4081</v>
      </c>
      <c r="AC60" s="114">
        <f>IF(AD60&gt;0,(AD60-AB60)/2,"")</f>
        <v/>
      </c>
      <c r="AD60" s="114" t="n">
        <v>4081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3897</v>
      </c>
      <c r="R61" s="104" t="n">
        <v>888</v>
      </c>
      <c r="S61" s="104">
        <f>IF(T61&gt;0,(T61-R61)/2,"")</f>
        <v/>
      </c>
      <c r="T61" s="104" t="n">
        <v>1718</v>
      </c>
      <c r="U61" s="104">
        <f>IF(V61&gt;0,(V61-T61)/2,"")</f>
        <v/>
      </c>
      <c r="V61" s="104" t="n">
        <v>1718</v>
      </c>
      <c r="W61" s="104">
        <f>IF(X61&gt;0,(X61-V61)/2,"")</f>
        <v/>
      </c>
      <c r="X61" s="104" t="n">
        <v>2280</v>
      </c>
      <c r="Y61" s="104">
        <f>IF(Z61&gt;0,(Z61-X61)/2,"")</f>
        <v/>
      </c>
      <c r="Z61" s="104" t="n">
        <v>2414</v>
      </c>
      <c r="AA61" s="104">
        <f>IF(AB61&gt;0,(AB61-Z61)/2,"")</f>
        <v/>
      </c>
      <c r="AB61" s="104" t="n">
        <v>2414</v>
      </c>
      <c r="AC61" s="104">
        <f>IF(AD61&gt;0,(AD61-AB61)/2,"")</f>
        <v/>
      </c>
      <c r="AD61" s="104" t="n">
        <v>2414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3982</v>
      </c>
      <c r="R62" s="106" t="n">
        <v>59</v>
      </c>
      <c r="S62" s="106">
        <f>IF(T62&gt;0,(T62-R62)/2,"")</f>
        <v/>
      </c>
      <c r="T62" s="106" t="n">
        <v>197</v>
      </c>
      <c r="U62" s="106">
        <f>IF(V62&gt;0,(V62-T62)/2,"")</f>
        <v/>
      </c>
      <c r="V62" s="106" t="n">
        <v>878</v>
      </c>
      <c r="W62" s="106">
        <f>IF(X62&gt;0,(X62-V62)/2,"")</f>
        <v/>
      </c>
      <c r="X62" s="106" t="n">
        <v>2194</v>
      </c>
      <c r="Y62" s="106">
        <f>IF(Z62&gt;0,(Z62-X62)/2,"")</f>
        <v/>
      </c>
      <c r="Z62" s="106" t="n">
        <v>2385</v>
      </c>
      <c r="AA62" s="106">
        <f>IF(AB62&gt;0,(AB62-Z62)/2,"")</f>
        <v/>
      </c>
      <c r="AB62" s="106" t="n">
        <v>2385</v>
      </c>
      <c r="AC62" s="106">
        <f>IF(AD62&gt;0,(AD62-AB62)/2,"")</f>
        <v/>
      </c>
      <c r="AD62" s="106" t="n">
        <v>2385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2634</v>
      </c>
      <c r="R63" s="108" t="n">
        <v>1094</v>
      </c>
      <c r="S63" s="108">
        <f>IF(T63&gt;0,(T63-R63)/2,"")</f>
        <v/>
      </c>
      <c r="T63" s="108" t="n">
        <v>1435</v>
      </c>
      <c r="U63" s="108">
        <f>IF(V63&gt;0,(V63-T63)/2,"")</f>
        <v/>
      </c>
      <c r="V63" s="108" t="n">
        <v>1173</v>
      </c>
      <c r="W63" s="108">
        <f>IF(X63&gt;0,(X63-V63)/2,"")</f>
        <v/>
      </c>
      <c r="X63" s="108" t="n">
        <v>1372</v>
      </c>
      <c r="Y63" s="108">
        <f>IF(Z63&gt;0,(Z63-X63)/2,"")</f>
        <v/>
      </c>
      <c r="Z63" s="108" t="n">
        <v>1461</v>
      </c>
      <c r="AA63" s="108">
        <f>IF(AB63&gt;0,(AB63-Z63)/2,"")</f>
        <v/>
      </c>
      <c r="AB63" s="108" t="n">
        <v>1461</v>
      </c>
      <c r="AC63" s="108">
        <f>IF(AD63&gt;0,(AD63-AB63)/2,"")</f>
        <v/>
      </c>
      <c r="AD63" s="108" t="n">
        <v>1461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3094</v>
      </c>
      <c r="R64" s="114" t="n">
        <v>234</v>
      </c>
      <c r="S64" s="114">
        <f>IF(T64&gt;0,(T64-R64)/2,"")</f>
        <v/>
      </c>
      <c r="T64" s="114" t="n">
        <v>1227</v>
      </c>
      <c r="U64" s="114">
        <f>IF(V64&gt;0,(V64-T64)/2,"")</f>
        <v/>
      </c>
      <c r="V64" s="114" t="n">
        <v>1653</v>
      </c>
      <c r="W64" s="114">
        <f>IF(X64&gt;0,(X64-V64)/2,"")</f>
        <v/>
      </c>
      <c r="X64" s="114" t="n">
        <v>1836</v>
      </c>
      <c r="Y64" s="114">
        <f>IF(Z64&gt;0,(Z64-X64)/2,"")</f>
        <v/>
      </c>
      <c r="Z64" s="114" t="n">
        <v>1855</v>
      </c>
      <c r="AA64" s="114">
        <f>IF(AB64&gt;0,(AB64-Z64)/2,"")</f>
        <v/>
      </c>
      <c r="AB64" s="114" t="n">
        <v>1855</v>
      </c>
      <c r="AC64" s="114">
        <f>IF(AD64&gt;0,(AD64-AB64)/2,"")</f>
        <v/>
      </c>
      <c r="AD64" s="114" t="n">
        <v>1855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3.xml><?xml version="1.0" encoding="utf-8"?>
<worksheet xmlns:r="http://schemas.openxmlformats.org/officeDocument/2006/relationships" xmlns="http://schemas.openxmlformats.org/spreadsheetml/2006/main">
  <sheetPr codeName="Sheet63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5683</v>
      </c>
      <c r="E6" s="18" t="inlineStr">
        <is>
          <t xml:space="preserve">Room 1 </t>
        </is>
      </c>
      <c r="F6" s="119" t="n">
        <v>22302</v>
      </c>
      <c r="G6" s="117" t="n">
        <v>18571.29162500001</v>
      </c>
      <c r="H6" s="117" t="n">
        <v>16897.79743936</v>
      </c>
      <c r="I6" s="19">
        <f>G6+H6</f>
        <v/>
      </c>
      <c r="J6" s="119" t="n">
        <v>22660</v>
      </c>
      <c r="K6" s="117" t="n">
        <v>18690.837625</v>
      </c>
      <c r="L6" s="117" t="n">
        <v>17199.44660864</v>
      </c>
      <c r="M6" s="19">
        <f>K6+L6</f>
        <v/>
      </c>
      <c r="N6" s="85" t="n">
        <v>65</v>
      </c>
      <c r="O6" s="85" t="n">
        <v>53</v>
      </c>
      <c r="P6" s="92" t="n"/>
      <c r="Q6" s="20">
        <f>J6-P6</f>
        <v/>
      </c>
      <c r="R6" s="21" t="n">
        <v>0</v>
      </c>
      <c r="S6" s="20">
        <f>IF(R6&gt;0,(R6-R7-$Q6),"")</f>
        <v/>
      </c>
      <c r="T6" s="21" t="n">
        <v>6577</v>
      </c>
      <c r="U6" s="20">
        <f>IF(T6&gt;0,(T6-T7-$Q6),"")</f>
        <v/>
      </c>
      <c r="V6" s="21" t="n">
        <v>10681</v>
      </c>
      <c r="W6" s="20">
        <f>IF(V6&gt;0,(V6-V7-$Q6),"")</f>
        <v/>
      </c>
      <c r="X6" s="21" t="n">
        <v>15717</v>
      </c>
      <c r="Y6" s="20">
        <f>IF(X6&gt;0,(X6-X7-$Q6),"")</f>
        <v/>
      </c>
      <c r="Z6" s="21" t="n">
        <v>20428</v>
      </c>
      <c r="AA6" s="20">
        <f>IF(Z6&gt;0,(Z6-Z7-$Q6),"")</f>
        <v/>
      </c>
      <c r="AB6" s="21" t="n">
        <v>21939</v>
      </c>
      <c r="AC6" s="22">
        <f>IF(AB6&gt;0,(AB6-AB7-$Q6),"")</f>
        <v/>
      </c>
      <c r="AD6" s="21" t="n">
        <v>21939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2476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457</v>
      </c>
      <c r="U7" s="24" t="n"/>
      <c r="V7" s="25" t="n">
        <v>657</v>
      </c>
      <c r="W7" s="24" t="n"/>
      <c r="X7" s="25" t="n">
        <v>315</v>
      </c>
      <c r="Y7" s="24" t="n"/>
      <c r="Z7" s="25" t="n">
        <v>272</v>
      </c>
      <c r="AA7" s="24" t="n"/>
      <c r="AB7" s="25" t="n">
        <v>272</v>
      </c>
      <c r="AC7" s="26" t="n"/>
      <c r="AD7" s="25" t="n">
        <v>272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2503</v>
      </c>
      <c r="E8" s="29" t="inlineStr">
        <is>
          <t>Room 2</t>
        </is>
      </c>
      <c r="F8" s="119" t="n">
        <v>11320</v>
      </c>
      <c r="G8" s="117" t="n">
        <v>4681.24</v>
      </c>
      <c r="H8" s="117" t="n">
        <v>1405.178896</v>
      </c>
      <c r="I8" s="19">
        <f>G8+H8</f>
        <v/>
      </c>
      <c r="J8" s="119" t="n">
        <v>11468</v>
      </c>
      <c r="K8" s="117" t="n">
        <v>4693.243</v>
      </c>
      <c r="L8" s="117" t="n">
        <v>1409.6087631</v>
      </c>
      <c r="M8" s="19">
        <f>K8+L8</f>
        <v/>
      </c>
      <c r="N8" s="87" t="n">
        <v>28</v>
      </c>
      <c r="O8" s="87" t="n">
        <v>24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2223</v>
      </c>
      <c r="W8" s="20">
        <f>IF(V8&gt;0,(V8-V9-$Q8),"")</f>
        <v/>
      </c>
      <c r="X8" s="21" t="n">
        <v>10329</v>
      </c>
      <c r="Y8" s="20">
        <f>IF(X8&gt;0,(X8-X9-$Q8),"")</f>
        <v/>
      </c>
      <c r="Z8" s="21" t="n">
        <v>11468</v>
      </c>
      <c r="AA8" s="20">
        <f>IF(Z8&gt;0,(Z8-Z9-$Q8),"")</f>
        <v/>
      </c>
      <c r="AB8" s="21" t="n">
        <v>11468</v>
      </c>
      <c r="AC8" s="22">
        <f>IF(AB8&gt;0,(AB8-AB9-$Q8),"")</f>
        <v/>
      </c>
      <c r="AD8" s="21" t="n">
        <v>11468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1882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5664</v>
      </c>
      <c r="E10" s="18" t="inlineStr">
        <is>
          <t>Room 3</t>
        </is>
      </c>
      <c r="F10" s="119" t="n">
        <v>23564</v>
      </c>
      <c r="G10" s="117" t="n">
        <v>17561.133375</v>
      </c>
      <c r="H10" s="117" t="n">
        <v>1869.9855625</v>
      </c>
      <c r="I10" s="19">
        <f>G10+H10</f>
        <v/>
      </c>
      <c r="J10" s="119" t="n">
        <v>24929</v>
      </c>
      <c r="K10" s="117" t="n">
        <v>18969.6865</v>
      </c>
      <c r="L10" s="117" t="n">
        <v>1966.654165</v>
      </c>
      <c r="M10" s="19">
        <f>K10+L10</f>
        <v/>
      </c>
      <c r="N10" s="88" t="n">
        <v>45</v>
      </c>
      <c r="O10" s="88" t="n">
        <v>39</v>
      </c>
      <c r="P10" s="92" t="n"/>
      <c r="Q10" s="20">
        <f>J10-P10</f>
        <v/>
      </c>
      <c r="R10" s="21" t="n">
        <v>6204</v>
      </c>
      <c r="S10" s="20">
        <f>IF(R10&gt;0,(R10-R11-$Q10),"")</f>
        <v/>
      </c>
      <c r="T10" s="21" t="n">
        <v>7086</v>
      </c>
      <c r="U10" s="20">
        <f>IF(T10&gt;0,(T10-T11-$Q10),"")</f>
        <v/>
      </c>
      <c r="V10" s="21" t="n">
        <v>9171</v>
      </c>
      <c r="W10" s="20">
        <f>IF(V10&gt;0,(V10-V11-$Q10),"")</f>
        <v/>
      </c>
      <c r="X10" s="21" t="n">
        <v>15066</v>
      </c>
      <c r="Y10" s="20">
        <f>IF(X10&gt;0,(X10-X11-$Q10),"")</f>
        <v/>
      </c>
      <c r="Z10" s="21" t="n">
        <v>19714</v>
      </c>
      <c r="AA10" s="20">
        <f>IF(Z10&gt;0,(Z10-Z11-$Q10),"")</f>
        <v/>
      </c>
      <c r="AB10" s="21" t="n">
        <v>20449</v>
      </c>
      <c r="AC10" s="22">
        <f>IF(AB10&gt;0,(AB10-AB11-$Q10),"")</f>
        <v/>
      </c>
      <c r="AD10" s="21" t="n">
        <v>20449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2183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425</v>
      </c>
      <c r="S11" s="24" t="n"/>
      <c r="T11" s="30" t="n">
        <v>425</v>
      </c>
      <c r="U11" s="24" t="n"/>
      <c r="V11" s="30" t="n">
        <v>640</v>
      </c>
      <c r="W11" s="24" t="n"/>
      <c r="X11" s="30" t="n">
        <v>2660</v>
      </c>
      <c r="Y11" s="24" t="n"/>
      <c r="Z11" s="30" t="n">
        <v>2918</v>
      </c>
      <c r="AA11" s="24" t="n"/>
      <c r="AB11" s="30" t="n">
        <v>3358</v>
      </c>
      <c r="AC11" s="26" t="n"/>
      <c r="AD11" s="30" t="n">
        <v>3358</v>
      </c>
      <c r="AE11" s="26" t="n"/>
    </row>
    <row r="12">
      <c r="B12" s="16" t="inlineStr">
        <is>
          <t>WM TUC</t>
        </is>
      </c>
      <c r="C12" s="17" t="n">
        <v>1673</v>
      </c>
      <c r="E12" s="29" t="inlineStr">
        <is>
          <t>Room 4</t>
        </is>
      </c>
      <c r="F12" s="119" t="n">
        <v>17317</v>
      </c>
      <c r="G12" s="117" t="n">
        <v>12206.282</v>
      </c>
      <c r="H12" s="117" t="n">
        <v>18746.0076922</v>
      </c>
      <c r="I12" s="19">
        <f>G12+H12</f>
        <v/>
      </c>
      <c r="J12" s="119" t="n">
        <v>18088</v>
      </c>
      <c r="K12" s="117" t="n">
        <v>12874.3</v>
      </c>
      <c r="L12" s="117" t="n">
        <v>19405.56302565001</v>
      </c>
      <c r="M12" s="19">
        <f>K12+L12</f>
        <v/>
      </c>
      <c r="N12" s="88" t="n">
        <v>46</v>
      </c>
      <c r="O12" s="88" t="n">
        <v>42</v>
      </c>
      <c r="P12" s="92" t="n"/>
      <c r="Q12" s="20">
        <f>J12-P12</f>
        <v/>
      </c>
      <c r="R12" s="21" t="n">
        <v>2888</v>
      </c>
      <c r="S12" s="20">
        <f>IF(R12&gt;0,(R12-R13-$Q12),"")</f>
        <v/>
      </c>
      <c r="T12" s="21" t="n">
        <v>5258</v>
      </c>
      <c r="U12" s="20">
        <f>IF(T12&gt;0,(T12-T13-$Q12),"")</f>
        <v/>
      </c>
      <c r="V12" s="21" t="n">
        <v>5256</v>
      </c>
      <c r="W12" s="20">
        <f>IF(V12&gt;0,(V12-V13-$Q12),"")</f>
        <v/>
      </c>
      <c r="X12" s="21" t="n">
        <v>10205</v>
      </c>
      <c r="Y12" s="20">
        <f>IF(X12&gt;0,(X12-X13-$Q12),"")</f>
        <v/>
      </c>
      <c r="Z12" s="21" t="n">
        <v>12020</v>
      </c>
      <c r="AA12" s="20">
        <f>IF(Z12&gt;0,(Z12-Z13-$Q12),"")</f>
        <v/>
      </c>
      <c r="AB12" s="21" t="n">
        <v>12040</v>
      </c>
      <c r="AC12" s="22">
        <f>IF(AB12&gt;0,(AB12-AB13-$Q12),"")</f>
        <v/>
      </c>
      <c r="AD12" s="21" t="n">
        <v>12040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4702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967</v>
      </c>
      <c r="S13" s="24" t="n"/>
      <c r="T13" s="30" t="n">
        <v>1034</v>
      </c>
      <c r="U13" s="24" t="n"/>
      <c r="V13" s="30" t="n">
        <v>979</v>
      </c>
      <c r="W13" s="24" t="n"/>
      <c r="X13" s="30" t="n">
        <v>1326</v>
      </c>
      <c r="Y13" s="24" t="n"/>
      <c r="Z13" s="30" t="n">
        <v>1528</v>
      </c>
      <c r="AA13" s="24" t="n"/>
      <c r="AB13" s="30" t="n">
        <v>1528</v>
      </c>
      <c r="AC13" s="26" t="n"/>
      <c r="AD13" s="30" t="n">
        <v>1528</v>
      </c>
      <c r="AE13" s="26" t="n"/>
    </row>
    <row r="14">
      <c r="B14" s="16" t="inlineStr">
        <is>
          <t>ALBSFWY PHX</t>
        </is>
      </c>
      <c r="C14" s="17" t="n">
        <v>12718</v>
      </c>
      <c r="E14" s="18" t="inlineStr">
        <is>
          <t>Room 5</t>
        </is>
      </c>
      <c r="F14" s="119" t="n">
        <v>22730</v>
      </c>
      <c r="G14" s="117" t="n">
        <v>16766.8125</v>
      </c>
      <c r="H14" s="117" t="n">
        <v>20501.26865959001</v>
      </c>
      <c r="I14" s="19">
        <f>G14+H14</f>
        <v/>
      </c>
      <c r="J14" s="119" t="n">
        <v>22885</v>
      </c>
      <c r="K14" s="117" t="n">
        <v>16907.21875</v>
      </c>
      <c r="L14" s="117" t="n">
        <v>20812.36032226001</v>
      </c>
      <c r="M14" s="19">
        <f>K14+L14</f>
        <v/>
      </c>
      <c r="N14" s="88" t="n">
        <v>58</v>
      </c>
      <c r="O14" s="88" t="n">
        <v>45</v>
      </c>
      <c r="P14" s="92" t="n"/>
      <c r="Q14" s="20">
        <f>J14-P14</f>
        <v/>
      </c>
      <c r="R14" s="21" t="n">
        <v>4017</v>
      </c>
      <c r="S14" s="20">
        <f>IF(R14&gt;0,(R14-R15-$Q14),"")</f>
        <v/>
      </c>
      <c r="T14" s="21" t="n">
        <v>7458</v>
      </c>
      <c r="U14" s="20">
        <f>IF(T14&gt;0,(T14-T15-$Q14),"")</f>
        <v/>
      </c>
      <c r="V14" s="21" t="n">
        <v>7151</v>
      </c>
      <c r="W14" s="20">
        <f>IF(V14&gt;0,(V14-V15-$Q14),"")</f>
        <v/>
      </c>
      <c r="X14" s="21" t="n">
        <v>11459</v>
      </c>
      <c r="Y14" s="20">
        <f>IF(X14&gt;0,(X14-X15-$Q14),"")</f>
        <v/>
      </c>
      <c r="Z14" s="21" t="n">
        <v>13829</v>
      </c>
      <c r="AA14" s="20">
        <f>IF(Z14&gt;0,(Z14-Z15-$Q14),"")</f>
        <v/>
      </c>
      <c r="AB14" s="21" t="n">
        <v>14679</v>
      </c>
      <c r="AC14" s="22">
        <f>IF(AB14&gt;0,(AB14-AB15-$Q14),"")</f>
        <v/>
      </c>
      <c r="AD14" s="21" t="n">
        <v>14679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2968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3473</v>
      </c>
      <c r="S15" s="24" t="n"/>
      <c r="T15" s="25" t="n">
        <v>6230</v>
      </c>
      <c r="U15" s="24" t="n"/>
      <c r="V15" s="25" t="n">
        <v>7076</v>
      </c>
      <c r="W15" s="24" t="n"/>
      <c r="X15" s="25" t="n">
        <v>8296</v>
      </c>
      <c r="Y15" s="24" t="n"/>
      <c r="Z15" s="25" t="n">
        <v>9109</v>
      </c>
      <c r="AA15" s="24" t="n"/>
      <c r="AB15" s="25" t="n">
        <v>9059</v>
      </c>
      <c r="AC15" s="26" t="n"/>
      <c r="AD15" s="25" t="n">
        <v>9059</v>
      </c>
      <c r="AE15" s="26" t="n"/>
    </row>
    <row r="16" ht="15" customHeight="1" thickBot="1">
      <c r="B16" s="28" t="inlineStr">
        <is>
          <t>FRY'S</t>
        </is>
      </c>
      <c r="C16" s="17" t="n">
        <v>14686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1394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553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7804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2867</v>
      </c>
      <c r="L20" s="4" t="n"/>
      <c r="M20" s="4" t="n"/>
      <c r="Q20" s="51" t="inlineStr">
        <is>
          <t>Day Prior</t>
        </is>
      </c>
      <c r="R20" s="35" t="n">
        <v>6763</v>
      </c>
      <c r="S20" s="36" t="n">
        <v>-82865</v>
      </c>
      <c r="T20" s="35" t="n">
        <v>13957</v>
      </c>
      <c r="U20" s="36" t="n">
        <v>-75671</v>
      </c>
      <c r="V20" s="35" t="n">
        <v>26502</v>
      </c>
      <c r="W20" s="36" t="n">
        <v>-63126</v>
      </c>
      <c r="X20" s="35" t="n">
        <v>39782</v>
      </c>
      <c r="Y20" s="36" t="n">
        <v>-49846</v>
      </c>
      <c r="Z20" s="35" t="n">
        <v>55698</v>
      </c>
      <c r="AA20" s="36" t="n">
        <v>-33930</v>
      </c>
      <c r="AB20" s="35" t="n">
        <v>59159</v>
      </c>
      <c r="AC20" s="37" t="n">
        <v>-30469</v>
      </c>
      <c r="AD20" s="35" t="n">
        <v>59159</v>
      </c>
      <c r="AE20" s="37" t="n">
        <v>-30469</v>
      </c>
    </row>
    <row r="21" ht="15" customHeight="1" thickBot="1">
      <c r="B21" s="57" t="inlineStr">
        <is>
          <t>SBUX LV</t>
        </is>
      </c>
      <c r="C21" s="58" t="n">
        <v>4350</v>
      </c>
      <c r="M21" s="4" t="n"/>
      <c r="Q21" s="52" t="n"/>
      <c r="R21" s="40" t="n">
        <v>5489</v>
      </c>
      <c r="S21" s="41" t="n"/>
      <c r="T21" s="40" t="n">
        <v>8425</v>
      </c>
      <c r="U21" s="41" t="n"/>
      <c r="V21" s="40" t="n">
        <v>10211</v>
      </c>
      <c r="W21" s="41" t="n"/>
      <c r="X21" s="40" t="n">
        <v>11670</v>
      </c>
      <c r="Y21" s="41" t="n"/>
      <c r="Z21" s="40" t="n">
        <v>11735</v>
      </c>
      <c r="AA21" s="41" t="n"/>
      <c r="AB21" s="40" t="n">
        <v>11761</v>
      </c>
      <c r="AC21" s="42" t="n"/>
      <c r="AD21" s="40" t="n">
        <v>11761</v>
      </c>
      <c r="AE21" s="42" t="n"/>
    </row>
    <row r="22" ht="15" customHeight="1" thickBot="1">
      <c r="M22" s="4" t="n"/>
      <c r="Q22" s="54" t="n"/>
      <c r="R22" s="55" t="n">
        <v>3381.5</v>
      </c>
      <c r="S22" s="55" t="n"/>
      <c r="T22" s="55" t="n">
        <v>3597</v>
      </c>
      <c r="U22" s="55" t="n"/>
      <c r="V22" s="55" t="n">
        <v>6272.5</v>
      </c>
      <c r="W22" s="55" t="n"/>
      <c r="X22" s="55" t="n">
        <v>6640</v>
      </c>
      <c r="Y22" s="55" t="n"/>
      <c r="Z22" s="55" t="n">
        <v>7958</v>
      </c>
      <c r="AA22" s="55" t="n"/>
      <c r="AB22" s="55" t="n">
        <v>1730.5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12020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35115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5638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14222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14800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4385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1052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552</v>
      </c>
      <c r="W35" s="104">
        <f>IF(X35&gt;0,(X35-V35)/2,"")</f>
        <v/>
      </c>
      <c r="X35" s="104" t="n">
        <v>552</v>
      </c>
      <c r="Y35" s="104">
        <f>IF(Z35&gt;0,(Z35-X35)/2,"")</f>
        <v/>
      </c>
      <c r="Z35" s="104" t="n">
        <v>1052</v>
      </c>
      <c r="AA35" s="104">
        <f>IF(AB35&gt;0,(AB35-Z35)/2,"")</f>
        <v/>
      </c>
      <c r="AB35" s="104" t="n">
        <v>1052</v>
      </c>
      <c r="AC35" s="104">
        <f>IF(AD35&gt;0,(AD35-AB35)/2,"")</f>
        <v/>
      </c>
      <c r="AD35" s="104" t="n">
        <v>1052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1960</v>
      </c>
      <c r="R36" s="106" t="n">
        <v>0</v>
      </c>
      <c r="S36" s="106">
        <f>IF(T36&gt;0,(T36-R36)/2,"")</f>
        <v/>
      </c>
      <c r="T36" s="106" t="n">
        <v>592</v>
      </c>
      <c r="U36" s="106">
        <f>IF(V36&gt;0,(V36-T36)/2,"")</f>
        <v/>
      </c>
      <c r="V36" s="106" t="n">
        <v>1126</v>
      </c>
      <c r="W36" s="106">
        <f>IF(X36&gt;0,(X36-V36)/2,"")</f>
        <v/>
      </c>
      <c r="X36" s="106" t="n">
        <v>1126</v>
      </c>
      <c r="Y36" s="106">
        <f>IF(Z36&gt;0,(Z36-X36)/2,"")</f>
        <v/>
      </c>
      <c r="Z36" s="106" t="n">
        <v>1152</v>
      </c>
      <c r="AA36" s="106">
        <f>IF(AB36&gt;0,(AB36-Z36)/2,"")</f>
        <v/>
      </c>
      <c r="AB36" s="106" t="n">
        <v>1152</v>
      </c>
      <c r="AC36" s="106">
        <f>IF(AD36&gt;0,(AD36-AB36)/2,"")</f>
        <v/>
      </c>
      <c r="AD36" s="106" t="n">
        <v>1152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3770</v>
      </c>
      <c r="R37" s="108" t="n">
        <v>0</v>
      </c>
      <c r="S37" s="108">
        <f>IF(T37&gt;0,(T37-R37)/2,"")</f>
        <v/>
      </c>
      <c r="T37" s="108" t="n">
        <v>782</v>
      </c>
      <c r="U37" s="108">
        <f>IF(V37&gt;0,(V37-T37)/2,"")</f>
        <v/>
      </c>
      <c r="V37" s="108" t="n">
        <v>1202</v>
      </c>
      <c r="W37" s="108">
        <f>IF(X37&gt;0,(X37-V37)/2,"")</f>
        <v/>
      </c>
      <c r="X37" s="108" t="n">
        <v>1628</v>
      </c>
      <c r="Y37" s="108">
        <f>IF(Z37&gt;0,(Z37-X37)/2,"")</f>
        <v/>
      </c>
      <c r="Z37" s="108" t="n">
        <v>3095</v>
      </c>
      <c r="AA37" s="108">
        <f>IF(AB37&gt;0,(AB37-Z37)/2,"")</f>
        <v/>
      </c>
      <c r="AB37" s="108" t="n">
        <v>3770</v>
      </c>
      <c r="AC37" s="108">
        <f>IF(AD37&gt;0,(AD37-AB37)/2,"")</f>
        <v/>
      </c>
      <c r="AD37" s="108" t="n">
        <v>3770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3946</v>
      </c>
      <c r="R38" s="106" t="n">
        <v>0</v>
      </c>
      <c r="S38" s="106">
        <f>IF(T38&gt;0,(T38-R38)/2,"")</f>
        <v/>
      </c>
      <c r="T38" s="106" t="n">
        <v>729</v>
      </c>
      <c r="U38" s="106">
        <f>IF(V38&gt;0,(V38-T38)/2,"")</f>
        <v/>
      </c>
      <c r="V38" s="106" t="n">
        <v>1680</v>
      </c>
      <c r="W38" s="106">
        <f>IF(X38&gt;0,(X38-V38)/2,"")</f>
        <v/>
      </c>
      <c r="X38" s="106" t="n">
        <v>3108</v>
      </c>
      <c r="Y38" s="106">
        <f>IF(Z38&gt;0,(Z38-X38)/2,"")</f>
        <v/>
      </c>
      <c r="Z38" s="106" t="n">
        <v>3825</v>
      </c>
      <c r="AA38" s="106">
        <f>IF(AB38&gt;0,(AB38-Z38)/2,"")</f>
        <v/>
      </c>
      <c r="AB38" s="106" t="n">
        <v>4156</v>
      </c>
      <c r="AC38" s="106">
        <f>IF(AD38&gt;0,(AD38-AB38)/2,"")</f>
        <v/>
      </c>
      <c r="AD38" s="106" t="n">
        <v>4156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2785</v>
      </c>
      <c r="R39" s="108" t="n">
        <v>0</v>
      </c>
      <c r="S39" s="108">
        <f>IF(T39&gt;0,(T39-R39)/2,"")</f>
        <v/>
      </c>
      <c r="T39" s="108" t="n">
        <v>667</v>
      </c>
      <c r="U39" s="108">
        <f>IF(V39&gt;0,(V39-T39)/2,"")</f>
        <v/>
      </c>
      <c r="V39" s="108" t="n">
        <v>1577</v>
      </c>
      <c r="W39" s="108">
        <f>IF(X39&gt;0,(X39-V39)/2,"")</f>
        <v/>
      </c>
      <c r="X39" s="108" t="n">
        <v>2690</v>
      </c>
      <c r="Y39" s="108">
        <f>IF(Z39&gt;0,(Z39-X39)/2,"")</f>
        <v/>
      </c>
      <c r="Z39" s="108" t="n">
        <v>2690</v>
      </c>
      <c r="AA39" s="108">
        <f>IF(AB39&gt;0,(AB39-Z39)/2,"")</f>
        <v/>
      </c>
      <c r="AB39" s="108" t="n">
        <v>2782</v>
      </c>
      <c r="AC39" s="108">
        <f>IF(AD39&gt;0,(AD39-AB39)/2,"")</f>
        <v/>
      </c>
      <c r="AD39" s="108" t="n">
        <v>2782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3902</v>
      </c>
      <c r="R40" s="106" t="n">
        <v>0</v>
      </c>
      <c r="S40" s="106">
        <f>IF(T40&gt;0,(T40-R40)/2,"")</f>
        <v/>
      </c>
      <c r="T40" s="106" t="n">
        <v>1209</v>
      </c>
      <c r="U40" s="106">
        <f>IF(V40&gt;0,(V40-T40)/2,"")</f>
        <v/>
      </c>
      <c r="V40" s="106" t="n">
        <v>1948</v>
      </c>
      <c r="W40" s="106">
        <f>IF(X40&gt;0,(X40-V40)/2,"")</f>
        <v/>
      </c>
      <c r="X40" s="106" t="n">
        <v>1972</v>
      </c>
      <c r="Y40" s="106">
        <f>IF(Z40&gt;0,(Z40-X40)/2,"")</f>
        <v/>
      </c>
      <c r="Z40" s="106" t="n">
        <v>3541</v>
      </c>
      <c r="AA40" s="106">
        <f>IF(AB40&gt;0,(AB40-Z40)/2,"")</f>
        <v/>
      </c>
      <c r="AB40" s="106" t="n">
        <v>3954</v>
      </c>
      <c r="AC40" s="106">
        <f>IF(AD40&gt;0,(AD40-AB40)/2,"")</f>
        <v/>
      </c>
      <c r="AD40" s="106" t="n">
        <v>3954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1101</v>
      </c>
      <c r="R41" s="108" t="n">
        <v>0</v>
      </c>
      <c r="S41" s="108">
        <f>IF(T41&gt;0,(T41-R41)/2,"")</f>
        <v/>
      </c>
      <c r="T41" s="108" t="n">
        <v>835</v>
      </c>
      <c r="U41" s="108">
        <f>IF(V41&gt;0,(V41-T41)/2,"")</f>
        <v/>
      </c>
      <c r="V41" s="108" t="n">
        <v>1101</v>
      </c>
      <c r="W41" s="108">
        <f>IF(X41&gt;0,(X41-V41)/2,"")</f>
        <v/>
      </c>
      <c r="X41" s="108" t="n">
        <v>1101</v>
      </c>
      <c r="Y41" s="108">
        <f>IF(Z41&gt;0,(Z41-X41)/2,"")</f>
        <v/>
      </c>
      <c r="Z41" s="108" t="n">
        <v>1101</v>
      </c>
      <c r="AA41" s="108">
        <f>IF(AB41&gt;0,(AB41-Z41)/2,"")</f>
        <v/>
      </c>
      <c r="AB41" s="108" t="n">
        <v>1101</v>
      </c>
      <c r="AC41" s="108">
        <f>IF(AD41&gt;0,(AD41-AB41)/2,"")</f>
        <v/>
      </c>
      <c r="AD41" s="108" t="n">
        <v>1101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1786</v>
      </c>
      <c r="R42" s="106" t="n">
        <v>0</v>
      </c>
      <c r="S42" s="106">
        <f>IF(T42&gt;0,(T42-R42)/2,"")</f>
        <v/>
      </c>
      <c r="T42" s="106" t="n">
        <v>1208</v>
      </c>
      <c r="U42" s="106">
        <f>IF(V42&gt;0,(V42-T42)/2,"")</f>
        <v/>
      </c>
      <c r="V42" s="106" t="n">
        <v>940</v>
      </c>
      <c r="W42" s="106">
        <f>IF(X42&gt;0,(X42-V42)/2,"")</f>
        <v/>
      </c>
      <c r="X42" s="106" t="n">
        <v>1752</v>
      </c>
      <c r="Y42" s="106">
        <f>IF(Z42&gt;0,(Z42-X42)/2,"")</f>
        <v/>
      </c>
      <c r="Z42" s="106" t="n">
        <v>1786</v>
      </c>
      <c r="AA42" s="106">
        <f>IF(AB42&gt;0,(AB42-Z42)/2,"")</f>
        <v/>
      </c>
      <c r="AB42" s="106" t="n">
        <v>1786</v>
      </c>
      <c r="AC42" s="106">
        <f>IF(AD42&gt;0,(AD42-AB42)/2,"")</f>
        <v/>
      </c>
      <c r="AD42" s="106" t="n">
        <v>1786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1705</v>
      </c>
      <c r="R43" s="110" t="n">
        <v>0</v>
      </c>
      <c r="S43" s="110">
        <f>IF(T43&gt;0,(T43-R43)/2,"")</f>
        <v/>
      </c>
      <c r="T43" s="110" t="n">
        <v>555</v>
      </c>
      <c r="U43" s="110">
        <f>IF(V43&gt;0,(V43-T43)/2,"")</f>
        <v/>
      </c>
      <c r="V43" s="110" t="n">
        <v>555</v>
      </c>
      <c r="W43" s="110">
        <f>IF(X43&gt;0,(X43-V43)/2,"")</f>
        <v/>
      </c>
      <c r="X43" s="110" t="n">
        <v>1314</v>
      </c>
      <c r="Y43" s="110">
        <f>IF(Z43&gt;0,(Z43-X43)/2,"")</f>
        <v/>
      </c>
      <c r="Z43" s="110" t="n">
        <v>1702</v>
      </c>
      <c r="AA43" s="110">
        <f>IF(AB43&gt;0,(AB43-Z43)/2,"")</f>
        <v/>
      </c>
      <c r="AB43" s="110" t="n">
        <v>1702</v>
      </c>
      <c r="AC43" s="110">
        <f>IF(AD43&gt;0,(AD43-AB43)/2,"")</f>
        <v/>
      </c>
      <c r="AD43" s="110" t="n">
        <v>1702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3058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1919</v>
      </c>
      <c r="W44" s="112">
        <f>IF(X44&gt;0,(X44-V44)/2,"")</f>
        <v/>
      </c>
      <c r="X44" s="112" t="n">
        <v>1919</v>
      </c>
      <c r="Y44" s="112">
        <f>IF(Z44&gt;0,(Z44-X44)/2,"")</f>
        <v/>
      </c>
      <c r="Z44" s="112" t="n">
        <v>3058</v>
      </c>
      <c r="AA44" s="112">
        <f>IF(AB44&gt;0,(AB44-Z44)/2,"")</f>
        <v/>
      </c>
      <c r="AB44" s="112" t="n">
        <v>3058</v>
      </c>
      <c r="AC44" s="112">
        <f>IF(AD44&gt;0,(AD44-AB44)/2,"")</f>
        <v/>
      </c>
      <c r="AD44" s="112" t="n">
        <v>3058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2515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2515</v>
      </c>
      <c r="Y45" s="108">
        <f>IF(Z45&gt;0,(Z45-X45)/2,"")</f>
        <v/>
      </c>
      <c r="Z45" s="108" t="n">
        <v>2515</v>
      </c>
      <c r="AA45" s="108">
        <f>IF(AB45&gt;0,(AB45-Z45)/2,"")</f>
        <v/>
      </c>
      <c r="AB45" s="108" t="n">
        <v>2515</v>
      </c>
      <c r="AC45" s="108">
        <f>IF(AD45&gt;0,(AD45-AB45)/2,"")</f>
        <v/>
      </c>
      <c r="AD45" s="108" t="n">
        <v>2515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2862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304</v>
      </c>
      <c r="W46" s="106">
        <f>IF(X46&gt;0,(X46-V46)/2,"")</f>
        <v/>
      </c>
      <c r="X46" s="106" t="n">
        <v>2862</v>
      </c>
      <c r="Y46" s="106">
        <f>IF(Z46&gt;0,(Z46-X46)/2,"")</f>
        <v/>
      </c>
      <c r="Z46" s="106" t="n">
        <v>2862</v>
      </c>
      <c r="AA46" s="106">
        <f>IF(AB46&gt;0,(AB46-Z46)/2,"")</f>
        <v/>
      </c>
      <c r="AB46" s="106" t="n">
        <v>2862</v>
      </c>
      <c r="AC46" s="106">
        <f>IF(AD46&gt;0,(AD46-AB46)/2,"")</f>
        <v/>
      </c>
      <c r="AD46" s="106" t="n">
        <v>2862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3033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3033</v>
      </c>
      <c r="Y47" s="110">
        <f>IF(Z47&gt;0,(Z47-X47)/2,"")</f>
        <v/>
      </c>
      <c r="Z47" s="110" t="n">
        <v>3033</v>
      </c>
      <c r="AA47" s="110">
        <f>IF(AB47&gt;0,(AB47-Z47)/2,"")</f>
        <v/>
      </c>
      <c r="AB47" s="110" t="n">
        <v>3033</v>
      </c>
      <c r="AC47" s="110">
        <f>IF(AD47&gt;0,(AD47-AB47)/2,"")</f>
        <v/>
      </c>
      <c r="AD47" s="110" t="n">
        <v>3033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3355</v>
      </c>
      <c r="R48" s="112" t="n">
        <v>960</v>
      </c>
      <c r="S48" s="112">
        <f>IF(T48&gt;0,(T48-R48)/2,"")</f>
        <v/>
      </c>
      <c r="T48" s="112" t="n">
        <v>960</v>
      </c>
      <c r="U48" s="112">
        <f>IF(V48&gt;0,(V48-T48)/2,"")</f>
        <v/>
      </c>
      <c r="V48" s="112" t="n">
        <v>1641</v>
      </c>
      <c r="W48" s="112">
        <f>IF(X48&gt;0,(X48-V48)/2,"")</f>
        <v/>
      </c>
      <c r="X48" s="112" t="n">
        <v>1644</v>
      </c>
      <c r="Y48" s="112">
        <f>IF(Z48&gt;0,(Z48-X48)/2,"")</f>
        <v/>
      </c>
      <c r="Z48" s="112" t="n">
        <v>2729</v>
      </c>
      <c r="AA48" s="112">
        <f>IF(AB48&gt;0,(AB48-Z48)/2,"")</f>
        <v/>
      </c>
      <c r="AB48" s="112" t="n">
        <v>2850</v>
      </c>
      <c r="AC48" s="112">
        <f>IF(AD48&gt;0,(AD48-AB48)/2,"")</f>
        <v/>
      </c>
      <c r="AD48" s="112" t="n">
        <v>2850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3056</v>
      </c>
      <c r="R49" s="108" t="n">
        <v>1477</v>
      </c>
      <c r="S49" s="108">
        <f>IF(T49&gt;0,(T49-R49)/2,"")</f>
        <v/>
      </c>
      <c r="T49" s="108" t="n">
        <v>1477</v>
      </c>
      <c r="U49" s="108">
        <f>IF(V49&gt;0,(V49-T49)/2,"")</f>
        <v/>
      </c>
      <c r="V49" s="108" t="n">
        <v>1477</v>
      </c>
      <c r="W49" s="108">
        <f>IF(X49&gt;0,(X49-V49)/2,"")</f>
        <v/>
      </c>
      <c r="X49" s="108" t="n">
        <v>2544</v>
      </c>
      <c r="Y49" s="108">
        <f>IF(Z49&gt;0,(Z49-X49)/2,"")</f>
        <v/>
      </c>
      <c r="Z49" s="108" t="n">
        <v>2704</v>
      </c>
      <c r="AA49" s="108">
        <f>IF(AB49&gt;0,(AB49-Z49)/2,"")</f>
        <v/>
      </c>
      <c r="AB49" s="108" t="n">
        <v>2704</v>
      </c>
      <c r="AC49" s="108">
        <f>IF(AD49&gt;0,(AD49-AB49)/2,"")</f>
        <v/>
      </c>
      <c r="AD49" s="108" t="n">
        <v>2704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2064</v>
      </c>
      <c r="R50" s="106" t="n">
        <v>283</v>
      </c>
      <c r="S50" s="106">
        <f>IF(T50&gt;0,(T50-R50)/2,"")</f>
        <v/>
      </c>
      <c r="T50" s="106" t="n">
        <v>283</v>
      </c>
      <c r="U50" s="106">
        <f>IF(V50&gt;0,(V50-T50)/2,"")</f>
        <v/>
      </c>
      <c r="V50" s="106" t="n">
        <v>12</v>
      </c>
      <c r="W50" s="106">
        <f>IF(X50&gt;0,(X50-V50)/2,"")</f>
        <v/>
      </c>
      <c r="X50" s="106" t="n">
        <v>1572</v>
      </c>
      <c r="Y50" s="106">
        <f>IF(Z50&gt;0,(Z50-X50)/2,"")</f>
        <v/>
      </c>
      <c r="Z50" s="106" t="n">
        <v>1586</v>
      </c>
      <c r="AA50" s="106">
        <f>IF(AB50&gt;0,(AB50-Z50)/2,"")</f>
        <v/>
      </c>
      <c r="AB50" s="106" t="n">
        <v>1586</v>
      </c>
      <c r="AC50" s="106">
        <f>IF(AD50&gt;0,(AD50-AB50)/2,"")</f>
        <v/>
      </c>
      <c r="AD50" s="106" t="n">
        <v>1586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3365</v>
      </c>
      <c r="R51" s="108" t="n">
        <v>420</v>
      </c>
      <c r="S51" s="108">
        <f>IF(T51&gt;0,(T51-R51)/2,"")</f>
        <v/>
      </c>
      <c r="T51" s="108" t="n">
        <v>451</v>
      </c>
      <c r="U51" s="108">
        <f>IF(V51&gt;0,(V51-T51)/2,"")</f>
        <v/>
      </c>
      <c r="V51" s="108" t="n">
        <v>540</v>
      </c>
      <c r="W51" s="108">
        <f>IF(X51&gt;0,(X51-V51)/2,"")</f>
        <v/>
      </c>
      <c r="X51" s="108" t="n">
        <v>1369</v>
      </c>
      <c r="Y51" s="108">
        <f>IF(Z51&gt;0,(Z51-X51)/2,"")</f>
        <v/>
      </c>
      <c r="Z51" s="108" t="n">
        <v>1861</v>
      </c>
      <c r="AA51" s="108">
        <f>IF(AB51&gt;0,(AB51-Z51)/2,"")</f>
        <v/>
      </c>
      <c r="AB51" s="108" t="n">
        <v>1861</v>
      </c>
      <c r="AC51" s="108">
        <f>IF(AD51&gt;0,(AD51-AB51)/2,"")</f>
        <v/>
      </c>
      <c r="AD51" s="108" t="n">
        <v>1861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1549</v>
      </c>
      <c r="R52" s="106" t="n">
        <v>155</v>
      </c>
      <c r="S52" s="106">
        <f>IF(T52&gt;0,(T52-R52)/2,"")</f>
        <v/>
      </c>
      <c r="T52" s="106" t="n">
        <v>163</v>
      </c>
      <c r="U52" s="106">
        <f>IF(V52&gt;0,(V52-T52)/2,"")</f>
        <v/>
      </c>
      <c r="V52" s="106" t="n">
        <v>549</v>
      </c>
      <c r="W52" s="106">
        <f>IF(X52&gt;0,(X52-V52)/2,"")</f>
        <v/>
      </c>
      <c r="X52" s="106" t="n">
        <v>1209</v>
      </c>
      <c r="Y52" s="106">
        <f>IF(Z52&gt;0,(Z52-X52)/2,"")</f>
        <v/>
      </c>
      <c r="Z52" s="106" t="n">
        <v>1209</v>
      </c>
      <c r="AA52" s="106">
        <f>IF(AB52&gt;0,(AB52-Z52)/2,"")</f>
        <v/>
      </c>
      <c r="AB52" s="106" t="n">
        <v>1209</v>
      </c>
      <c r="AC52" s="106">
        <f>IF(AD52&gt;0,(AD52-AB52)/2,"")</f>
        <v/>
      </c>
      <c r="AD52" s="106" t="n">
        <v>1209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1405</v>
      </c>
      <c r="R53" s="108" t="n">
        <v>709</v>
      </c>
      <c r="S53" s="108">
        <f>IF(T53&gt;0,(T53-R53)/2,"")</f>
        <v/>
      </c>
      <c r="T53" s="108" t="n">
        <v>709</v>
      </c>
      <c r="U53" s="108">
        <f>IF(V53&gt;0,(V53-T53)/2,"")</f>
        <v/>
      </c>
      <c r="V53" s="108" t="n">
        <v>709</v>
      </c>
      <c r="W53" s="108">
        <f>IF(X53&gt;0,(X53-V53)/2,"")</f>
        <v/>
      </c>
      <c r="X53" s="108" t="n">
        <v>840</v>
      </c>
      <c r="Y53" s="108">
        <f>IF(Z53&gt;0,(Z53-X53)/2,"")</f>
        <v/>
      </c>
      <c r="Z53" s="108" t="n">
        <v>840</v>
      </c>
      <c r="AA53" s="108">
        <f>IF(AB53&gt;0,(AB53-Z53)/2,"")</f>
        <v/>
      </c>
      <c r="AB53" s="108" t="n">
        <v>840</v>
      </c>
      <c r="AC53" s="108">
        <f>IF(AD53&gt;0,(AD53-AB53)/2,"")</f>
        <v/>
      </c>
      <c r="AD53" s="108" t="n">
        <v>840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3845</v>
      </c>
      <c r="R54" s="106" t="n">
        <v>1000</v>
      </c>
      <c r="S54" s="106">
        <f>IF(T54&gt;0,(T54-R54)/2,"")</f>
        <v/>
      </c>
      <c r="T54" s="106" t="n">
        <v>1843</v>
      </c>
      <c r="U54" s="106">
        <f>IF(V54&gt;0,(V54-T54)/2,"")</f>
        <v/>
      </c>
      <c r="V54" s="106" t="n">
        <v>1843</v>
      </c>
      <c r="W54" s="106">
        <f>IF(X54&gt;0,(X54-V54)/2,"")</f>
        <v/>
      </c>
      <c r="X54" s="106" t="n">
        <v>2085</v>
      </c>
      <c r="Y54" s="106">
        <f>IF(Z54&gt;0,(Z54-X54)/2,"")</f>
        <v/>
      </c>
      <c r="Z54" s="106" t="n">
        <v>3567</v>
      </c>
      <c r="AA54" s="106">
        <f>IF(AB54&gt;0,(AB54-Z54)/2,"")</f>
        <v/>
      </c>
      <c r="AB54" s="106" t="n">
        <v>3631</v>
      </c>
      <c r="AC54" s="106">
        <f>IF(AD54&gt;0,(AD54-AB54)/2,"")</f>
        <v/>
      </c>
      <c r="AD54" s="106" t="n">
        <v>3631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4072</v>
      </c>
      <c r="R55" s="108" t="n">
        <v>1200</v>
      </c>
      <c r="S55" s="108">
        <f>IF(T55&gt;0,(T55-R55)/2,"")</f>
        <v/>
      </c>
      <c r="T55" s="108" t="n">
        <v>1200</v>
      </c>
      <c r="U55" s="108">
        <f>IF(V55&gt;0,(V55-T55)/2,"")</f>
        <v/>
      </c>
      <c r="V55" s="108" t="n">
        <v>2400</v>
      </c>
      <c r="W55" s="108">
        <f>IF(X55&gt;0,(X55-V55)/2,"")</f>
        <v/>
      </c>
      <c r="X55" s="108" t="n">
        <v>2696</v>
      </c>
      <c r="Y55" s="108">
        <f>IF(Z55&gt;0,(Z55-X55)/2,"")</f>
        <v/>
      </c>
      <c r="Z55" s="108" t="n">
        <v>3962</v>
      </c>
      <c r="AA55" s="108">
        <f>IF(AB55&gt;0,(AB55-Z55)/2,"")</f>
        <v/>
      </c>
      <c r="AB55" s="108" t="n">
        <v>4182</v>
      </c>
      <c r="AC55" s="108">
        <f>IF(AD55&gt;0,(AD55-AB55)/2,"")</f>
        <v/>
      </c>
      <c r="AD55" s="108" t="n">
        <v>4182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2218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1107</v>
      </c>
      <c r="Y56" s="114">
        <f>IF(Z56&gt;0,(Z56-X56)/2,"")</f>
        <v/>
      </c>
      <c r="Z56" s="114" t="n">
        <v>1256</v>
      </c>
      <c r="AA56" s="114">
        <f>IF(AB56&gt;0,(AB56-Z56)/2,"")</f>
        <v/>
      </c>
      <c r="AB56" s="114" t="n">
        <v>1586</v>
      </c>
      <c r="AC56" s="114">
        <f>IF(AD56&gt;0,(AD56-AB56)/2,"")</f>
        <v/>
      </c>
      <c r="AD56" s="114" t="n">
        <v>1586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4003</v>
      </c>
      <c r="R57" s="104" t="n">
        <v>291</v>
      </c>
      <c r="S57" s="104">
        <f>IF(T57&gt;0,(T57-R57)/2,"")</f>
        <v/>
      </c>
      <c r="T57" s="104" t="n">
        <v>310</v>
      </c>
      <c r="U57" s="104">
        <f>IF(V57&gt;0,(V57-T57)/2,"")</f>
        <v/>
      </c>
      <c r="V57" s="104" t="n">
        <v>39</v>
      </c>
      <c r="W57" s="104">
        <f>IF(X57&gt;0,(X57-V57)/2,"")</f>
        <v/>
      </c>
      <c r="X57" s="104" t="n">
        <v>489</v>
      </c>
      <c r="Y57" s="104">
        <f>IF(Z57&gt;0,(Z57-X57)/2,"")</f>
        <v/>
      </c>
      <c r="Z57" s="104" t="n">
        <v>1375</v>
      </c>
      <c r="AA57" s="104">
        <f>IF(AB57&gt;0,(AB57-Z57)/2,"")</f>
        <v/>
      </c>
      <c r="AB57" s="104" t="n">
        <v>1375</v>
      </c>
      <c r="AC57" s="104">
        <f>IF(AD57&gt;0,(AD57-AB57)/2,"")</f>
        <v/>
      </c>
      <c r="AD57" s="104" t="n">
        <v>1375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3621</v>
      </c>
      <c r="R58" s="106" t="n">
        <v>382</v>
      </c>
      <c r="S58" s="106">
        <f>IF(T58&gt;0,(T58-R58)/2,"")</f>
        <v/>
      </c>
      <c r="T58" s="106" t="n">
        <v>1500</v>
      </c>
      <c r="U58" s="106">
        <f>IF(V58&gt;0,(V58-T58)/2,"")</f>
        <v/>
      </c>
      <c r="V58" s="106" t="n">
        <v>2413</v>
      </c>
      <c r="W58" s="106">
        <f>IF(X58&gt;0,(X58-V58)/2,"")</f>
        <v/>
      </c>
      <c r="X58" s="106" t="n">
        <v>3582</v>
      </c>
      <c r="Y58" s="106">
        <f>IF(Z58&gt;0,(Z58-X58)/2,"")</f>
        <v/>
      </c>
      <c r="Z58" s="106" t="n">
        <v>3582</v>
      </c>
      <c r="AA58" s="106">
        <f>IF(AB58&gt;0,(AB58-Z58)/2,"")</f>
        <v/>
      </c>
      <c r="AB58" s="106" t="n">
        <v>3602</v>
      </c>
      <c r="AC58" s="106">
        <f>IF(AD58&gt;0,(AD58-AB58)/2,"")</f>
        <v/>
      </c>
      <c r="AD58" s="106" t="n">
        <v>3602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6682</v>
      </c>
      <c r="R59" s="108" t="n">
        <v>757</v>
      </c>
      <c r="S59" s="108">
        <f>IF(T59&gt;0,(T59-R59)/2,"")</f>
        <v/>
      </c>
      <c r="T59" s="108" t="n">
        <v>826</v>
      </c>
      <c r="U59" s="108">
        <f>IF(V59&gt;0,(V59-T59)/2,"")</f>
        <v/>
      </c>
      <c r="V59" s="108" t="n">
        <v>578</v>
      </c>
      <c r="W59" s="108">
        <f>IF(X59&gt;0,(X59-V59)/2,"")</f>
        <v/>
      </c>
      <c r="X59" s="108" t="n">
        <v>2383</v>
      </c>
      <c r="Y59" s="108">
        <f>IF(Z59&gt;0,(Z59-X59)/2,"")</f>
        <v/>
      </c>
      <c r="Z59" s="108" t="n">
        <v>3289</v>
      </c>
      <c r="AA59" s="108">
        <f>IF(AB59&gt;0,(AB59-Z59)/2,"")</f>
        <v/>
      </c>
      <c r="AB59" s="108" t="n">
        <v>3289</v>
      </c>
      <c r="AC59" s="108">
        <f>IF(AD59&gt;0,(AD59-AB59)/2,"")</f>
        <v/>
      </c>
      <c r="AD59" s="108" t="n">
        <v>3289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3782</v>
      </c>
      <c r="R60" s="114" t="n">
        <v>1458</v>
      </c>
      <c r="S60" s="114">
        <f>IF(T60&gt;0,(T60-R60)/2,"")</f>
        <v/>
      </c>
      <c r="T60" s="114" t="n">
        <v>2622</v>
      </c>
      <c r="U60" s="114">
        <f>IF(V60&gt;0,(V60-T60)/2,"")</f>
        <v/>
      </c>
      <c r="V60" s="114" t="n">
        <v>2226</v>
      </c>
      <c r="W60" s="114">
        <f>IF(X60&gt;0,(X60-V60)/2,"")</f>
        <v/>
      </c>
      <c r="X60" s="114" t="n">
        <v>3751</v>
      </c>
      <c r="Y60" s="114">
        <f>IF(Z60&gt;0,(Z60-X60)/2,"")</f>
        <v/>
      </c>
      <c r="Z60" s="114" t="n">
        <v>3774</v>
      </c>
      <c r="AA60" s="114">
        <f>IF(AB60&gt;0,(AB60-Z60)/2,"")</f>
        <v/>
      </c>
      <c r="AB60" s="114" t="n">
        <v>3774</v>
      </c>
      <c r="AC60" s="114">
        <f>IF(AD60&gt;0,(AD60-AB60)/2,"")</f>
        <v/>
      </c>
      <c r="AD60" s="114" t="n">
        <v>3774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3369</v>
      </c>
      <c r="R61" s="104" t="n">
        <v>232</v>
      </c>
      <c r="S61" s="104">
        <f>IF(T61&gt;0,(T61-R61)/2,"")</f>
        <v/>
      </c>
      <c r="T61" s="104" t="n">
        <v>1588</v>
      </c>
      <c r="U61" s="104">
        <f>IF(V61&gt;0,(V61-T61)/2,"")</f>
        <v/>
      </c>
      <c r="V61" s="104" t="n">
        <v>1050</v>
      </c>
      <c r="W61" s="104">
        <f>IF(X61&gt;0,(X61-V61)/2,"")</f>
        <v/>
      </c>
      <c r="X61" s="104" t="n">
        <v>2030</v>
      </c>
      <c r="Y61" s="104">
        <f>IF(Z61&gt;0,(Z61-X61)/2,"")</f>
        <v/>
      </c>
      <c r="Z61" s="104" t="n">
        <v>2184</v>
      </c>
      <c r="AA61" s="104">
        <f>IF(AB61&gt;0,(AB61-Z61)/2,"")</f>
        <v/>
      </c>
      <c r="AB61" s="104" t="n">
        <v>2383</v>
      </c>
      <c r="AC61" s="104">
        <f>IF(AD61&gt;0,(AD61-AB61)/2,"")</f>
        <v/>
      </c>
      <c r="AD61" s="104" t="n">
        <v>2383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3169</v>
      </c>
      <c r="R62" s="106" t="n">
        <v>0</v>
      </c>
      <c r="S62" s="106">
        <f>IF(T62&gt;0,(T62-R62)/2,"")</f>
        <v/>
      </c>
      <c r="T62" s="106" t="n">
        <v>113</v>
      </c>
      <c r="U62" s="106">
        <f>IF(V62&gt;0,(V62-T62)/2,"")</f>
        <v/>
      </c>
      <c r="V62" s="106" t="n">
        <v>154</v>
      </c>
      <c r="W62" s="106">
        <f>IF(X62&gt;0,(X62-V62)/2,"")</f>
        <v/>
      </c>
      <c r="X62" s="106" t="n">
        <v>1035</v>
      </c>
      <c r="Y62" s="106">
        <f>IF(Z62&gt;0,(Z62-X62)/2,"")</f>
        <v/>
      </c>
      <c r="Z62" s="106" t="n">
        <v>1804</v>
      </c>
      <c r="AA62" s="106">
        <f>IF(AB62&gt;0,(AB62-Z62)/2,"")</f>
        <v/>
      </c>
      <c r="AB62" s="106" t="n">
        <v>1847</v>
      </c>
      <c r="AC62" s="106">
        <f>IF(AD62&gt;0,(AD62-AB62)/2,"")</f>
        <v/>
      </c>
      <c r="AD62" s="106" t="n">
        <v>1847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1905</v>
      </c>
      <c r="R63" s="108" t="n">
        <v>323</v>
      </c>
      <c r="S63" s="108">
        <f>IF(T63&gt;0,(T63-R63)/2,"")</f>
        <v/>
      </c>
      <c r="T63" s="108" t="n">
        <v>535</v>
      </c>
      <c r="U63" s="108">
        <f>IF(V63&gt;0,(V63-T63)/2,"")</f>
        <v/>
      </c>
      <c r="V63" s="108" t="n">
        <v>650</v>
      </c>
      <c r="W63" s="108">
        <f>IF(X63&gt;0,(X63-V63)/2,"")</f>
        <v/>
      </c>
      <c r="X63" s="108" t="n">
        <v>1044</v>
      </c>
      <c r="Y63" s="108">
        <f>IF(Z63&gt;0,(Z63-X63)/2,"")</f>
        <v/>
      </c>
      <c r="Z63" s="108" t="n">
        <v>1590</v>
      </c>
      <c r="AA63" s="108">
        <f>IF(AB63&gt;0,(AB63-Z63)/2,"")</f>
        <v/>
      </c>
      <c r="AB63" s="108" t="n">
        <v>1590</v>
      </c>
      <c r="AC63" s="108">
        <f>IF(AD63&gt;0,(AD63-AB63)/2,"")</f>
        <v/>
      </c>
      <c r="AD63" s="108" t="n">
        <v>1590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2532</v>
      </c>
      <c r="R64" s="114" t="n">
        <v>491</v>
      </c>
      <c r="S64" s="114">
        <f>IF(T64&gt;0,(T64-R64)/2,"")</f>
        <v/>
      </c>
      <c r="T64" s="114" t="n">
        <v>1239</v>
      </c>
      <c r="U64" s="114">
        <f>IF(V64&gt;0,(V64-T64)/2,"")</f>
        <v/>
      </c>
      <c r="V64" s="114" t="n">
        <v>1209</v>
      </c>
      <c r="W64" s="114">
        <f>IF(X64&gt;0,(X64-V64)/2,"")</f>
        <v/>
      </c>
      <c r="X64" s="114" t="n">
        <v>1516</v>
      </c>
      <c r="Y64" s="114">
        <f>IF(Z64&gt;0,(Z64-X64)/2,"")</f>
        <v/>
      </c>
      <c r="Z64" s="114" t="n">
        <v>1807</v>
      </c>
      <c r="AA64" s="114">
        <f>IF(AB64&gt;0,(AB64-Z64)/2,"")</f>
        <v/>
      </c>
      <c r="AB64" s="114" t="n">
        <v>1807</v>
      </c>
      <c r="AC64" s="114">
        <f>IF(AD64&gt;0,(AD64-AB64)/2,"")</f>
        <v/>
      </c>
      <c r="AD64" s="114" t="n">
        <v>1807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4.xml><?xml version="1.0" encoding="utf-8"?>
<worksheet xmlns:r="http://schemas.openxmlformats.org/officeDocument/2006/relationships" xmlns="http://schemas.openxmlformats.org/spreadsheetml/2006/main">
  <sheetPr codeName="Sheet64">
    <tabColor theme="1"/>
    <outlinePr summaryBelow="1" summaryRight="1"/>
    <pageSetUpPr fitToPage="1"/>
  </sheetPr>
  <dimension ref="B2:AQ64"/>
  <sheetViews>
    <sheetView topLeftCell="C7" zoomScale="70" zoomScaleNormal="7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20640</v>
      </c>
      <c r="G6" s="117" t="n">
        <v>17458.06124999999</v>
      </c>
      <c r="H6" s="117" t="n">
        <v>14294.70042822002</v>
      </c>
      <c r="I6" s="19">
        <f>G6+H6</f>
        <v/>
      </c>
      <c r="J6" s="119" t="n">
        <v>20840</v>
      </c>
      <c r="K6" s="117" t="n">
        <v>16888.07675</v>
      </c>
      <c r="L6" s="117" t="n">
        <v>13962.32601928001</v>
      </c>
      <c r="M6" s="19">
        <f>K6+L6</f>
        <v/>
      </c>
      <c r="N6" s="85" t="n">
        <v>62</v>
      </c>
      <c r="O6" s="85" t="n">
        <v>51</v>
      </c>
      <c r="P6" s="92" t="n"/>
      <c r="Q6" s="20">
        <f>J6-P6</f>
        <v/>
      </c>
      <c r="R6" s="21" t="n">
        <v>3029</v>
      </c>
      <c r="S6" s="20">
        <f>IF(R6&gt;0,(R6-R7-$Q6),"")</f>
        <v/>
      </c>
      <c r="T6" s="21" t="n">
        <v>5861</v>
      </c>
      <c r="U6" s="20">
        <f>IF(T6&gt;0,(T6-T7-$Q6),"")</f>
        <v/>
      </c>
      <c r="V6" s="21" t="n">
        <v>8702</v>
      </c>
      <c r="W6" s="20">
        <f>IF(V6&gt;0,(V6-V7-$Q6),"")</f>
        <v/>
      </c>
      <c r="X6" s="21" t="n">
        <v>14024</v>
      </c>
      <c r="Y6" s="20">
        <f>IF(X6&gt;0,(X6-X7-$Q6),"")</f>
        <v/>
      </c>
      <c r="Z6" s="21" t="n">
        <v>16560</v>
      </c>
      <c r="AA6" s="20">
        <f>IF(Z6&gt;0,(Z6-Z7-$Q6),"")</f>
        <v/>
      </c>
      <c r="AB6" s="21" t="n">
        <v>20222</v>
      </c>
      <c r="AC6" s="22">
        <f>IF(AB6&gt;0,(AB6-AB7-$Q6),"")</f>
        <v/>
      </c>
      <c r="AD6" s="21" t="n">
        <v>20222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307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9</v>
      </c>
      <c r="U7" s="24" t="n"/>
      <c r="V7" s="25" t="n">
        <v>74</v>
      </c>
      <c r="W7" s="24" t="n"/>
      <c r="X7" s="25" t="n">
        <v>78</v>
      </c>
      <c r="Y7" s="24" t="n"/>
      <c r="Z7" s="25" t="n">
        <v>109</v>
      </c>
      <c r="AA7" s="24" t="n"/>
      <c r="AB7" s="25" t="n">
        <v>151</v>
      </c>
      <c r="AC7" s="26" t="n"/>
      <c r="AD7" s="25" t="n">
        <v>151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2733</v>
      </c>
      <c r="E8" s="29" t="inlineStr">
        <is>
          <t>Room 2</t>
        </is>
      </c>
      <c r="F8" s="119" t="n">
        <v>8890</v>
      </c>
      <c r="G8" s="117" t="n">
        <v>3661.275</v>
      </c>
      <c r="H8" s="117" t="n">
        <v>1101.109071</v>
      </c>
      <c r="I8" s="19">
        <f>G8+H8</f>
        <v/>
      </c>
      <c r="J8" s="119" t="n">
        <v>9493</v>
      </c>
      <c r="K8" s="117" t="n">
        <v>3892.52</v>
      </c>
      <c r="L8" s="117" t="n">
        <v>1161.7277787</v>
      </c>
      <c r="M8" s="19">
        <f>K8+L8</f>
        <v/>
      </c>
      <c r="N8" s="87" t="n">
        <v>28</v>
      </c>
      <c r="O8" s="87" t="n">
        <v>27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5382</v>
      </c>
      <c r="W8" s="20">
        <f>IF(V8&gt;0,(V8-V9-$Q8),"")</f>
        <v/>
      </c>
      <c r="X8" s="21" t="n">
        <v>9493</v>
      </c>
      <c r="Y8" s="20">
        <f>IF(X8&gt;0,(X8-X9-$Q8),"")</f>
        <v/>
      </c>
      <c r="Z8" s="21" t="n">
        <v>9493</v>
      </c>
      <c r="AA8" s="20">
        <f>IF(Z8&gt;0,(Z8-Z9-$Q8),"")</f>
        <v/>
      </c>
      <c r="AB8" s="21" t="n">
        <v>9493</v>
      </c>
      <c r="AC8" s="22">
        <f>IF(AB8&gt;0,(AB8-AB9-$Q8),"")</f>
        <v/>
      </c>
      <c r="AD8" s="21" t="n">
        <v>9493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1711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4150</v>
      </c>
      <c r="E10" s="18" t="inlineStr">
        <is>
          <t>Room 3</t>
        </is>
      </c>
      <c r="F10" s="119" t="n">
        <v>12746</v>
      </c>
      <c r="G10" s="117" t="n">
        <v>9512.831125000001</v>
      </c>
      <c r="H10" s="117" t="n">
        <v>1851.5781</v>
      </c>
      <c r="I10" s="19">
        <f>G10+H10</f>
        <v/>
      </c>
      <c r="J10" s="119" t="n">
        <v>12854</v>
      </c>
      <c r="K10" s="117" t="n">
        <v>9627.535250000001</v>
      </c>
      <c r="L10" s="117" t="n">
        <v>1910.94522</v>
      </c>
      <c r="M10" s="19">
        <f>K10+L10</f>
        <v/>
      </c>
      <c r="N10" s="88" t="n">
        <v>44</v>
      </c>
      <c r="O10" s="88" t="n">
        <v>33</v>
      </c>
      <c r="P10" s="92" t="n"/>
      <c r="Q10" s="20">
        <f>J10-P10</f>
        <v/>
      </c>
      <c r="R10" s="21" t="n">
        <v>4118</v>
      </c>
      <c r="S10" s="20">
        <f>IF(R10&gt;0,(R10-R11-$Q10),"")</f>
        <v/>
      </c>
      <c r="T10" s="21" t="n">
        <v>5787</v>
      </c>
      <c r="U10" s="20">
        <f>IF(T10&gt;0,(T10-T11-$Q10),"")</f>
        <v/>
      </c>
      <c r="V10" s="21" t="n">
        <v>7263</v>
      </c>
      <c r="W10" s="20">
        <f>IF(V10&gt;0,(V10-V11-$Q10),"")</f>
        <v/>
      </c>
      <c r="X10" s="21" t="n">
        <v>9938</v>
      </c>
      <c r="Y10" s="20">
        <f>IF(X10&gt;0,(X10-X11-$Q10),"")</f>
        <v/>
      </c>
      <c r="Z10" s="21" t="n">
        <v>11342</v>
      </c>
      <c r="AA10" s="20">
        <f>IF(Z10&gt;0,(Z10-Z11-$Q10),"")</f>
        <v/>
      </c>
      <c r="AB10" s="21" t="n">
        <v>11342</v>
      </c>
      <c r="AC10" s="22">
        <f>IF(AB10&gt;0,(AB10-AB11-$Q10),"")</f>
        <v/>
      </c>
      <c r="AD10" s="21" t="n">
        <v>11342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2167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898</v>
      </c>
      <c r="S11" s="24" t="n"/>
      <c r="T11" s="30" t="n">
        <v>1415</v>
      </c>
      <c r="U11" s="24" t="n"/>
      <c r="V11" s="30" t="n">
        <v>1420</v>
      </c>
      <c r="W11" s="24" t="n"/>
      <c r="X11" s="30" t="n">
        <v>874</v>
      </c>
      <c r="Y11" s="24" t="n"/>
      <c r="Z11" s="30" t="n">
        <v>883</v>
      </c>
      <c r="AA11" s="24" t="n"/>
      <c r="AB11" s="30" t="n">
        <v>883</v>
      </c>
      <c r="AC11" s="26" t="n"/>
      <c r="AD11" s="30" t="n">
        <v>883</v>
      </c>
      <c r="AE11" s="26" t="n"/>
    </row>
    <row r="12">
      <c r="B12" s="16" t="inlineStr">
        <is>
          <t>WM TUC</t>
        </is>
      </c>
      <c r="C12" s="17" t="n">
        <v>1639</v>
      </c>
      <c r="E12" s="29" t="inlineStr">
        <is>
          <t>Room 4</t>
        </is>
      </c>
      <c r="F12" s="119" t="n">
        <v>13308</v>
      </c>
      <c r="G12" s="117" t="n">
        <v>12379.8105</v>
      </c>
      <c r="H12" s="117" t="n">
        <v>18290.77992158</v>
      </c>
      <c r="I12" s="19">
        <f>G12+H12</f>
        <v/>
      </c>
      <c r="J12" s="119" t="n">
        <v>13052</v>
      </c>
      <c r="K12" s="117" t="n">
        <v>12331.60625</v>
      </c>
      <c r="L12" s="117" t="n">
        <v>16016.53937731999</v>
      </c>
      <c r="M12" s="19">
        <f>K12+L12</f>
        <v/>
      </c>
      <c r="N12" s="88" t="n">
        <v>53</v>
      </c>
      <c r="O12" s="88" t="n">
        <v>43</v>
      </c>
      <c r="P12" s="92" t="n"/>
      <c r="Q12" s="20">
        <f>J12-P12</f>
        <v/>
      </c>
      <c r="R12" s="21" t="n">
        <v>2027</v>
      </c>
      <c r="S12" s="20">
        <f>IF(R12&gt;0,(R12-R13-$Q12),"")</f>
        <v/>
      </c>
      <c r="T12" s="21" t="n">
        <v>4261</v>
      </c>
      <c r="U12" s="20">
        <f>IF(T12&gt;0,(T12-T13-$Q12),"")</f>
        <v/>
      </c>
      <c r="V12" s="21" t="n">
        <v>5682</v>
      </c>
      <c r="W12" s="20">
        <f>IF(V12&gt;0,(V12-V13-$Q12),"")</f>
        <v/>
      </c>
      <c r="X12" s="21" t="n">
        <v>7288</v>
      </c>
      <c r="Y12" s="20">
        <f>IF(X12&gt;0,(X12-X13-$Q12),"")</f>
        <v/>
      </c>
      <c r="Z12" s="21" t="n">
        <v>12419</v>
      </c>
      <c r="AA12" s="20">
        <f>IF(Z12&gt;0,(Z12-Z13-$Q12),"")</f>
        <v/>
      </c>
      <c r="AB12" s="21" t="n">
        <v>12419</v>
      </c>
      <c r="AC12" s="22">
        <f>IF(AB12&gt;0,(AB12-AB13-$Q12),"")</f>
        <v/>
      </c>
      <c r="AD12" s="21" t="n">
        <v>12419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4716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47</v>
      </c>
      <c r="S13" s="24" t="n"/>
      <c r="T13" s="30" t="n">
        <v>59</v>
      </c>
      <c r="U13" s="24" t="n"/>
      <c r="V13" s="30" t="n">
        <v>130</v>
      </c>
      <c r="W13" s="24" t="n"/>
      <c r="X13" s="30" t="n">
        <v>261</v>
      </c>
      <c r="Y13" s="24" t="n"/>
      <c r="Z13" s="30" t="n">
        <v>599</v>
      </c>
      <c r="AA13" s="24" t="n"/>
      <c r="AB13" s="30" t="n">
        <v>599</v>
      </c>
      <c r="AC13" s="26" t="n"/>
      <c r="AD13" s="30" t="n">
        <v>599</v>
      </c>
      <c r="AE13" s="26" t="n"/>
    </row>
    <row r="14">
      <c r="B14" s="16" t="inlineStr">
        <is>
          <t>ALBSFWY PHX</t>
        </is>
      </c>
      <c r="C14" s="17" t="n">
        <v>11713</v>
      </c>
      <c r="E14" s="18" t="inlineStr">
        <is>
          <t>Room 5</t>
        </is>
      </c>
      <c r="F14" s="119" t="n">
        <v>19554</v>
      </c>
      <c r="G14" s="117" t="n">
        <v>17191.8125</v>
      </c>
      <c r="H14" s="117" t="n">
        <v>20100.89795314</v>
      </c>
      <c r="I14" s="19">
        <f>G14+H14</f>
        <v/>
      </c>
      <c r="J14" s="119" t="n">
        <v>19790</v>
      </c>
      <c r="K14" s="117" t="n">
        <v>17440.28125</v>
      </c>
      <c r="L14" s="117" t="n">
        <v>20909.05208569999</v>
      </c>
      <c r="M14" s="19">
        <f>K14+L14</f>
        <v/>
      </c>
      <c r="N14" s="88" t="n">
        <v>60</v>
      </c>
      <c r="O14" s="88" t="n">
        <v>46</v>
      </c>
      <c r="P14" s="92" t="n"/>
      <c r="Q14" s="20">
        <f>J14-P14</f>
        <v/>
      </c>
      <c r="R14" s="21" t="n">
        <v>4825</v>
      </c>
      <c r="S14" s="20">
        <f>IF(R14&gt;0,(R14-R15-$Q14),"")</f>
        <v/>
      </c>
      <c r="T14" s="21" t="n">
        <v>7732</v>
      </c>
      <c r="U14" s="20">
        <f>IF(T14&gt;0,(T14-T15-$Q14),"")</f>
        <v/>
      </c>
      <c r="V14" s="21" t="n">
        <v>9841</v>
      </c>
      <c r="W14" s="20">
        <f>IF(V14&gt;0,(V14-V15-$Q14),"")</f>
        <v/>
      </c>
      <c r="X14" s="21" t="n">
        <v>11833</v>
      </c>
      <c r="Y14" s="20">
        <f>IF(X14&gt;0,(X14-X15-$Q14),"")</f>
        <v/>
      </c>
      <c r="Z14" s="21" t="n">
        <v>14594</v>
      </c>
      <c r="AA14" s="20">
        <f>IF(Z14&gt;0,(Z14-Z15-$Q14),"")</f>
        <v/>
      </c>
      <c r="AB14" s="21" t="n">
        <v>14594</v>
      </c>
      <c r="AC14" s="22">
        <f>IF(AB14&gt;0,(AB14-AB15-$Q14),"")</f>
        <v/>
      </c>
      <c r="AD14" s="21" t="n">
        <v>14594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531</v>
      </c>
      <c r="U15" s="24" t="n"/>
      <c r="V15" s="25" t="n">
        <v>534</v>
      </c>
      <c r="W15" s="24" t="n"/>
      <c r="X15" s="25" t="n">
        <v>534</v>
      </c>
      <c r="Y15" s="24" t="n"/>
      <c r="Z15" s="25" t="n">
        <v>534</v>
      </c>
      <c r="AA15" s="24" t="n"/>
      <c r="AB15" s="25" t="n">
        <v>534</v>
      </c>
      <c r="AC15" s="26" t="n"/>
      <c r="AD15" s="25" t="n">
        <v>534</v>
      </c>
      <c r="AE15" s="26" t="n"/>
    </row>
    <row r="16" ht="15" customHeight="1" thickBot="1">
      <c r="B16" s="28" t="inlineStr">
        <is>
          <t>FRY'S</t>
        </is>
      </c>
      <c r="C16" s="17" t="n">
        <v>12889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7553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1068</v>
      </c>
      <c r="L20" s="4" t="n"/>
      <c r="M20" s="4" t="n"/>
      <c r="Q20" s="51" t="inlineStr">
        <is>
          <t>Day Prior</t>
        </is>
      </c>
      <c r="R20" s="35" t="n">
        <v>8244</v>
      </c>
      <c r="S20" s="36" t="n">
        <v>-91786</v>
      </c>
      <c r="T20" s="35" t="n">
        <v>18233</v>
      </c>
      <c r="U20" s="36" t="n">
        <v>-81797</v>
      </c>
      <c r="V20" s="35" t="n">
        <v>25130</v>
      </c>
      <c r="W20" s="36" t="n">
        <v>-74900</v>
      </c>
      <c r="X20" s="35" t="n">
        <v>50179</v>
      </c>
      <c r="Y20" s="36" t="n">
        <v>-49851</v>
      </c>
      <c r="Z20" s="35" t="n">
        <v>63632</v>
      </c>
      <c r="AA20" s="36" t="n">
        <v>-36398</v>
      </c>
      <c r="AB20" s="35" t="n">
        <v>66358</v>
      </c>
      <c r="AC20" s="37" t="n">
        <v>-33672</v>
      </c>
      <c r="AD20" s="35" t="n">
        <v>66358</v>
      </c>
      <c r="AE20" s="37" t="n">
        <v>-33672</v>
      </c>
    </row>
    <row r="21" ht="15" customHeight="1" thickBot="1">
      <c r="B21" s="57" t="inlineStr">
        <is>
          <t>SBUX LV</t>
        </is>
      </c>
      <c r="C21" s="58" t="n">
        <v>3855</v>
      </c>
      <c r="M21" s="4" t="n"/>
      <c r="Q21" s="52" t="n"/>
      <c r="R21" s="40" t="n">
        <v>4865</v>
      </c>
      <c r="S21" s="41" t="n"/>
      <c r="T21" s="40" t="n">
        <v>8146</v>
      </c>
      <c r="U21" s="41" t="n"/>
      <c r="V21" s="40" t="n">
        <v>9352</v>
      </c>
      <c r="W21" s="41" t="n"/>
      <c r="X21" s="40" t="n">
        <v>12597</v>
      </c>
      <c r="Y21" s="41" t="n"/>
      <c r="Z21" s="40" t="n">
        <v>13827</v>
      </c>
      <c r="AA21" s="41" t="n"/>
      <c r="AB21" s="40" t="n">
        <v>14217</v>
      </c>
      <c r="AC21" s="42" t="n"/>
      <c r="AD21" s="40" t="n">
        <v>14217</v>
      </c>
      <c r="AE21" s="42" t="n"/>
    </row>
    <row r="22" ht="15" customHeight="1" thickBot="1">
      <c r="M22" s="4" t="n"/>
      <c r="Q22" s="54" t="n"/>
      <c r="R22" s="55" t="n">
        <v>4122</v>
      </c>
      <c r="S22" s="55" t="n"/>
      <c r="T22" s="55" t="n">
        <v>4994.5</v>
      </c>
      <c r="U22" s="55" t="n"/>
      <c r="V22" s="55" t="n">
        <v>3448.5</v>
      </c>
      <c r="W22" s="55" t="n"/>
      <c r="X22" s="55" t="n">
        <v>12524.5</v>
      </c>
      <c r="Y22" s="55" t="n"/>
      <c r="Z22" s="55" t="n">
        <v>6726.5</v>
      </c>
      <c r="AA22" s="55" t="n"/>
      <c r="AB22" s="55" t="n">
        <v>1363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11106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28731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12672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11705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4444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1012</v>
      </c>
      <c r="R35" s="104" t="n">
        <v>0</v>
      </c>
      <c r="S35" s="104">
        <f>IF(T35&gt;0,(T35-R35)/2,"")</f>
        <v/>
      </c>
      <c r="T35" s="104" t="n">
        <v>526</v>
      </c>
      <c r="U35" s="104">
        <f>IF(V35&gt;0,(V35-T35)/2,"")</f>
        <v/>
      </c>
      <c r="V35" s="104" t="n">
        <v>526</v>
      </c>
      <c r="W35" s="104">
        <f>IF(X35&gt;0,(X35-V35)/2,"")</f>
        <v/>
      </c>
      <c r="X35" s="104" t="n">
        <v>1010</v>
      </c>
      <c r="Y35" s="104">
        <f>IF(Z35&gt;0,(Z35-X35)/2,"")</f>
        <v/>
      </c>
      <c r="Z35" s="104" t="n">
        <v>1010</v>
      </c>
      <c r="AA35" s="104">
        <f>IF(AB35&gt;0,(AB35-Z35)/2,"")</f>
        <v/>
      </c>
      <c r="AB35" s="104" t="n">
        <v>1010</v>
      </c>
      <c r="AC35" s="104">
        <f>IF(AD35&gt;0,(AD35-AB35)/2,"")</f>
        <v/>
      </c>
      <c r="AD35" s="104" t="n">
        <v>1010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1082</v>
      </c>
      <c r="R36" s="106" t="n">
        <v>0</v>
      </c>
      <c r="S36" s="106">
        <f>IF(T36&gt;0,(T36-R36)/2,"")</f>
        <v/>
      </c>
      <c r="T36" s="106" t="n">
        <v>575</v>
      </c>
      <c r="U36" s="106">
        <f>IF(V36&gt;0,(V36-T36)/2,"")</f>
        <v/>
      </c>
      <c r="V36" s="106" t="n">
        <v>575</v>
      </c>
      <c r="W36" s="106">
        <f>IF(X36&gt;0,(X36-V36)/2,"")</f>
        <v/>
      </c>
      <c r="X36" s="106" t="n">
        <v>1083</v>
      </c>
      <c r="Y36" s="106">
        <f>IF(Z36&gt;0,(Z36-X36)/2,"")</f>
        <v/>
      </c>
      <c r="Z36" s="106" t="n">
        <v>1083</v>
      </c>
      <c r="AA36" s="106">
        <f>IF(AB36&gt;0,(AB36-Z36)/2,"")</f>
        <v/>
      </c>
      <c r="AB36" s="106" t="n">
        <v>1083</v>
      </c>
      <c r="AC36" s="106">
        <f>IF(AD36&gt;0,(AD36-AB36)/2,"")</f>
        <v/>
      </c>
      <c r="AD36" s="106" t="n">
        <v>1083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3789</v>
      </c>
      <c r="R37" s="108" t="n">
        <v>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781</v>
      </c>
      <c r="W37" s="108">
        <f>IF(X37&gt;0,(X37-V37)/2,"")</f>
        <v/>
      </c>
      <c r="X37" s="108" t="n">
        <v>1639</v>
      </c>
      <c r="Y37" s="108">
        <f>IF(Z37&gt;0,(Z37-X37)/2,"")</f>
        <v/>
      </c>
      <c r="Z37" s="108" t="n">
        <v>2881</v>
      </c>
      <c r="AA37" s="108">
        <f>IF(AB37&gt;0,(AB37-Z37)/2,"")</f>
        <v/>
      </c>
      <c r="AB37" s="108" t="n">
        <v>3788</v>
      </c>
      <c r="AC37" s="108">
        <f>IF(AD37&gt;0,(AD37-AB37)/2,"")</f>
        <v/>
      </c>
      <c r="AD37" s="108" t="n">
        <v>3788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3657</v>
      </c>
      <c r="R38" s="106" t="n">
        <v>645</v>
      </c>
      <c r="S38" s="106">
        <f>IF(T38&gt;0,(T38-R38)/2,"")</f>
        <v/>
      </c>
      <c r="T38" s="106" t="n">
        <v>645</v>
      </c>
      <c r="U38" s="106">
        <f>IF(V38&gt;0,(V38-T38)/2,"")</f>
        <v/>
      </c>
      <c r="V38" s="106" t="n">
        <v>745</v>
      </c>
      <c r="W38" s="106">
        <f>IF(X38&gt;0,(X38-V38)/2,"")</f>
        <v/>
      </c>
      <c r="X38" s="106" t="n">
        <v>1401</v>
      </c>
      <c r="Y38" s="106">
        <f>IF(Z38&gt;0,(Z38-X38)/2,"")</f>
        <v/>
      </c>
      <c r="Z38" s="106" t="n">
        <v>1705</v>
      </c>
      <c r="AA38" s="106">
        <f>IF(AB38&gt;0,(AB38-Z38)/2,"")</f>
        <v/>
      </c>
      <c r="AB38" s="106" t="n">
        <v>3434</v>
      </c>
      <c r="AC38" s="106">
        <f>IF(AD38&gt;0,(AD38-AB38)/2,"")</f>
        <v/>
      </c>
      <c r="AD38" s="106" t="n">
        <v>3434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2581</v>
      </c>
      <c r="R39" s="108" t="n">
        <v>507</v>
      </c>
      <c r="S39" s="108">
        <f>IF(T39&gt;0,(T39-R39)/2,"")</f>
        <v/>
      </c>
      <c r="T39" s="108" t="n">
        <v>507</v>
      </c>
      <c r="U39" s="108">
        <f>IF(V39&gt;0,(V39-T39)/2,"")</f>
        <v/>
      </c>
      <c r="V39" s="108" t="n">
        <v>1047</v>
      </c>
      <c r="W39" s="108">
        <f>IF(X39&gt;0,(X39-V39)/2,"")</f>
        <v/>
      </c>
      <c r="X39" s="108" t="n">
        <v>2270</v>
      </c>
      <c r="Y39" s="108">
        <f>IF(Z39&gt;0,(Z39-X39)/2,"")</f>
        <v/>
      </c>
      <c r="Z39" s="108" t="n">
        <v>2270</v>
      </c>
      <c r="AA39" s="108">
        <f>IF(AB39&gt;0,(AB39-Z39)/2,"")</f>
        <v/>
      </c>
      <c r="AB39" s="108" t="n">
        <v>2306</v>
      </c>
      <c r="AC39" s="108">
        <f>IF(AD39&gt;0,(AD39-AB39)/2,"")</f>
        <v/>
      </c>
      <c r="AD39" s="108" t="n">
        <v>2306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3634</v>
      </c>
      <c r="R40" s="106" t="n">
        <v>621</v>
      </c>
      <c r="S40" s="106">
        <f>IF(T40&gt;0,(T40-R40)/2,"")</f>
        <v/>
      </c>
      <c r="T40" s="106" t="n">
        <v>621</v>
      </c>
      <c r="U40" s="106">
        <f>IF(V40&gt;0,(V40-T40)/2,"")</f>
        <v/>
      </c>
      <c r="V40" s="106" t="n">
        <v>1289</v>
      </c>
      <c r="W40" s="106">
        <f>IF(X40&gt;0,(X40-V40)/2,"")</f>
        <v/>
      </c>
      <c r="X40" s="106" t="n">
        <v>1803</v>
      </c>
      <c r="Y40" s="106">
        <f>IF(Z40&gt;0,(Z40-X40)/2,"")</f>
        <v/>
      </c>
      <c r="Z40" s="106" t="n">
        <v>2678</v>
      </c>
      <c r="AA40" s="106">
        <f>IF(AB40&gt;0,(AB40-Z40)/2,"")</f>
        <v/>
      </c>
      <c r="AB40" s="106" t="n">
        <v>3616</v>
      </c>
      <c r="AC40" s="106">
        <f>IF(AD40&gt;0,(AD40-AB40)/2,"")</f>
        <v/>
      </c>
      <c r="AD40" s="106" t="n">
        <v>3616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1111</v>
      </c>
      <c r="R41" s="108" t="n">
        <v>0</v>
      </c>
      <c r="S41" s="108">
        <f>IF(T41&gt;0,(T41-R41)/2,"")</f>
        <v/>
      </c>
      <c r="T41" s="108" t="n">
        <v>768</v>
      </c>
      <c r="U41" s="108">
        <f>IF(V41&gt;0,(V41-T41)/2,"")</f>
        <v/>
      </c>
      <c r="V41" s="108" t="n">
        <v>1115</v>
      </c>
      <c r="W41" s="108">
        <f>IF(X41&gt;0,(X41-V41)/2,"")</f>
        <v/>
      </c>
      <c r="X41" s="108" t="n">
        <v>1115</v>
      </c>
      <c r="Y41" s="108">
        <f>IF(Z41&gt;0,(Z41-X41)/2,"")</f>
        <v/>
      </c>
      <c r="Z41" s="108" t="n">
        <v>1115</v>
      </c>
      <c r="AA41" s="108">
        <f>IF(AB41&gt;0,(AB41-Z41)/2,"")</f>
        <v/>
      </c>
      <c r="AB41" s="108" t="n">
        <v>1115</v>
      </c>
      <c r="AC41" s="108">
        <f>IF(AD41&gt;0,(AD41-AB41)/2,"")</f>
        <v/>
      </c>
      <c r="AD41" s="108" t="n">
        <v>1115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1756</v>
      </c>
      <c r="R42" s="106" t="n">
        <v>706</v>
      </c>
      <c r="S42" s="106">
        <f>IF(T42&gt;0,(T42-R42)/2,"")</f>
        <v/>
      </c>
      <c r="T42" s="106" t="n">
        <v>1149</v>
      </c>
      <c r="U42" s="106">
        <f>IF(V42&gt;0,(V42-T42)/2,"")</f>
        <v/>
      </c>
      <c r="V42" s="106" t="n">
        <v>1549</v>
      </c>
      <c r="W42" s="106">
        <f>IF(X42&gt;0,(X42-V42)/2,"")</f>
        <v/>
      </c>
      <c r="X42" s="106" t="n">
        <v>1593</v>
      </c>
      <c r="Y42" s="106">
        <f>IF(Z42&gt;0,(Z42-X42)/2,"")</f>
        <v/>
      </c>
      <c r="Z42" s="106" t="n">
        <v>1678</v>
      </c>
      <c r="AA42" s="106">
        <f>IF(AB42&gt;0,(AB42-Z42)/2,"")</f>
        <v/>
      </c>
      <c r="AB42" s="106" t="n">
        <v>1730</v>
      </c>
      <c r="AC42" s="106">
        <f>IF(AD42&gt;0,(AD42-AB42)/2,"")</f>
        <v/>
      </c>
      <c r="AD42" s="106" t="n">
        <v>1730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1688</v>
      </c>
      <c r="R43" s="110" t="n">
        <v>550</v>
      </c>
      <c r="S43" s="110">
        <f>IF(T43&gt;0,(T43-R43)/2,"")</f>
        <v/>
      </c>
      <c r="T43" s="110" t="n">
        <v>550</v>
      </c>
      <c r="U43" s="110">
        <f>IF(V43&gt;0,(V43-T43)/2,"")</f>
        <v/>
      </c>
      <c r="V43" s="110" t="n">
        <v>884</v>
      </c>
      <c r="W43" s="110">
        <f>IF(X43&gt;0,(X43-V43)/2,"")</f>
        <v/>
      </c>
      <c r="X43" s="110" t="n">
        <v>1685</v>
      </c>
      <c r="Y43" s="110">
        <f>IF(Z43&gt;0,(Z43-X43)/2,"")</f>
        <v/>
      </c>
      <c r="Z43" s="110" t="n">
        <v>1715</v>
      </c>
      <c r="AA43" s="110">
        <f>IF(AB43&gt;0,(AB43-Z43)/2,"")</f>
        <v/>
      </c>
      <c r="AB43" s="110" t="n">
        <v>1715</v>
      </c>
      <c r="AC43" s="110">
        <f>IF(AD43&gt;0,(AD43-AB43)/2,"")</f>
        <v/>
      </c>
      <c r="AD43" s="110" t="n">
        <v>1715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2526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1635</v>
      </c>
      <c r="W44" s="112">
        <f>IF(X44&gt;0,(X44-V44)/2,"")</f>
        <v/>
      </c>
      <c r="X44" s="112" t="n">
        <v>2526</v>
      </c>
      <c r="Y44" s="112">
        <f>IF(Z44&gt;0,(Z44-X44)/2,"")</f>
        <v/>
      </c>
      <c r="Z44" s="112" t="n">
        <v>2526</v>
      </c>
      <c r="AA44" s="112">
        <f>IF(AB44&gt;0,(AB44-Z44)/2,"")</f>
        <v/>
      </c>
      <c r="AB44" s="112" t="n">
        <v>2526</v>
      </c>
      <c r="AC44" s="112">
        <f>IF(AD44&gt;0,(AD44-AB44)/2,"")</f>
        <v/>
      </c>
      <c r="AD44" s="112" t="n">
        <v>2526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2037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902</v>
      </c>
      <c r="W45" s="108">
        <f>IF(X45&gt;0,(X45-V45)/2,"")</f>
        <v/>
      </c>
      <c r="X45" s="108" t="n">
        <v>2037</v>
      </c>
      <c r="Y45" s="108">
        <f>IF(Z45&gt;0,(Z45-X45)/2,"")</f>
        <v/>
      </c>
      <c r="Z45" s="108" t="n">
        <v>2037</v>
      </c>
      <c r="AA45" s="108">
        <f>IF(AB45&gt;0,(AB45-Z45)/2,"")</f>
        <v/>
      </c>
      <c r="AB45" s="108" t="n">
        <v>2037</v>
      </c>
      <c r="AC45" s="108">
        <f>IF(AD45&gt;0,(AD45-AB45)/2,"")</f>
        <v/>
      </c>
      <c r="AD45" s="108" t="n">
        <v>2037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2388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2388</v>
      </c>
      <c r="W46" s="106">
        <f>IF(X46&gt;0,(X46-V46)/2,"")</f>
        <v/>
      </c>
      <c r="X46" s="106" t="n">
        <v>2388</v>
      </c>
      <c r="Y46" s="106">
        <f>IF(Z46&gt;0,(Z46-X46)/2,"")</f>
        <v/>
      </c>
      <c r="Z46" s="106" t="n">
        <v>2388</v>
      </c>
      <c r="AA46" s="106">
        <f>IF(AB46&gt;0,(AB46-Z46)/2,"")</f>
        <v/>
      </c>
      <c r="AB46" s="106" t="n">
        <v>2388</v>
      </c>
      <c r="AC46" s="106">
        <f>IF(AD46&gt;0,(AD46-AB46)/2,"")</f>
        <v/>
      </c>
      <c r="AD46" s="106" t="n">
        <v>2388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2542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457</v>
      </c>
      <c r="W47" s="110">
        <f>IF(X47&gt;0,(X47-V47)/2,"")</f>
        <v/>
      </c>
      <c r="X47" s="110" t="n">
        <v>2542</v>
      </c>
      <c r="Y47" s="110">
        <f>IF(Z47&gt;0,(Z47-X47)/2,"")</f>
        <v/>
      </c>
      <c r="Z47" s="110" t="n">
        <v>2542</v>
      </c>
      <c r="AA47" s="110">
        <f>IF(AB47&gt;0,(AB47-Z47)/2,"")</f>
        <v/>
      </c>
      <c r="AB47" s="110" t="n">
        <v>2542</v>
      </c>
      <c r="AC47" s="110">
        <f>IF(AD47&gt;0,(AD47-AB47)/2,"")</f>
        <v/>
      </c>
      <c r="AD47" s="110" t="n">
        <v>2542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540</v>
      </c>
      <c r="R48" s="112" t="n">
        <v>363</v>
      </c>
      <c r="S48" s="112">
        <f>IF(T48&gt;0,(T48-R48)/2,"")</f>
        <v/>
      </c>
      <c r="T48" s="112" t="n">
        <v>363</v>
      </c>
      <c r="U48" s="112">
        <f>IF(V48&gt;0,(V48-T48)/2,"")</f>
        <v/>
      </c>
      <c r="V48" s="112" t="n">
        <v>487</v>
      </c>
      <c r="W48" s="112">
        <f>IF(X48&gt;0,(X48-V48)/2,"")</f>
        <v/>
      </c>
      <c r="X48" s="112" t="n">
        <v>662</v>
      </c>
      <c r="Y48" s="112">
        <f>IF(Z48&gt;0,(Z48-X48)/2,"")</f>
        <v/>
      </c>
      <c r="Z48" s="112" t="n">
        <v>662</v>
      </c>
      <c r="AA48" s="112">
        <f>IF(AB48&gt;0,(AB48-Z48)/2,"")</f>
        <v/>
      </c>
      <c r="AB48" s="112" t="n">
        <v>662</v>
      </c>
      <c r="AC48" s="112">
        <f>IF(AD48&gt;0,(AD48-AB48)/2,"")</f>
        <v/>
      </c>
      <c r="AD48" s="112" t="n">
        <v>662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434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0</v>
      </c>
      <c r="W49" s="108">
        <f>IF(X49&gt;0,(X49-V49)/2,"")</f>
        <v/>
      </c>
      <c r="X49" s="108" t="n">
        <v>66</v>
      </c>
      <c r="Y49" s="108">
        <f>IF(Z49&gt;0,(Z49-X49)/2,"")</f>
        <v/>
      </c>
      <c r="Z49" s="108" t="n">
        <v>434</v>
      </c>
      <c r="AA49" s="108">
        <f>IF(AB49&gt;0,(AB49-Z49)/2,"")</f>
        <v/>
      </c>
      <c r="AB49" s="108" t="n">
        <v>434</v>
      </c>
      <c r="AC49" s="108">
        <f>IF(AD49&gt;0,(AD49-AB49)/2,"")</f>
        <v/>
      </c>
      <c r="AD49" s="108" t="n">
        <v>434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3052</v>
      </c>
      <c r="R50" s="106" t="n">
        <v>803</v>
      </c>
      <c r="S50" s="106">
        <f>IF(T50&gt;0,(T50-R50)/2,"")</f>
        <v/>
      </c>
      <c r="T50" s="106" t="n">
        <v>832</v>
      </c>
      <c r="U50" s="106">
        <f>IF(V50&gt;0,(V50-T50)/2,"")</f>
        <v/>
      </c>
      <c r="V50" s="106" t="n">
        <v>1145</v>
      </c>
      <c r="W50" s="106">
        <f>IF(X50&gt;0,(X50-V50)/2,"")</f>
        <v/>
      </c>
      <c r="X50" s="106" t="n">
        <v>1145</v>
      </c>
      <c r="Y50" s="106">
        <f>IF(Z50&gt;0,(Z50-X50)/2,"")</f>
        <v/>
      </c>
      <c r="Z50" s="106" t="n">
        <v>1251</v>
      </c>
      <c r="AA50" s="106">
        <f>IF(AB50&gt;0,(AB50-Z50)/2,"")</f>
        <v/>
      </c>
      <c r="AB50" s="106" t="n">
        <v>1251</v>
      </c>
      <c r="AC50" s="106">
        <f>IF(AD50&gt;0,(AD50-AB50)/2,"")</f>
        <v/>
      </c>
      <c r="AD50" s="106" t="n">
        <v>1251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1928</v>
      </c>
      <c r="R51" s="108" t="n">
        <v>419</v>
      </c>
      <c r="S51" s="108">
        <f>IF(T51&gt;0,(T51-R51)/2,"")</f>
        <v/>
      </c>
      <c r="T51" s="108" t="n">
        <v>1143</v>
      </c>
      <c r="U51" s="108">
        <f>IF(V51&gt;0,(V51-T51)/2,"")</f>
        <v/>
      </c>
      <c r="V51" s="108" t="n">
        <v>1143</v>
      </c>
      <c r="W51" s="108">
        <f>IF(X51&gt;0,(X51-V51)/2,"")</f>
        <v/>
      </c>
      <c r="X51" s="108" t="n">
        <v>1278</v>
      </c>
      <c r="Y51" s="108">
        <f>IF(Z51&gt;0,(Z51-X51)/2,"")</f>
        <v/>
      </c>
      <c r="Z51" s="108" t="n">
        <v>1726</v>
      </c>
      <c r="AA51" s="108">
        <f>IF(AB51&gt;0,(AB51-Z51)/2,"")</f>
        <v/>
      </c>
      <c r="AB51" s="108" t="n">
        <v>1726</v>
      </c>
      <c r="AC51" s="108">
        <f>IF(AD51&gt;0,(AD51-AB51)/2,"")</f>
        <v/>
      </c>
      <c r="AD51" s="108" t="n">
        <v>1726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3258</v>
      </c>
      <c r="R52" s="106" t="n">
        <v>124</v>
      </c>
      <c r="S52" s="106">
        <f>IF(T52&gt;0,(T52-R52)/2,"")</f>
        <v/>
      </c>
      <c r="T52" s="106" t="n">
        <v>151</v>
      </c>
      <c r="U52" s="106">
        <f>IF(V52&gt;0,(V52-T52)/2,"")</f>
        <v/>
      </c>
      <c r="V52" s="106" t="n">
        <v>906</v>
      </c>
      <c r="W52" s="106">
        <f>IF(X52&gt;0,(X52-V52)/2,"")</f>
        <v/>
      </c>
      <c r="X52" s="106" t="n">
        <v>1036</v>
      </c>
      <c r="Y52" s="106">
        <f>IF(Z52&gt;0,(Z52-X52)/2,"")</f>
        <v/>
      </c>
      <c r="Z52" s="106" t="n">
        <v>1038</v>
      </c>
      <c r="AA52" s="106">
        <f>IF(AB52&gt;0,(AB52-Z52)/2,"")</f>
        <v/>
      </c>
      <c r="AB52" s="106" t="n">
        <v>1038</v>
      </c>
      <c r="AC52" s="106">
        <f>IF(AD52&gt;0,(AD52-AB52)/2,"")</f>
        <v/>
      </c>
      <c r="AD52" s="106" t="n">
        <v>1038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1383</v>
      </c>
      <c r="R53" s="108" t="n">
        <v>409</v>
      </c>
      <c r="S53" s="108">
        <f>IF(T53&gt;0,(T53-R53)/2,"")</f>
        <v/>
      </c>
      <c r="T53" s="108" t="n">
        <v>763</v>
      </c>
      <c r="U53" s="108">
        <f>IF(V53&gt;0,(V53-T53)/2,"")</f>
        <v/>
      </c>
      <c r="V53" s="108" t="n">
        <v>856</v>
      </c>
      <c r="W53" s="108">
        <f>IF(X53&gt;0,(X53-V53)/2,"")</f>
        <v/>
      </c>
      <c r="X53" s="108" t="n">
        <v>1351</v>
      </c>
      <c r="Y53" s="108">
        <f>IF(Z53&gt;0,(Z53-X53)/2,"")</f>
        <v/>
      </c>
      <c r="Z53" s="108" t="n">
        <v>1351</v>
      </c>
      <c r="AA53" s="108">
        <f>IF(AB53&gt;0,(AB53-Z53)/2,"")</f>
        <v/>
      </c>
      <c r="AB53" s="108" t="n">
        <v>1351</v>
      </c>
      <c r="AC53" s="108">
        <f>IF(AD53&gt;0,(AD53-AB53)/2,"")</f>
        <v/>
      </c>
      <c r="AD53" s="108" t="n">
        <v>1351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3492</v>
      </c>
      <c r="R54" s="106" t="n">
        <v>2000</v>
      </c>
      <c r="S54" s="106">
        <f>IF(T54&gt;0,(T54-R54)/2,"")</f>
        <v/>
      </c>
      <c r="T54" s="106" t="n">
        <v>2535</v>
      </c>
      <c r="U54" s="106">
        <f>IF(V54&gt;0,(V54-T54)/2,"")</f>
        <v/>
      </c>
      <c r="V54" s="106" t="n">
        <v>2535</v>
      </c>
      <c r="W54" s="106">
        <f>IF(X54&gt;0,(X54-V54)/2,"")</f>
        <v/>
      </c>
      <c r="X54" s="106" t="n">
        <v>3216</v>
      </c>
      <c r="Y54" s="106">
        <f>IF(Z54&gt;0,(Z54-X54)/2,"")</f>
        <v/>
      </c>
      <c r="Z54" s="106" t="n">
        <v>3465</v>
      </c>
      <c r="AA54" s="106">
        <f>IF(AB54&gt;0,(AB54-Z54)/2,"")</f>
        <v/>
      </c>
      <c r="AB54" s="106" t="n">
        <v>3465</v>
      </c>
      <c r="AC54" s="106">
        <f>IF(AD54&gt;0,(AD54-AB54)/2,"")</f>
        <v/>
      </c>
      <c r="AD54" s="106" t="n">
        <v>3465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225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225</v>
      </c>
      <c r="Y55" s="108">
        <f>IF(Z55&gt;0,(Z55-X55)/2,"")</f>
        <v/>
      </c>
      <c r="Z55" s="108" t="n">
        <v>225</v>
      </c>
      <c r="AA55" s="108">
        <f>IF(AB55&gt;0,(AB55-Z55)/2,"")</f>
        <v/>
      </c>
      <c r="AB55" s="108" t="n">
        <v>225</v>
      </c>
      <c r="AC55" s="108">
        <f>IF(AD55&gt;0,(AD55-AB55)/2,"")</f>
        <v/>
      </c>
      <c r="AD55" s="108" t="n">
        <v>225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2516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191</v>
      </c>
      <c r="W56" s="114">
        <f>IF(X56&gt;0,(X56-V56)/2,"")</f>
        <v/>
      </c>
      <c r="X56" s="114" t="n">
        <v>959</v>
      </c>
      <c r="Y56" s="114">
        <f>IF(Z56&gt;0,(Z56-X56)/2,"")</f>
        <v/>
      </c>
      <c r="Z56" s="114" t="n">
        <v>1190</v>
      </c>
      <c r="AA56" s="114">
        <f>IF(AB56&gt;0,(AB56-Z56)/2,"")</f>
        <v/>
      </c>
      <c r="AB56" s="114" t="n">
        <v>1190</v>
      </c>
      <c r="AC56" s="114">
        <f>IF(AD56&gt;0,(AD56-AB56)/2,"")</f>
        <v/>
      </c>
      <c r="AD56" s="114" t="n">
        <v>1190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2516</v>
      </c>
      <c r="R57" s="104" t="n">
        <v>223</v>
      </c>
      <c r="S57" s="104">
        <f>IF(T57&gt;0,(T57-R57)/2,"")</f>
        <v/>
      </c>
      <c r="T57" s="104" t="n">
        <v>415</v>
      </c>
      <c r="U57" s="104">
        <f>IF(V57&gt;0,(V57-T57)/2,"")</f>
        <v/>
      </c>
      <c r="V57" s="104" t="n">
        <v>1051</v>
      </c>
      <c r="W57" s="104">
        <f>IF(X57&gt;0,(X57-V57)/2,"")</f>
        <v/>
      </c>
      <c r="X57" s="104" t="n">
        <v>1453</v>
      </c>
      <c r="Y57" s="104">
        <f>IF(Z57&gt;0,(Z57-X57)/2,"")</f>
        <v/>
      </c>
      <c r="Z57" s="104" t="n">
        <v>1873</v>
      </c>
      <c r="AA57" s="104">
        <f>IF(AB57&gt;0,(AB57-Z57)/2,"")</f>
        <v/>
      </c>
      <c r="AB57" s="104" t="n">
        <v>1873</v>
      </c>
      <c r="AC57" s="104">
        <f>IF(AD57&gt;0,(AD57-AB57)/2,"")</f>
        <v/>
      </c>
      <c r="AD57" s="104" t="n">
        <v>1873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3691</v>
      </c>
      <c r="R58" s="106" t="n">
        <v>371</v>
      </c>
      <c r="S58" s="106">
        <f>IF(T58&gt;0,(T58-R58)/2,"")</f>
        <v/>
      </c>
      <c r="T58" s="106" t="n">
        <v>1127</v>
      </c>
      <c r="U58" s="106">
        <f>IF(V58&gt;0,(V58-T58)/2,"")</f>
        <v/>
      </c>
      <c r="V58" s="106" t="n">
        <v>1127</v>
      </c>
      <c r="W58" s="106">
        <f>IF(X58&gt;0,(X58-V58)/2,"")</f>
        <v/>
      </c>
      <c r="X58" s="106" t="n">
        <v>1127</v>
      </c>
      <c r="Y58" s="106">
        <f>IF(Z58&gt;0,(Z58-X58)/2,"")</f>
        <v/>
      </c>
      <c r="Z58" s="106" t="n">
        <v>3280</v>
      </c>
      <c r="AA58" s="106">
        <f>IF(AB58&gt;0,(AB58-Z58)/2,"")</f>
        <v/>
      </c>
      <c r="AB58" s="106" t="n">
        <v>3280</v>
      </c>
      <c r="AC58" s="106">
        <f>IF(AD58&gt;0,(AD58-AB58)/2,"")</f>
        <v/>
      </c>
      <c r="AD58" s="106" t="n">
        <v>3280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4050</v>
      </c>
      <c r="R59" s="108" t="n">
        <v>785</v>
      </c>
      <c r="S59" s="108">
        <f>IF(T59&gt;0,(T59-R59)/2,"")</f>
        <v/>
      </c>
      <c r="T59" s="108" t="n">
        <v>849</v>
      </c>
      <c r="U59" s="108">
        <f>IF(V59&gt;0,(V59-T59)/2,"")</f>
        <v/>
      </c>
      <c r="V59" s="108" t="n">
        <v>1346</v>
      </c>
      <c r="W59" s="108">
        <f>IF(X59&gt;0,(X59-V59)/2,"")</f>
        <v/>
      </c>
      <c r="X59" s="108" t="n">
        <v>1615</v>
      </c>
      <c r="Y59" s="108">
        <f>IF(Z59&gt;0,(Z59-X59)/2,"")</f>
        <v/>
      </c>
      <c r="Z59" s="108" t="n">
        <v>3047</v>
      </c>
      <c r="AA59" s="108">
        <f>IF(AB59&gt;0,(AB59-Z59)/2,"")</f>
        <v/>
      </c>
      <c r="AB59" s="108" t="n">
        <v>3047</v>
      </c>
      <c r="AC59" s="108">
        <f>IF(AD59&gt;0,(AD59-AB59)/2,"")</f>
        <v/>
      </c>
      <c r="AD59" s="108" t="n">
        <v>3047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4300</v>
      </c>
      <c r="R60" s="114" t="n">
        <v>648</v>
      </c>
      <c r="S60" s="114">
        <f>IF(T60&gt;0,(T60-R60)/2,"")</f>
        <v/>
      </c>
      <c r="T60" s="114" t="n">
        <v>1870</v>
      </c>
      <c r="U60" s="114">
        <f>IF(V60&gt;0,(V60-T60)/2,"")</f>
        <v/>
      </c>
      <c r="V60" s="114" t="n">
        <v>2158</v>
      </c>
      <c r="W60" s="114">
        <f>IF(X60&gt;0,(X60-V60)/2,"")</f>
        <v/>
      </c>
      <c r="X60" s="114" t="n">
        <v>3093</v>
      </c>
      <c r="Y60" s="114">
        <f>IF(Z60&gt;0,(Z60-X60)/2,"")</f>
        <v/>
      </c>
      <c r="Z60" s="114" t="n">
        <v>4219</v>
      </c>
      <c r="AA60" s="114">
        <f>IF(AB60&gt;0,(AB60-Z60)/2,"")</f>
        <v/>
      </c>
      <c r="AB60" s="114" t="n">
        <v>4219</v>
      </c>
      <c r="AC60" s="114">
        <f>IF(AD60&gt;0,(AD60-AB60)/2,"")</f>
        <v/>
      </c>
      <c r="AD60" s="114" t="n">
        <v>4219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4739</v>
      </c>
      <c r="R61" s="104" t="n">
        <v>803</v>
      </c>
      <c r="S61" s="104">
        <f>IF(T61&gt;0,(T61-R61)/2,"")</f>
        <v/>
      </c>
      <c r="T61" s="104" t="n">
        <v>899</v>
      </c>
      <c r="U61" s="104">
        <f>IF(V61&gt;0,(V61-T61)/2,"")</f>
        <v/>
      </c>
      <c r="V61" s="104" t="n">
        <v>899</v>
      </c>
      <c r="W61" s="104">
        <f>IF(X61&gt;0,(X61-V61)/2,"")</f>
        <v/>
      </c>
      <c r="X61" s="104" t="n">
        <v>1284</v>
      </c>
      <c r="Y61" s="104">
        <f>IF(Z61&gt;0,(Z61-X61)/2,"")</f>
        <v/>
      </c>
      <c r="Z61" s="104" t="n">
        <v>1962</v>
      </c>
      <c r="AA61" s="104">
        <f>IF(AB61&gt;0,(AB61-Z61)/2,"")</f>
        <v/>
      </c>
      <c r="AB61" s="104" t="n">
        <v>1962</v>
      </c>
      <c r="AC61" s="104">
        <f>IF(AD61&gt;0,(AD61-AB61)/2,"")</f>
        <v/>
      </c>
      <c r="AD61" s="104" t="n">
        <v>1962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4070</v>
      </c>
      <c r="R62" s="106" t="n">
        <v>120</v>
      </c>
      <c r="S62" s="106">
        <f>IF(T62&gt;0,(T62-R62)/2,"")</f>
        <v/>
      </c>
      <c r="T62" s="106" t="n">
        <v>676</v>
      </c>
      <c r="U62" s="106">
        <f>IF(V62&gt;0,(V62-T62)/2,"")</f>
        <v/>
      </c>
      <c r="V62" s="106" t="n">
        <v>909</v>
      </c>
      <c r="W62" s="106">
        <f>IF(X62&gt;0,(X62-V62)/2,"")</f>
        <v/>
      </c>
      <c r="X62" s="106" t="n">
        <v>1592</v>
      </c>
      <c r="Y62" s="106">
        <f>IF(Z62&gt;0,(Z62-X62)/2,"")</f>
        <v/>
      </c>
      <c r="Z62" s="106" t="n">
        <v>2063</v>
      </c>
      <c r="AA62" s="106">
        <f>IF(AB62&gt;0,(AB62-Z62)/2,"")</f>
        <v/>
      </c>
      <c r="AB62" s="106" t="n">
        <v>2063</v>
      </c>
      <c r="AC62" s="106">
        <f>IF(AD62&gt;0,(AD62-AB62)/2,"")</f>
        <v/>
      </c>
      <c r="AD62" s="106" t="n">
        <v>2063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3358</v>
      </c>
      <c r="R63" s="108" t="n">
        <v>370</v>
      </c>
      <c r="S63" s="108">
        <f>IF(T63&gt;0,(T63-R63)/2,"")</f>
        <v/>
      </c>
      <c r="T63" s="108" t="n">
        <v>942</v>
      </c>
      <c r="U63" s="108">
        <f>IF(V63&gt;0,(V63-T63)/2,"")</f>
        <v/>
      </c>
      <c r="V63" s="108" t="n">
        <v>1221</v>
      </c>
      <c r="W63" s="108">
        <f>IF(X63&gt;0,(X63-V63)/2,"")</f>
        <v/>
      </c>
      <c r="X63" s="108" t="n">
        <v>1365</v>
      </c>
      <c r="Y63" s="108">
        <f>IF(Z63&gt;0,(Z63-X63)/2,"")</f>
        <v/>
      </c>
      <c r="Z63" s="108" t="n">
        <v>1495</v>
      </c>
      <c r="AA63" s="108">
        <f>IF(AB63&gt;0,(AB63-Z63)/2,"")</f>
        <v/>
      </c>
      <c r="AB63" s="108" t="n">
        <v>1495</v>
      </c>
      <c r="AC63" s="108">
        <f>IF(AD63&gt;0,(AD63-AB63)/2,"")</f>
        <v/>
      </c>
      <c r="AD63" s="108" t="n">
        <v>1495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3678</v>
      </c>
      <c r="R64" s="114" t="n">
        <v>1056</v>
      </c>
      <c r="S64" s="114">
        <f>IF(T64&gt;0,(T64-R64)/2,"")</f>
        <v/>
      </c>
      <c r="T64" s="114" t="n">
        <v>1092</v>
      </c>
      <c r="U64" s="114">
        <f>IF(V64&gt;0,(V64-T64)/2,"")</f>
        <v/>
      </c>
      <c r="V64" s="114" t="n">
        <v>1348</v>
      </c>
      <c r="W64" s="114">
        <f>IF(X64&gt;0,(X64-V64)/2,"")</f>
        <v/>
      </c>
      <c r="X64" s="114" t="n">
        <v>1757</v>
      </c>
      <c r="Y64" s="114">
        <f>IF(Z64&gt;0,(Z64-X64)/2,"")</f>
        <v/>
      </c>
      <c r="Z64" s="114" t="n">
        <v>1757</v>
      </c>
      <c r="AA64" s="114">
        <f>IF(AB64&gt;0,(AB64-Z64)/2,"")</f>
        <v/>
      </c>
      <c r="AB64" s="114" t="n">
        <v>1757</v>
      </c>
      <c r="AC64" s="114">
        <f>IF(AD64&gt;0,(AD64-AB64)/2,"")</f>
        <v/>
      </c>
      <c r="AD64" s="114" t="n">
        <v>1757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5.xml><?xml version="1.0" encoding="utf-8"?>
<worksheet xmlns:r="http://schemas.openxmlformats.org/officeDocument/2006/relationships" xmlns="http://schemas.openxmlformats.org/spreadsheetml/2006/main">
  <sheetPr codeName="Sheet65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18760</v>
      </c>
      <c r="G6" s="117" t="n">
        <v>15090.29525</v>
      </c>
      <c r="H6" s="117" t="n">
        <v>11825.77799954002</v>
      </c>
      <c r="I6" s="19">
        <f>G6+H6</f>
        <v/>
      </c>
      <c r="J6" s="119" t="n">
        <v>18523</v>
      </c>
      <c r="K6" s="117" t="n">
        <v>15252.593375</v>
      </c>
      <c r="L6" s="117" t="n">
        <v>11430.86368102</v>
      </c>
      <c r="M6" s="19">
        <f>K6+L6</f>
        <v/>
      </c>
      <c r="N6" s="85" t="n">
        <v>76</v>
      </c>
      <c r="O6" s="85" t="n">
        <v>57</v>
      </c>
      <c r="P6" s="92" t="n"/>
      <c r="Q6" s="20">
        <f>J6-P6</f>
        <v/>
      </c>
      <c r="R6" s="21" t="n">
        <v>1097</v>
      </c>
      <c r="S6" s="20">
        <f>IF(R6&gt;0,(R6-R7-$Q6),"")</f>
        <v/>
      </c>
      <c r="T6" s="21" t="n">
        <v>3740</v>
      </c>
      <c r="U6" s="20">
        <f>IF(T6&gt;0,(T6-T7-$Q6),"")</f>
        <v/>
      </c>
      <c r="V6" s="21" t="n">
        <v>7954</v>
      </c>
      <c r="W6" s="20">
        <f>IF(V6&gt;0,(V6-V7-$Q6),"")</f>
        <v/>
      </c>
      <c r="X6" s="21" t="n">
        <v>12641</v>
      </c>
      <c r="Y6" s="20">
        <f>IF(X6&gt;0,(X6-X7-$Q6),"")</f>
        <v/>
      </c>
      <c r="Z6" s="21" t="n">
        <v>16552</v>
      </c>
      <c r="AA6" s="20">
        <f>IF(Z6&gt;0,(Z6-Z7-$Q6),"")</f>
        <v/>
      </c>
      <c r="AB6" s="21" t="n">
        <v>16552</v>
      </c>
      <c r="AC6" s="22">
        <f>IF(AB6&gt;0,(AB6-AB7-$Q6),"")</f>
        <v/>
      </c>
      <c r="AD6" s="21" t="n">
        <v>16552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2273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11</v>
      </c>
      <c r="S7" s="24" t="n"/>
      <c r="T7" s="25" t="n">
        <v>14</v>
      </c>
      <c r="U7" s="24" t="n"/>
      <c r="V7" s="25" t="n">
        <v>171</v>
      </c>
      <c r="W7" s="24" t="n"/>
      <c r="X7" s="25" t="n">
        <v>178</v>
      </c>
      <c r="Y7" s="24" t="n"/>
      <c r="Z7" s="25" t="n">
        <v>358</v>
      </c>
      <c r="AA7" s="24" t="n"/>
      <c r="AB7" s="25" t="n">
        <v>358</v>
      </c>
      <c r="AC7" s="26" t="n"/>
      <c r="AD7" s="25" t="n">
        <v>358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3341</v>
      </c>
      <c r="E8" s="29" t="inlineStr">
        <is>
          <t>Room 2</t>
        </is>
      </c>
      <c r="F8" s="119" t="n">
        <v>11535</v>
      </c>
      <c r="G8" s="117" t="n">
        <v>4779.32</v>
      </c>
      <c r="H8" s="117" t="n">
        <v>1440.11469</v>
      </c>
      <c r="I8" s="19">
        <f>G8+H8</f>
        <v/>
      </c>
      <c r="J8" s="119" t="n">
        <v>11202</v>
      </c>
      <c r="K8" s="117" t="n">
        <v>4612.428000000001</v>
      </c>
      <c r="L8" s="117" t="n">
        <v>1403.8652512</v>
      </c>
      <c r="M8" s="19">
        <f>K8+L8</f>
        <v/>
      </c>
      <c r="N8" s="87" t="n">
        <v>38</v>
      </c>
      <c r="O8" s="87" t="n">
        <v>34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7752</v>
      </c>
      <c r="W8" s="20">
        <f>IF(V8&gt;0,(V8-V9-$Q8),"")</f>
        <v/>
      </c>
      <c r="X8" s="21" t="n">
        <v>12543</v>
      </c>
      <c r="Y8" s="20">
        <f>IF(X8&gt;0,(X8-X9-$Q8),"")</f>
        <v/>
      </c>
      <c r="Z8" s="21" t="n">
        <v>12543</v>
      </c>
      <c r="AA8" s="20">
        <f>IF(Z8&gt;0,(Z8-Z9-$Q8),"")</f>
        <v/>
      </c>
      <c r="AB8" s="21" t="n">
        <v>12543</v>
      </c>
      <c r="AC8" s="22">
        <f>IF(AB8&gt;0,(AB8-AB9-$Q8),"")</f>
        <v/>
      </c>
      <c r="AD8" s="21" t="n">
        <v>12543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1302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1341</v>
      </c>
      <c r="Y9" s="24" t="n"/>
      <c r="Z9" s="30" t="n">
        <v>1341</v>
      </c>
      <c r="AA9" s="24" t="n"/>
      <c r="AB9" s="30" t="n">
        <v>1341</v>
      </c>
      <c r="AC9" s="26" t="n"/>
      <c r="AD9" s="30" t="n">
        <v>1341</v>
      </c>
      <c r="AE9" s="26" t="n"/>
    </row>
    <row r="10">
      <c r="B10" s="16" t="inlineStr">
        <is>
          <t>WM DC</t>
        </is>
      </c>
      <c r="C10" s="17" t="n">
        <v>4468</v>
      </c>
      <c r="E10" s="18" t="inlineStr">
        <is>
          <t>Room 3</t>
        </is>
      </c>
      <c r="F10" s="119" t="n">
        <v>21105</v>
      </c>
      <c r="G10" s="117" t="n">
        <v>16716.734875</v>
      </c>
      <c r="H10" s="117" t="n">
        <v>1663.95182</v>
      </c>
      <c r="I10" s="19">
        <f>G10+H10</f>
        <v/>
      </c>
      <c r="J10" s="119" t="n">
        <v>21185</v>
      </c>
      <c r="K10" s="117" t="n">
        <v>16693.08803125</v>
      </c>
      <c r="L10" s="117" t="n">
        <v>1625.37469</v>
      </c>
      <c r="M10" s="19">
        <f>K10+L10</f>
        <v/>
      </c>
      <c r="N10" s="88" t="n">
        <v>60</v>
      </c>
      <c r="O10" s="88" t="n">
        <v>39</v>
      </c>
      <c r="P10" s="92" t="n"/>
      <c r="Q10" s="20">
        <f>J10-P10</f>
        <v/>
      </c>
      <c r="R10" s="21" t="n">
        <v>4895</v>
      </c>
      <c r="S10" s="20">
        <f>IF(R10&gt;0,(R10-R11-$Q10),"")</f>
        <v/>
      </c>
      <c r="T10" s="21" t="n">
        <v>7992</v>
      </c>
      <c r="U10" s="20">
        <f>IF(T10&gt;0,(T10-T11-$Q10),"")</f>
        <v/>
      </c>
      <c r="V10" s="21" t="n">
        <v>9699</v>
      </c>
      <c r="W10" s="20">
        <f>IF(V10&gt;0,(V10-V11-$Q10),"")</f>
        <v/>
      </c>
      <c r="X10" s="21" t="n">
        <v>17294</v>
      </c>
      <c r="Y10" s="20">
        <f>IF(X10&gt;0,(X10-X11-$Q10),"")</f>
        <v/>
      </c>
      <c r="Z10" s="21" t="n">
        <v>18086</v>
      </c>
      <c r="AA10" s="20">
        <f>IF(Z10&gt;0,(Z10-Z11-$Q10),"")</f>
        <v/>
      </c>
      <c r="AB10" s="21" t="n">
        <v>18086</v>
      </c>
      <c r="AC10" s="22">
        <f>IF(AB10&gt;0,(AB10-AB11-$Q10),"")</f>
        <v/>
      </c>
      <c r="AD10" s="21" t="n">
        <v>18086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2286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493</v>
      </c>
      <c r="S11" s="24" t="n"/>
      <c r="T11" s="30" t="n">
        <v>891</v>
      </c>
      <c r="U11" s="24" t="n"/>
      <c r="V11" s="30" t="n">
        <v>1133</v>
      </c>
      <c r="W11" s="24" t="n"/>
      <c r="X11" s="30" t="n">
        <v>2968</v>
      </c>
      <c r="Y11" s="24" t="n"/>
      <c r="Z11" s="30" t="n">
        <v>1662</v>
      </c>
      <c r="AA11" s="24" t="n"/>
      <c r="AB11" s="30" t="n">
        <v>1662</v>
      </c>
      <c r="AC11" s="26" t="n"/>
      <c r="AD11" s="30" t="n">
        <v>1662</v>
      </c>
      <c r="AE11" s="26" t="n"/>
    </row>
    <row r="12">
      <c r="B12" s="16" t="inlineStr">
        <is>
          <t>WM TUC</t>
        </is>
      </c>
      <c r="C12" s="17" t="n">
        <v>1688</v>
      </c>
      <c r="E12" s="29" t="inlineStr">
        <is>
          <t>Room 4</t>
        </is>
      </c>
      <c r="F12" s="119" t="n">
        <v>12343</v>
      </c>
      <c r="G12" s="117" t="n">
        <v>9497.343749999995</v>
      </c>
      <c r="H12" s="117" t="n">
        <v>16511.63179683001</v>
      </c>
      <c r="I12" s="19">
        <f>G12+H12</f>
        <v/>
      </c>
      <c r="J12" s="119" t="n">
        <v>12345</v>
      </c>
      <c r="K12" s="117" t="n">
        <v>9474.596750000001</v>
      </c>
      <c r="L12" s="117" t="n">
        <v>15663.63679795</v>
      </c>
      <c r="M12" s="19">
        <f>K12+L12</f>
        <v/>
      </c>
      <c r="N12" s="88" t="n">
        <v>61</v>
      </c>
      <c r="O12" s="88" t="n">
        <v>48</v>
      </c>
      <c r="P12" s="92" t="n"/>
      <c r="Q12" s="20">
        <f>J12-P12</f>
        <v/>
      </c>
      <c r="R12" s="21" t="n">
        <v>481</v>
      </c>
      <c r="S12" s="20">
        <f>IF(R12&gt;0,(R12-R13-$Q12),"")</f>
        <v/>
      </c>
      <c r="T12" s="21" t="n">
        <v>1561</v>
      </c>
      <c r="U12" s="20">
        <f>IF(T12&gt;0,(T12-T13-$Q12),"")</f>
        <v/>
      </c>
      <c r="V12" s="21" t="n">
        <v>4361</v>
      </c>
      <c r="W12" s="20">
        <f>IF(V12&gt;0,(V12-V13-$Q12),"")</f>
        <v/>
      </c>
      <c r="X12" s="21" t="n">
        <v>7604</v>
      </c>
      <c r="Y12" s="20">
        <f>IF(X12&gt;0,(X12-X13-$Q12),"")</f>
        <v/>
      </c>
      <c r="Z12" s="21" t="n">
        <v>10363</v>
      </c>
      <c r="AA12" s="20">
        <f>IF(Z12&gt;0,(Z12-Z13-$Q12),"")</f>
        <v/>
      </c>
      <c r="AB12" s="21" t="n">
        <v>10363</v>
      </c>
      <c r="AC12" s="22">
        <f>IF(AB12&gt;0,(AB12-AB13-$Q12),"")</f>
        <v/>
      </c>
      <c r="AD12" s="21" t="n">
        <v>10363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4740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0</v>
      </c>
      <c r="S13" s="24" t="n"/>
      <c r="T13" s="30" t="n">
        <v>372</v>
      </c>
      <c r="U13" s="24" t="n"/>
      <c r="V13" s="30" t="n">
        <v>843</v>
      </c>
      <c r="W13" s="24" t="n"/>
      <c r="X13" s="30" t="n">
        <v>2392</v>
      </c>
      <c r="Y13" s="24" t="n"/>
      <c r="Z13" s="30" t="n">
        <v>2763</v>
      </c>
      <c r="AA13" s="24" t="n"/>
      <c r="AB13" s="30" t="n">
        <v>2763</v>
      </c>
      <c r="AC13" s="26" t="n"/>
      <c r="AD13" s="30" t="n">
        <v>2763</v>
      </c>
      <c r="AE13" s="26" t="n"/>
    </row>
    <row r="14">
      <c r="B14" s="16" t="inlineStr">
        <is>
          <t>ALBSFWY PHX</t>
        </is>
      </c>
      <c r="C14" s="17" t="n">
        <v>7998</v>
      </c>
      <c r="E14" s="18" t="inlineStr">
        <is>
          <t>Room 5</t>
        </is>
      </c>
      <c r="F14" s="119" t="n">
        <v>18946</v>
      </c>
      <c r="G14" s="117" t="n">
        <v>17638.84375</v>
      </c>
      <c r="H14" s="117" t="n">
        <v>21006.76425997999</v>
      </c>
      <c r="I14" s="19">
        <f>G14+H14</f>
        <v/>
      </c>
      <c r="J14" s="119" t="n">
        <v>19071</v>
      </c>
      <c r="K14" s="117" t="n">
        <v>17716.96875</v>
      </c>
      <c r="L14" s="117" t="n">
        <v>21148.34818748</v>
      </c>
      <c r="M14" s="19">
        <f>K14+L14</f>
        <v/>
      </c>
      <c r="N14" s="88" t="n">
        <v>77</v>
      </c>
      <c r="O14" s="88" t="n">
        <v>56</v>
      </c>
      <c r="P14" s="92" t="n"/>
      <c r="Q14" s="20">
        <f>J14-P14</f>
        <v/>
      </c>
      <c r="R14" s="21" t="n">
        <v>636</v>
      </c>
      <c r="S14" s="20">
        <f>IF(R14&gt;0,(R14-R15-$Q14),"")</f>
        <v/>
      </c>
      <c r="T14" s="21" t="n">
        <v>5669</v>
      </c>
      <c r="U14" s="20">
        <f>IF(T14&gt;0,(T14-T15-$Q14),"")</f>
        <v/>
      </c>
      <c r="V14" s="21" t="n">
        <v>7944</v>
      </c>
      <c r="W14" s="20">
        <f>IF(V14&gt;0,(V14-V15-$Q14),"")</f>
        <v/>
      </c>
      <c r="X14" s="21" t="n">
        <v>12267</v>
      </c>
      <c r="Y14" s="20">
        <f>IF(X14&gt;0,(X14-X15-$Q14),"")</f>
        <v/>
      </c>
      <c r="Z14" s="21" t="n">
        <v>15380</v>
      </c>
      <c r="AA14" s="20">
        <f>IF(Z14&gt;0,(Z14-Z15-$Q14),"")</f>
        <v/>
      </c>
      <c r="AB14" s="21" t="n">
        <v>17561</v>
      </c>
      <c r="AC14" s="22">
        <f>IF(AB14&gt;0,(AB14-AB15-$Q14),"")</f>
        <v/>
      </c>
      <c r="AD14" s="21" t="n">
        <v>17561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3041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516</v>
      </c>
      <c r="S15" s="24" t="n"/>
      <c r="T15" s="25" t="n">
        <v>5302</v>
      </c>
      <c r="U15" s="24" t="n"/>
      <c r="V15" s="25" t="n">
        <v>7226</v>
      </c>
      <c r="W15" s="24" t="n"/>
      <c r="X15" s="25" t="n">
        <v>10924</v>
      </c>
      <c r="Y15" s="24" t="n"/>
      <c r="Z15" s="25" t="n">
        <v>12408</v>
      </c>
      <c r="AA15" s="24" t="n"/>
      <c r="AB15" s="25" t="n">
        <v>12946</v>
      </c>
      <c r="AC15" s="26" t="n"/>
      <c r="AD15" s="25" t="n">
        <v>12946</v>
      </c>
      <c r="AE15" s="26" t="n"/>
    </row>
    <row r="16" ht="15" customHeight="1" thickBot="1">
      <c r="B16" s="28" t="inlineStr">
        <is>
          <t>FRY'S</t>
        </is>
      </c>
      <c r="C16" s="17" t="n">
        <v>12102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1665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593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8002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2539</v>
      </c>
      <c r="L20" s="4" t="n"/>
      <c r="M20" s="4" t="n"/>
      <c r="Q20" s="51" t="inlineStr">
        <is>
          <t>Day Prior</t>
        </is>
      </c>
      <c r="R20" s="35" t="n">
        <v>13054</v>
      </c>
      <c r="S20" s="36" t="n">
        <v>-62975</v>
      </c>
      <c r="T20" s="35" t="n">
        <v>21627</v>
      </c>
      <c r="U20" s="36" t="n">
        <v>-54402</v>
      </c>
      <c r="V20" s="35" t="n">
        <v>34712</v>
      </c>
      <c r="W20" s="36" t="n">
        <v>-41317</v>
      </c>
      <c r="X20" s="35" t="n">
        <v>50829</v>
      </c>
      <c r="Y20" s="36" t="n">
        <v>-25200</v>
      </c>
      <c r="Z20" s="35" t="n">
        <v>62283</v>
      </c>
      <c r="AA20" s="36" t="n">
        <v>-13746</v>
      </c>
      <c r="AB20" s="35" t="n">
        <v>65903</v>
      </c>
      <c r="AC20" s="37" t="n">
        <v>-10126</v>
      </c>
      <c r="AD20" s="35" t="n">
        <v>65903</v>
      </c>
      <c r="AE20" s="37" t="n">
        <v>-10126</v>
      </c>
    </row>
    <row r="21" ht="15" customHeight="1" thickBot="1">
      <c r="B21" s="57" t="inlineStr">
        <is>
          <t>SBUX LV</t>
        </is>
      </c>
      <c r="C21" s="58" t="n">
        <v>4229</v>
      </c>
      <c r="M21" s="4" t="n"/>
      <c r="Q21" s="52" t="n"/>
      <c r="R21" s="40" t="n">
        <v>945</v>
      </c>
      <c r="S21" s="41" t="n"/>
      <c r="T21" s="40" t="n">
        <v>2014</v>
      </c>
      <c r="U21" s="41" t="n"/>
      <c r="V21" s="40" t="n">
        <v>2158</v>
      </c>
      <c r="W21" s="41" t="n"/>
      <c r="X21" s="40" t="n">
        <v>1747</v>
      </c>
      <c r="Y21" s="41" t="n"/>
      <c r="Z21" s="40" t="n">
        <v>2125</v>
      </c>
      <c r="AA21" s="41" t="n"/>
      <c r="AB21" s="40" t="n">
        <v>2167</v>
      </c>
      <c r="AC21" s="42" t="n"/>
      <c r="AD21" s="40" t="n">
        <v>2167</v>
      </c>
      <c r="AE21" s="42" t="n"/>
    </row>
    <row r="22" ht="15" customHeight="1" thickBot="1">
      <c r="M22" s="4" t="n"/>
      <c r="Q22" s="54" t="n"/>
      <c r="R22" s="55" t="n">
        <v>6527</v>
      </c>
      <c r="S22" s="55" t="n"/>
      <c r="T22" s="55" t="n">
        <v>4286.5</v>
      </c>
      <c r="U22" s="55" t="n"/>
      <c r="V22" s="55" t="n">
        <v>6542.5</v>
      </c>
      <c r="W22" s="55" t="n"/>
      <c r="X22" s="55" t="n">
        <v>8058.5</v>
      </c>
      <c r="Y22" s="55" t="n"/>
      <c r="Z22" s="55" t="n">
        <v>5727</v>
      </c>
      <c r="AA22" s="55" t="n"/>
      <c r="AB22" s="55" t="n">
        <v>1810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8411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34267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13174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15260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4643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1038</v>
      </c>
      <c r="R35" s="104" t="n">
        <v>0</v>
      </c>
      <c r="S35" s="104">
        <f>IF(T35&gt;0,(T35-R35)/2,"")</f>
        <v/>
      </c>
      <c r="T35" s="104" t="n">
        <v>537</v>
      </c>
      <c r="U35" s="104">
        <f>IF(V35&gt;0,(V35-T35)/2,"")</f>
        <v/>
      </c>
      <c r="V35" s="104" t="n">
        <v>537</v>
      </c>
      <c r="W35" s="104">
        <f>IF(X35&gt;0,(X35-V35)/2,"")</f>
        <v/>
      </c>
      <c r="X35" s="104" t="n">
        <v>1038</v>
      </c>
      <c r="Y35" s="104">
        <f>IF(Z35&gt;0,(Z35-X35)/2,"")</f>
        <v/>
      </c>
      <c r="Z35" s="104" t="n">
        <v>1038</v>
      </c>
      <c r="AA35" s="104">
        <f>IF(AB35&gt;0,(AB35-Z35)/2,"")</f>
        <v/>
      </c>
      <c r="AB35" s="104" t="n">
        <v>1038</v>
      </c>
      <c r="AC35" s="104">
        <f>IF(AD35&gt;0,(AD35-AB35)/2,"")</f>
        <v/>
      </c>
      <c r="AD35" s="104" t="n">
        <v>1038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1150</v>
      </c>
      <c r="R36" s="106" t="n">
        <v>0</v>
      </c>
      <c r="S36" s="106">
        <f>IF(T36&gt;0,(T36-R36)/2,"")</f>
        <v/>
      </c>
      <c r="T36" s="106" t="n">
        <v>612</v>
      </c>
      <c r="U36" s="106">
        <f>IF(V36&gt;0,(V36-T36)/2,"")</f>
        <v/>
      </c>
      <c r="V36" s="106" t="n">
        <v>612</v>
      </c>
      <c r="W36" s="106">
        <f>IF(X36&gt;0,(X36-V36)/2,"")</f>
        <v/>
      </c>
      <c r="X36" s="106" t="n">
        <v>1150</v>
      </c>
      <c r="Y36" s="106">
        <f>IF(Z36&gt;0,(Z36-X36)/2,"")</f>
        <v/>
      </c>
      <c r="Z36" s="106" t="n">
        <v>1150</v>
      </c>
      <c r="AA36" s="106">
        <f>IF(AB36&gt;0,(AB36-Z36)/2,"")</f>
        <v/>
      </c>
      <c r="AB36" s="106" t="n">
        <v>1150</v>
      </c>
      <c r="AC36" s="106">
        <f>IF(AD36&gt;0,(AD36-AB36)/2,"")</f>
        <v/>
      </c>
      <c r="AD36" s="106" t="n">
        <v>1150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3536</v>
      </c>
      <c r="R37" s="108" t="n">
        <v>771</v>
      </c>
      <c r="S37" s="108">
        <f>IF(T37&gt;0,(T37-R37)/2,"")</f>
        <v/>
      </c>
      <c r="T37" s="108" t="n">
        <v>771</v>
      </c>
      <c r="U37" s="108">
        <f>IF(V37&gt;0,(V37-T37)/2,"")</f>
        <v/>
      </c>
      <c r="V37" s="108" t="n">
        <v>1191</v>
      </c>
      <c r="W37" s="108">
        <f>IF(X37&gt;0,(X37-V37)/2,"")</f>
        <v/>
      </c>
      <c r="X37" s="108" t="n">
        <v>2203</v>
      </c>
      <c r="Y37" s="108">
        <f>IF(Z37&gt;0,(Z37-X37)/2,"")</f>
        <v/>
      </c>
      <c r="Z37" s="108" t="n">
        <v>3437</v>
      </c>
      <c r="AA37" s="108">
        <f>IF(AB37&gt;0,(AB37-Z37)/2,"")</f>
        <v/>
      </c>
      <c r="AB37" s="108" t="n">
        <v>3437</v>
      </c>
      <c r="AC37" s="108">
        <f>IF(AD37&gt;0,(AD37-AB37)/2,"")</f>
        <v/>
      </c>
      <c r="AD37" s="108" t="n">
        <v>3437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3463</v>
      </c>
      <c r="R38" s="106" t="n">
        <v>59</v>
      </c>
      <c r="S38" s="106">
        <f>IF(T38&gt;0,(T38-R38)/2,"")</f>
        <v/>
      </c>
      <c r="T38" s="106" t="n">
        <v>599</v>
      </c>
      <c r="U38" s="106">
        <f>IF(V38&gt;0,(V38-T38)/2,"")</f>
        <v/>
      </c>
      <c r="V38" s="106" t="n">
        <v>1332</v>
      </c>
      <c r="W38" s="106">
        <f>IF(X38&gt;0,(X38-V38)/2,"")</f>
        <v/>
      </c>
      <c r="X38" s="106" t="n">
        <v>2106</v>
      </c>
      <c r="Y38" s="106">
        <f>IF(Z38&gt;0,(Z38-X38)/2,"")</f>
        <v/>
      </c>
      <c r="Z38" s="106" t="n">
        <v>3061</v>
      </c>
      <c r="AA38" s="106">
        <f>IF(AB38&gt;0,(AB38-Z38)/2,"")</f>
        <v/>
      </c>
      <c r="AB38" s="106" t="n">
        <v>3061</v>
      </c>
      <c r="AC38" s="106">
        <f>IF(AD38&gt;0,(AD38-AB38)/2,"")</f>
        <v/>
      </c>
      <c r="AD38" s="106" t="n">
        <v>3061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2007</v>
      </c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333</v>
      </c>
      <c r="W39" s="108">
        <f>IF(X39&gt;0,(X39-V39)/2,"")</f>
        <v/>
      </c>
      <c r="X39" s="108" t="n">
        <v>1349</v>
      </c>
      <c r="Y39" s="108">
        <f>IF(Z39&gt;0,(Z39-X39)/2,"")</f>
        <v/>
      </c>
      <c r="Z39" s="108" t="n">
        <v>2014</v>
      </c>
      <c r="AA39" s="108">
        <f>IF(AB39&gt;0,(AB39-Z39)/2,"")</f>
        <v/>
      </c>
      <c r="AB39" s="108" t="n">
        <v>2014</v>
      </c>
      <c r="AC39" s="108">
        <f>IF(AD39&gt;0,(AD39-AB39)/2,"")</f>
        <v/>
      </c>
      <c r="AD39" s="108" t="n">
        <v>2014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2430</v>
      </c>
      <c r="R40" s="106" t="n">
        <v>267</v>
      </c>
      <c r="S40" s="106">
        <f>IF(T40&gt;0,(T40-R40)/2,"")</f>
        <v/>
      </c>
      <c r="T40" s="106" t="n">
        <v>493</v>
      </c>
      <c r="U40" s="106">
        <f>IF(V40&gt;0,(V40-T40)/2,"")</f>
        <v/>
      </c>
      <c r="V40" s="106" t="n">
        <v>1017</v>
      </c>
      <c r="W40" s="106">
        <f>IF(X40&gt;0,(X40-V40)/2,"")</f>
        <v/>
      </c>
      <c r="X40" s="106" t="n">
        <v>1126</v>
      </c>
      <c r="Y40" s="106">
        <f>IF(Z40&gt;0,(Z40-X40)/2,"")</f>
        <v/>
      </c>
      <c r="Z40" s="106" t="n">
        <v>1515</v>
      </c>
      <c r="AA40" s="106">
        <f>IF(AB40&gt;0,(AB40-Z40)/2,"")</f>
        <v/>
      </c>
      <c r="AB40" s="106" t="n">
        <v>1515</v>
      </c>
      <c r="AC40" s="106">
        <f>IF(AD40&gt;0,(AD40-AB40)/2,"")</f>
        <v/>
      </c>
      <c r="AD40" s="106" t="n">
        <v>1515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1149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636</v>
      </c>
      <c r="W41" s="108">
        <f>IF(X41&gt;0,(X41-V41)/2,"")</f>
        <v/>
      </c>
      <c r="X41" s="108" t="n">
        <v>636</v>
      </c>
      <c r="Y41" s="108">
        <f>IF(Z41&gt;0,(Z41-X41)/2,"")</f>
        <v/>
      </c>
      <c r="Z41" s="108" t="n">
        <v>636</v>
      </c>
      <c r="AA41" s="108">
        <f>IF(AB41&gt;0,(AB41-Z41)/2,"")</f>
        <v/>
      </c>
      <c r="AB41" s="108" t="n">
        <v>636</v>
      </c>
      <c r="AC41" s="108">
        <f>IF(AD41&gt;0,(AD41-AB41)/2,"")</f>
        <v/>
      </c>
      <c r="AD41" s="108" t="n">
        <v>636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1494</v>
      </c>
      <c r="R42" s="106" t="n">
        <v>0</v>
      </c>
      <c r="S42" s="106">
        <f>IF(T42&gt;0,(T42-R42)/2,"")</f>
        <v/>
      </c>
      <c r="T42" s="106" t="n">
        <v>728</v>
      </c>
      <c r="U42" s="106">
        <f>IF(V42&gt;0,(V42-T42)/2,"")</f>
        <v/>
      </c>
      <c r="V42" s="106" t="n">
        <v>1322</v>
      </c>
      <c r="W42" s="106">
        <f>IF(X42&gt;0,(X42-V42)/2,"")</f>
        <v/>
      </c>
      <c r="X42" s="106" t="n">
        <v>1331</v>
      </c>
      <c r="Y42" s="106">
        <f>IF(Z42&gt;0,(Z42-X42)/2,"")</f>
        <v/>
      </c>
      <c r="Z42" s="106" t="n">
        <v>1494</v>
      </c>
      <c r="AA42" s="106">
        <f>IF(AB42&gt;0,(AB42-Z42)/2,"")</f>
        <v/>
      </c>
      <c r="AB42" s="106" t="n">
        <v>1494</v>
      </c>
      <c r="AC42" s="106">
        <f>IF(AD42&gt;0,(AD42-AB42)/2,"")</f>
        <v/>
      </c>
      <c r="AD42" s="106" t="n">
        <v>1494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1791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974</v>
      </c>
      <c r="W43" s="110">
        <f>IF(X43&gt;0,(X43-V43)/2,"")</f>
        <v/>
      </c>
      <c r="X43" s="110" t="n">
        <v>1378</v>
      </c>
      <c r="Y43" s="110">
        <f>IF(Z43&gt;0,(Z43-X43)/2,"")</f>
        <v/>
      </c>
      <c r="Z43" s="110" t="n">
        <v>1790</v>
      </c>
      <c r="AA43" s="110">
        <f>IF(AB43&gt;0,(AB43-Z43)/2,"")</f>
        <v/>
      </c>
      <c r="AB43" s="110" t="n">
        <v>1790</v>
      </c>
      <c r="AC43" s="110">
        <f>IF(AD43&gt;0,(AD43-AB43)/2,"")</f>
        <v/>
      </c>
      <c r="AD43" s="110" t="n">
        <v>1790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2943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1856</v>
      </c>
      <c r="W44" s="112">
        <f>IF(X44&gt;0,(X44-V44)/2,"")</f>
        <v/>
      </c>
      <c r="X44" s="112" t="n">
        <v>2943</v>
      </c>
      <c r="Y44" s="112">
        <f>IF(Z44&gt;0,(Z44-X44)/2,"")</f>
        <v/>
      </c>
      <c r="Z44" s="112" t="n">
        <v>2943</v>
      </c>
      <c r="AA44" s="112">
        <f>IF(AB44&gt;0,(AB44-Z44)/2,"")</f>
        <v/>
      </c>
      <c r="AB44" s="112" t="n">
        <v>2943</v>
      </c>
      <c r="AC44" s="112">
        <f>IF(AD44&gt;0,(AD44-AB44)/2,"")</f>
        <v/>
      </c>
      <c r="AD44" s="112" t="n">
        <v>2943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2427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1094</v>
      </c>
      <c r="W45" s="108">
        <f>IF(X45&gt;0,(X45-V45)/2,"")</f>
        <v/>
      </c>
      <c r="X45" s="108" t="n">
        <v>3768</v>
      </c>
      <c r="Y45" s="108">
        <f>IF(Z45&gt;0,(Z45-X45)/2,"")</f>
        <v/>
      </c>
      <c r="Z45" s="108" t="n">
        <v>3768</v>
      </c>
      <c r="AA45" s="108">
        <f>IF(AB45&gt;0,(AB45-Z45)/2,"")</f>
        <v/>
      </c>
      <c r="AB45" s="108" t="n">
        <v>3768</v>
      </c>
      <c r="AC45" s="108">
        <f>IF(AD45&gt;0,(AD45-AB45)/2,"")</f>
        <v/>
      </c>
      <c r="AD45" s="108" t="n">
        <v>3768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2716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2716</v>
      </c>
      <c r="W46" s="106">
        <f>IF(X46&gt;0,(X46-V46)/2,"")</f>
        <v/>
      </c>
      <c r="X46" s="106" t="n">
        <v>2716</v>
      </c>
      <c r="Y46" s="106">
        <f>IF(Z46&gt;0,(Z46-X46)/2,"")</f>
        <v/>
      </c>
      <c r="Z46" s="106" t="n">
        <v>2716</v>
      </c>
      <c r="AA46" s="106">
        <f>IF(AB46&gt;0,(AB46-Z46)/2,"")</f>
        <v/>
      </c>
      <c r="AB46" s="106" t="n">
        <v>2716</v>
      </c>
      <c r="AC46" s="106">
        <f>IF(AD46&gt;0,(AD46-AB46)/2,"")</f>
        <v/>
      </c>
      <c r="AD46" s="106" t="n">
        <v>2716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3116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2086</v>
      </c>
      <c r="W47" s="110">
        <f>IF(X47&gt;0,(X47-V47)/2,"")</f>
        <v/>
      </c>
      <c r="X47" s="110" t="n">
        <v>3116</v>
      </c>
      <c r="Y47" s="110">
        <f>IF(Z47&gt;0,(Z47-X47)/2,"")</f>
        <v/>
      </c>
      <c r="Z47" s="110" t="n">
        <v>3116</v>
      </c>
      <c r="AA47" s="110">
        <f>IF(AB47&gt;0,(AB47-Z47)/2,"")</f>
        <v/>
      </c>
      <c r="AB47" s="110" t="n">
        <v>3116</v>
      </c>
      <c r="AC47" s="110">
        <f>IF(AD47&gt;0,(AD47-AB47)/2,"")</f>
        <v/>
      </c>
      <c r="AD47" s="110" t="n">
        <v>3116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1341</v>
      </c>
      <c r="R48" s="112" t="n">
        <v>0</v>
      </c>
      <c r="S48" s="112">
        <f>IF(T48&gt;0,(T48-R48)/2,"")</f>
        <v/>
      </c>
      <c r="T48" s="112" t="n">
        <v>1074</v>
      </c>
      <c r="U48" s="112">
        <f>IF(V48&gt;0,(V48-T48)/2,"")</f>
        <v/>
      </c>
      <c r="V48" s="112" t="n">
        <v>1084</v>
      </c>
      <c r="W48" s="112">
        <f>IF(X48&gt;0,(X48-V48)/2,"")</f>
        <v/>
      </c>
      <c r="X48" s="112" t="n">
        <v>1143</v>
      </c>
      <c r="Y48" s="112">
        <f>IF(Z48&gt;0,(Z48-X48)/2,"")</f>
        <v/>
      </c>
      <c r="Z48" s="112" t="n">
        <v>1198</v>
      </c>
      <c r="AA48" s="112">
        <f>IF(AB48&gt;0,(AB48-Z48)/2,"")</f>
        <v/>
      </c>
      <c r="AB48" s="112" t="n">
        <v>1198</v>
      </c>
      <c r="AC48" s="112">
        <f>IF(AD48&gt;0,(AD48-AB48)/2,"")</f>
        <v/>
      </c>
      <c r="AD48" s="112" t="n">
        <v>1198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4775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1200</v>
      </c>
      <c r="W49" s="108">
        <f>IF(X49&gt;0,(X49-V49)/2,"")</f>
        <v/>
      </c>
      <c r="X49" s="108" t="n">
        <v>5882</v>
      </c>
      <c r="Y49" s="108">
        <f>IF(Z49&gt;0,(Z49-X49)/2,"")</f>
        <v/>
      </c>
      <c r="Z49" s="108" t="n">
        <v>4776</v>
      </c>
      <c r="AA49" s="108">
        <f>IF(AB49&gt;0,(AB49-Z49)/2,"")</f>
        <v/>
      </c>
      <c r="AB49" s="108" t="n">
        <v>4776</v>
      </c>
      <c r="AC49" s="108">
        <f>IF(AD49&gt;0,(AD49-AB49)/2,"")</f>
        <v/>
      </c>
      <c r="AD49" s="108" t="n">
        <v>4776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1817</v>
      </c>
      <c r="R50" s="106" t="n">
        <v>335</v>
      </c>
      <c r="S50" s="106">
        <f>IF(T50&gt;0,(T50-R50)/2,"")</f>
        <v/>
      </c>
      <c r="T50" s="106" t="n">
        <v>335</v>
      </c>
      <c r="U50" s="106">
        <f>IF(V50&gt;0,(V50-T50)/2,"")</f>
        <v/>
      </c>
      <c r="V50" s="106" t="n">
        <v>567</v>
      </c>
      <c r="W50" s="106">
        <f>IF(X50&gt;0,(X50-V50)/2,"")</f>
        <v/>
      </c>
      <c r="X50" s="106" t="n">
        <v>801</v>
      </c>
      <c r="Y50" s="106">
        <f>IF(Z50&gt;0,(Z50-X50)/2,"")</f>
        <v/>
      </c>
      <c r="Z50" s="106" t="n">
        <v>920</v>
      </c>
      <c r="AA50" s="106">
        <f>IF(AB50&gt;0,(AB50-Z50)/2,"")</f>
        <v/>
      </c>
      <c r="AB50" s="106" t="n">
        <v>920</v>
      </c>
      <c r="AC50" s="106">
        <f>IF(AD50&gt;0,(AD50-AB50)/2,"")</f>
        <v/>
      </c>
      <c r="AD50" s="106" t="n">
        <v>920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1585</v>
      </c>
      <c r="R51" s="108" t="n">
        <v>301</v>
      </c>
      <c r="S51" s="108">
        <f>IF(T51&gt;0,(T51-R51)/2,"")</f>
        <v/>
      </c>
      <c r="T51" s="108" t="n">
        <v>1225</v>
      </c>
      <c r="U51" s="108">
        <f>IF(V51&gt;0,(V51-T51)/2,"")</f>
        <v/>
      </c>
      <c r="V51" s="108" t="n">
        <v>1490</v>
      </c>
      <c r="W51" s="108">
        <f>IF(X51&gt;0,(X51-V51)/2,"")</f>
        <v/>
      </c>
      <c r="X51" s="108" t="n">
        <v>1650</v>
      </c>
      <c r="Y51" s="108">
        <f>IF(Z51&gt;0,(Z51-X51)/2,"")</f>
        <v/>
      </c>
      <c r="Z51" s="108" t="n">
        <v>1650</v>
      </c>
      <c r="AA51" s="108">
        <f>IF(AB51&gt;0,(AB51-Z51)/2,"")</f>
        <v/>
      </c>
      <c r="AB51" s="108" t="n">
        <v>1650</v>
      </c>
      <c r="AC51" s="108">
        <f>IF(AD51&gt;0,(AD51-AB51)/2,"")</f>
        <v/>
      </c>
      <c r="AD51" s="108" t="n">
        <v>1650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1769</v>
      </c>
      <c r="R52" s="106" t="n">
        <v>424</v>
      </c>
      <c r="S52" s="106">
        <f>IF(T52&gt;0,(T52-R52)/2,"")</f>
        <v/>
      </c>
      <c r="T52" s="106" t="n">
        <v>519</v>
      </c>
      <c r="U52" s="106">
        <f>IF(V52&gt;0,(V52-T52)/2,"")</f>
        <v/>
      </c>
      <c r="V52" s="106" t="n">
        <v>519</v>
      </c>
      <c r="W52" s="106">
        <f>IF(X52&gt;0,(X52-V52)/2,"")</f>
        <v/>
      </c>
      <c r="X52" s="106" t="n">
        <v>663</v>
      </c>
      <c r="Y52" s="106">
        <f>IF(Z52&gt;0,(Z52-X52)/2,"")</f>
        <v/>
      </c>
      <c r="Z52" s="106" t="n">
        <v>663</v>
      </c>
      <c r="AA52" s="106">
        <f>IF(AB52&gt;0,(AB52-Z52)/2,"")</f>
        <v/>
      </c>
      <c r="AB52" s="106" t="n">
        <v>663</v>
      </c>
      <c r="AC52" s="106">
        <f>IF(AD52&gt;0,(AD52-AB52)/2,"")</f>
        <v/>
      </c>
      <c r="AD52" s="106" t="n">
        <v>663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1344</v>
      </c>
      <c r="R53" s="108" t="n">
        <v>688</v>
      </c>
      <c r="S53" s="108">
        <f>IF(T53&gt;0,(T53-R53)/2,"")</f>
        <v/>
      </c>
      <c r="T53" s="108" t="n">
        <v>688</v>
      </c>
      <c r="U53" s="108">
        <f>IF(V53&gt;0,(V53-T53)/2,"")</f>
        <v/>
      </c>
      <c r="V53" s="108" t="n">
        <v>688</v>
      </c>
      <c r="W53" s="108">
        <f>IF(X53&gt;0,(X53-V53)/2,"")</f>
        <v/>
      </c>
      <c r="X53" s="108" t="n">
        <v>1027</v>
      </c>
      <c r="Y53" s="108">
        <f>IF(Z53&gt;0,(Z53-X53)/2,"")</f>
        <v/>
      </c>
      <c r="Z53" s="108" t="n">
        <v>1277</v>
      </c>
      <c r="AA53" s="108">
        <f>IF(AB53&gt;0,(AB53-Z53)/2,"")</f>
        <v/>
      </c>
      <c r="AB53" s="108" t="n">
        <v>1277</v>
      </c>
      <c r="AC53" s="108">
        <f>IF(AD53&gt;0,(AD53-AB53)/2,"")</f>
        <v/>
      </c>
      <c r="AD53" s="108" t="n">
        <v>1277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3322</v>
      </c>
      <c r="R54" s="106" t="n">
        <v>1947</v>
      </c>
      <c r="S54" s="106">
        <f>IF(T54&gt;0,(T54-R54)/2,"")</f>
        <v/>
      </c>
      <c r="T54" s="106" t="n">
        <v>1947</v>
      </c>
      <c r="U54" s="106">
        <f>IF(V54&gt;0,(V54-T54)/2,"")</f>
        <v/>
      </c>
      <c r="V54" s="106" t="n">
        <v>1947</v>
      </c>
      <c r="W54" s="106">
        <f>IF(X54&gt;0,(X54-V54)/2,"")</f>
        <v/>
      </c>
      <c r="X54" s="106" t="n">
        <v>2557</v>
      </c>
      <c r="Y54" s="106">
        <f>IF(Z54&gt;0,(Z54-X54)/2,"")</f>
        <v/>
      </c>
      <c r="Z54" s="106" t="n">
        <v>2704</v>
      </c>
      <c r="AA54" s="106">
        <f>IF(AB54&gt;0,(AB54-Z54)/2,"")</f>
        <v/>
      </c>
      <c r="AB54" s="106" t="n">
        <v>2704</v>
      </c>
      <c r="AC54" s="106">
        <f>IF(AD54&gt;0,(AD54-AB54)/2,"")</f>
        <v/>
      </c>
      <c r="AD54" s="106" t="n">
        <v>2704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4266</v>
      </c>
      <c r="R55" s="108" t="n">
        <v>1200</v>
      </c>
      <c r="S55" s="108">
        <f>IF(T55&gt;0,(T55-R55)/2,"")</f>
        <v/>
      </c>
      <c r="T55" s="108" t="n">
        <v>1980</v>
      </c>
      <c r="U55" s="108">
        <f>IF(V55&gt;0,(V55-T55)/2,"")</f>
        <v/>
      </c>
      <c r="V55" s="108" t="n">
        <v>1980</v>
      </c>
      <c r="W55" s="108">
        <f>IF(X55&gt;0,(X55-V55)/2,"")</f>
        <v/>
      </c>
      <c r="X55" s="108" t="n">
        <v>2939</v>
      </c>
      <c r="Y55" s="108">
        <f>IF(Z55&gt;0,(Z55-X55)/2,"")</f>
        <v/>
      </c>
      <c r="Z55" s="108" t="n">
        <v>4266</v>
      </c>
      <c r="AA55" s="108">
        <f>IF(AB55&gt;0,(AB55-Z55)/2,"")</f>
        <v/>
      </c>
      <c r="AB55" s="108" t="n">
        <v>4266</v>
      </c>
      <c r="AC55" s="108">
        <f>IF(AD55&gt;0,(AD55-AB55)/2,"")</f>
        <v/>
      </c>
      <c r="AD55" s="108" t="n">
        <v>4266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966</v>
      </c>
      <c r="R56" s="114" t="n">
        <v>0</v>
      </c>
      <c r="S56" s="114">
        <f>IF(T56&gt;0,(T56-R56)/2,"")</f>
        <v/>
      </c>
      <c r="T56" s="114" t="n">
        <v>224</v>
      </c>
      <c r="U56" s="114">
        <f>IF(V56&gt;0,(V56-T56)/2,"")</f>
        <v/>
      </c>
      <c r="V56" s="114" t="n">
        <v>224</v>
      </c>
      <c r="W56" s="114">
        <f>IF(X56&gt;0,(X56-V56)/2,"")</f>
        <v/>
      </c>
      <c r="X56" s="114" t="n">
        <v>632</v>
      </c>
      <c r="Y56" s="114">
        <f>IF(Z56&gt;0,(Z56-X56)/2,"")</f>
        <v/>
      </c>
      <c r="Z56" s="114" t="n">
        <v>632</v>
      </c>
      <c r="AA56" s="114">
        <f>IF(AB56&gt;0,(AB56-Z56)/2,"")</f>
        <v/>
      </c>
      <c r="AB56" s="114" t="n">
        <v>632</v>
      </c>
      <c r="AC56" s="114">
        <f>IF(AD56&gt;0,(AD56-AB56)/2,"")</f>
        <v/>
      </c>
      <c r="AD56" s="114" t="n">
        <v>632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2814</v>
      </c>
      <c r="R57" s="104" t="n">
        <v>165</v>
      </c>
      <c r="S57" s="104">
        <f>IF(T57&gt;0,(T57-R57)/2,"")</f>
        <v/>
      </c>
      <c r="T57" s="104" t="n">
        <v>345</v>
      </c>
      <c r="U57" s="104">
        <f>IF(V57&gt;0,(V57-T57)/2,"")</f>
        <v/>
      </c>
      <c r="V57" s="104" t="n">
        <v>562</v>
      </c>
      <c r="W57" s="104">
        <f>IF(X57&gt;0,(X57-V57)/2,"")</f>
        <v/>
      </c>
      <c r="X57" s="104" t="n">
        <v>562</v>
      </c>
      <c r="Y57" s="104">
        <f>IF(Z57&gt;0,(Z57-X57)/2,"")</f>
        <v/>
      </c>
      <c r="Z57" s="104" t="n">
        <v>907</v>
      </c>
      <c r="AA57" s="104">
        <f>IF(AB57&gt;0,(AB57-Z57)/2,"")</f>
        <v/>
      </c>
      <c r="AB57" s="104" t="n">
        <v>907</v>
      </c>
      <c r="AC57" s="104">
        <f>IF(AD57&gt;0,(AD57-AB57)/2,"")</f>
        <v/>
      </c>
      <c r="AD57" s="104" t="n">
        <v>907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2420</v>
      </c>
      <c r="R58" s="106" t="n">
        <v>0</v>
      </c>
      <c r="S58" s="106">
        <f>IF(T58&gt;0,(T58-R58)/2,"")</f>
        <v/>
      </c>
      <c r="T58" s="106" t="n">
        <v>600</v>
      </c>
      <c r="U58" s="106">
        <f>IF(V58&gt;0,(V58-T58)/2,"")</f>
        <v/>
      </c>
      <c r="V58" s="106" t="n">
        <v>1394</v>
      </c>
      <c r="W58" s="106">
        <f>IF(X58&gt;0,(X58-V58)/2,"")</f>
        <v/>
      </c>
      <c r="X58" s="106" t="n">
        <v>2548</v>
      </c>
      <c r="Y58" s="106">
        <f>IF(Z58&gt;0,(Z58-X58)/2,"")</f>
        <v/>
      </c>
      <c r="Z58" s="106" t="n">
        <v>2548</v>
      </c>
      <c r="AA58" s="106">
        <f>IF(AB58&gt;0,(AB58-Z58)/2,"")</f>
        <v/>
      </c>
      <c r="AB58" s="106" t="n">
        <v>2548</v>
      </c>
      <c r="AC58" s="106">
        <f>IF(AD58&gt;0,(AD58-AB58)/2,"")</f>
        <v/>
      </c>
      <c r="AD58" s="106" t="n">
        <v>2548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3900</v>
      </c>
      <c r="R59" s="108" t="n">
        <v>0</v>
      </c>
      <c r="S59" s="108">
        <f>IF(T59&gt;0,(T59-R59)/2,"")</f>
        <v/>
      </c>
      <c r="T59" s="108" t="n">
        <v>300</v>
      </c>
      <c r="U59" s="108">
        <f>IF(V59&gt;0,(V59-T59)/2,"")</f>
        <v/>
      </c>
      <c r="V59" s="108" t="n">
        <v>819</v>
      </c>
      <c r="W59" s="108">
        <f>IF(X59&gt;0,(X59-V59)/2,"")</f>
        <v/>
      </c>
      <c r="X59" s="108" t="n">
        <v>1826</v>
      </c>
      <c r="Y59" s="108">
        <f>IF(Z59&gt;0,(Z59-X59)/2,"")</f>
        <v/>
      </c>
      <c r="Z59" s="108" t="n">
        <v>3286</v>
      </c>
      <c r="AA59" s="108">
        <f>IF(AB59&gt;0,(AB59-Z59)/2,"")</f>
        <v/>
      </c>
      <c r="AB59" s="108" t="n">
        <v>3286</v>
      </c>
      <c r="AC59" s="108">
        <f>IF(AD59&gt;0,(AD59-AB59)/2,"")</f>
        <v/>
      </c>
      <c r="AD59" s="108" t="n">
        <v>3286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3211</v>
      </c>
      <c r="R60" s="114" t="n">
        <v>316</v>
      </c>
      <c r="S60" s="114">
        <f>IF(T60&gt;0,(T60-R60)/2,"")</f>
        <v/>
      </c>
      <c r="T60" s="114" t="n">
        <v>316</v>
      </c>
      <c r="U60" s="114">
        <f>IF(V60&gt;0,(V60-T60)/2,"")</f>
        <v/>
      </c>
      <c r="V60" s="114" t="n">
        <v>1586</v>
      </c>
      <c r="W60" s="114">
        <f>IF(X60&gt;0,(X60-V60)/2,"")</f>
        <v/>
      </c>
      <c r="X60" s="114" t="n">
        <v>2668</v>
      </c>
      <c r="Y60" s="114">
        <f>IF(Z60&gt;0,(Z60-X60)/2,"")</f>
        <v/>
      </c>
      <c r="Z60" s="114" t="n">
        <v>3622</v>
      </c>
      <c r="AA60" s="114">
        <f>IF(AB60&gt;0,(AB60-Z60)/2,"")</f>
        <v/>
      </c>
      <c r="AB60" s="114" t="n">
        <v>3622</v>
      </c>
      <c r="AC60" s="114">
        <f>IF(AD60&gt;0,(AD60-AB60)/2,"")</f>
        <v/>
      </c>
      <c r="AD60" s="114" t="n">
        <v>3622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3448</v>
      </c>
      <c r="R61" s="104" t="n">
        <v>85</v>
      </c>
      <c r="S61" s="104">
        <f>IF(T61&gt;0,(T61-R61)/2,"")</f>
        <v/>
      </c>
      <c r="T61" s="104" t="n">
        <v>1669</v>
      </c>
      <c r="U61" s="104">
        <f>IF(V61&gt;0,(V61-T61)/2,"")</f>
        <v/>
      </c>
      <c r="V61" s="104" t="n">
        <v>1962</v>
      </c>
      <c r="W61" s="104">
        <f>IF(X61&gt;0,(X61-V61)/2,"")</f>
        <v/>
      </c>
      <c r="X61" s="104" t="n">
        <v>2573</v>
      </c>
      <c r="Y61" s="104">
        <f>IF(Z61&gt;0,(Z61-X61)/2,"")</f>
        <v/>
      </c>
      <c r="Z61" s="104" t="n">
        <v>2736</v>
      </c>
      <c r="AA61" s="104">
        <f>IF(AB61&gt;0,(AB61-Z61)/2,"")</f>
        <v/>
      </c>
      <c r="AB61" s="104" t="n">
        <v>3560</v>
      </c>
      <c r="AC61" s="104">
        <f>IF(AD61&gt;0,(AD61-AB61)/2,"")</f>
        <v/>
      </c>
      <c r="AD61" s="104" t="n">
        <v>3560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2951</v>
      </c>
      <c r="R62" s="106" t="n">
        <v>192</v>
      </c>
      <c r="S62" s="106">
        <f>IF(T62&gt;0,(T62-R62)/2,"")</f>
        <v/>
      </c>
      <c r="T62" s="106" t="n">
        <v>214</v>
      </c>
      <c r="U62" s="106">
        <f>IF(V62&gt;0,(V62-T62)/2,"")</f>
        <v/>
      </c>
      <c r="V62" s="106" t="n">
        <v>214</v>
      </c>
      <c r="W62" s="106">
        <f>IF(X62&gt;0,(X62-V62)/2,"")</f>
        <v/>
      </c>
      <c r="X62" s="106" t="n">
        <v>1366</v>
      </c>
      <c r="Y62" s="106">
        <f>IF(Z62&gt;0,(Z62-X62)/2,"")</f>
        <v/>
      </c>
      <c r="Z62" s="106" t="n">
        <v>2284</v>
      </c>
      <c r="AA62" s="106">
        <f>IF(AB62&gt;0,(AB62-Z62)/2,"")</f>
        <v/>
      </c>
      <c r="AB62" s="106" t="n">
        <v>2742</v>
      </c>
      <c r="AC62" s="106">
        <f>IF(AD62&gt;0,(AD62-AB62)/2,"")</f>
        <v/>
      </c>
      <c r="AD62" s="106" t="n">
        <v>2742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2373</v>
      </c>
      <c r="R63" s="108" t="n">
        <v>76</v>
      </c>
      <c r="S63" s="108">
        <f>IF(T63&gt;0,(T63-R63)/2,"")</f>
        <v/>
      </c>
      <c r="T63" s="108" t="n">
        <v>645</v>
      </c>
      <c r="U63" s="108">
        <f>IF(V63&gt;0,(V63-T63)/2,"")</f>
        <v/>
      </c>
      <c r="V63" s="108" t="n">
        <v>1123</v>
      </c>
      <c r="W63" s="108">
        <f>IF(X63&gt;0,(X63-V63)/2,"")</f>
        <v/>
      </c>
      <c r="X63" s="108" t="n">
        <v>1654</v>
      </c>
      <c r="Y63" s="108">
        <f>IF(Z63&gt;0,(Z63-X63)/2,"")</f>
        <v/>
      </c>
      <c r="Z63" s="108" t="n">
        <v>1789</v>
      </c>
      <c r="AA63" s="108">
        <f>IF(AB63&gt;0,(AB63-Z63)/2,"")</f>
        <v/>
      </c>
      <c r="AB63" s="108" t="n">
        <v>2039</v>
      </c>
      <c r="AC63" s="108">
        <f>IF(AD63&gt;0,(AD63-AB63)/2,"")</f>
        <v/>
      </c>
      <c r="AD63" s="108" t="n">
        <v>2039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2679</v>
      </c>
      <c r="R64" s="114" t="n">
        <v>49</v>
      </c>
      <c r="S64" s="114">
        <f>IF(T64&gt;0,(T64-R64)/2,"")</f>
        <v/>
      </c>
      <c r="T64" s="114" t="n">
        <v>927</v>
      </c>
      <c r="U64" s="114">
        <f>IF(V64&gt;0,(V64-T64)/2,"")</f>
        <v/>
      </c>
      <c r="V64" s="114" t="n">
        <v>1280</v>
      </c>
      <c r="W64" s="114">
        <f>IF(X64&gt;0,(X64-V64)/2,"")</f>
        <v/>
      </c>
      <c r="X64" s="114" t="n">
        <v>1512</v>
      </c>
      <c r="Y64" s="114">
        <f>IF(Z64&gt;0,(Z64-X64)/2,"")</f>
        <v/>
      </c>
      <c r="Z64" s="114" t="n">
        <v>2061</v>
      </c>
      <c r="AA64" s="114">
        <f>IF(AB64&gt;0,(AB64-Z64)/2,"")</f>
        <v/>
      </c>
      <c r="AB64" s="114" t="n">
        <v>2061</v>
      </c>
      <c r="AC64" s="114">
        <f>IF(AD64&gt;0,(AD64-AB64)/2,"")</f>
        <v/>
      </c>
      <c r="AD64" s="114" t="n">
        <v>2061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6.xml><?xml version="1.0" encoding="utf-8"?>
<worksheet xmlns:r="http://schemas.openxmlformats.org/officeDocument/2006/relationships" xmlns="http://schemas.openxmlformats.org/spreadsheetml/2006/main">
  <sheetPr codeName="Sheet66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2798</v>
      </c>
      <c r="E6" s="18" t="inlineStr">
        <is>
          <t xml:space="preserve">Room 1 </t>
        </is>
      </c>
      <c r="F6" s="119" t="n">
        <v>20889</v>
      </c>
      <c r="G6" s="117" t="n">
        <v>16774.623625</v>
      </c>
      <c r="H6" s="117" t="n">
        <v>14147.63336876</v>
      </c>
      <c r="I6" s="19">
        <f>G6+H6</f>
        <v/>
      </c>
      <c r="J6" s="119" t="n">
        <v>22010</v>
      </c>
      <c r="K6" s="117" t="n">
        <v>17316.3175</v>
      </c>
      <c r="L6" s="117" t="n">
        <v>15101.96186282001</v>
      </c>
      <c r="M6" s="19">
        <f>K6+L6</f>
        <v/>
      </c>
      <c r="N6" s="85" t="n">
        <v>70</v>
      </c>
      <c r="O6" s="85" t="n">
        <v>55</v>
      </c>
      <c r="P6" s="92" t="n"/>
      <c r="Q6" s="20">
        <f>J6-P6</f>
        <v/>
      </c>
      <c r="R6" s="21" t="n">
        <v>2056</v>
      </c>
      <c r="S6" s="20">
        <f>IF(R6&gt;0,(R6-R7-$Q6),"")</f>
        <v/>
      </c>
      <c r="T6" s="21" t="n">
        <v>5841</v>
      </c>
      <c r="U6" s="20">
        <f>IF(T6&gt;0,(T6-T7-$Q6),"")</f>
        <v/>
      </c>
      <c r="V6" s="21" t="n">
        <v>11415</v>
      </c>
      <c r="W6" s="20">
        <f>IF(V6&gt;0,(V6-V7-$Q6),"")</f>
        <v/>
      </c>
      <c r="X6" s="21" t="n">
        <v>13874</v>
      </c>
      <c r="Y6" s="20">
        <f>IF(X6&gt;0,(X6-X7-$Q6),"")</f>
        <v/>
      </c>
      <c r="Z6" s="21" t="n">
        <v>18152</v>
      </c>
      <c r="AA6" s="20">
        <f>IF(Z6&gt;0,(Z6-Z7-$Q6),"")</f>
        <v/>
      </c>
      <c r="AB6" s="21" t="n">
        <v>20127</v>
      </c>
      <c r="AC6" s="22">
        <f>IF(AB6&gt;0,(AB6-AB7-$Q6),"")</f>
        <v/>
      </c>
      <c r="AD6" s="21" t="n">
        <v>20127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257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9</v>
      </c>
      <c r="S7" s="24" t="n"/>
      <c r="T7" s="25" t="n">
        <v>9</v>
      </c>
      <c r="U7" s="24" t="n"/>
      <c r="V7" s="25" t="n">
        <v>17</v>
      </c>
      <c r="W7" s="24" t="n"/>
      <c r="X7" s="25" t="n">
        <v>59</v>
      </c>
      <c r="Y7" s="24" t="n"/>
      <c r="Z7" s="25" t="n">
        <v>64</v>
      </c>
      <c r="AA7" s="24" t="n"/>
      <c r="AB7" s="25" t="n">
        <v>173</v>
      </c>
      <c r="AC7" s="26" t="n"/>
      <c r="AD7" s="25" t="n">
        <v>173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2251</v>
      </c>
      <c r="E8" s="29" t="inlineStr">
        <is>
          <t>Room 2</t>
        </is>
      </c>
      <c r="F8" s="119" t="n">
        <v>10355</v>
      </c>
      <c r="G8" s="117" t="n">
        <v>4285.429999999999</v>
      </c>
      <c r="H8" s="117" t="n">
        <v>1281.7115475</v>
      </c>
      <c r="I8" s="19">
        <f>G8+H8</f>
        <v/>
      </c>
      <c r="J8" s="119" t="n">
        <v>10769</v>
      </c>
      <c r="K8" s="117" t="n">
        <v>4432.835</v>
      </c>
      <c r="L8" s="117" t="n">
        <v>1370.6046701</v>
      </c>
      <c r="M8" s="19">
        <f>K8+L8</f>
        <v/>
      </c>
      <c r="N8" s="87" t="n">
        <v>32</v>
      </c>
      <c r="O8" s="87" t="n">
        <v>26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2474</v>
      </c>
      <c r="W8" s="20">
        <f>IF(V8&gt;0,(V8-V9-$Q8),"")</f>
        <v/>
      </c>
      <c r="X8" s="21" t="n">
        <v>10769</v>
      </c>
      <c r="Y8" s="20">
        <f>IF(X8&gt;0,(X8-X9-$Q8),"")</f>
        <v/>
      </c>
      <c r="Z8" s="21" t="n">
        <v>10769</v>
      </c>
      <c r="AA8" s="20">
        <f>IF(Z8&gt;0,(Z8-Z9-$Q8),"")</f>
        <v/>
      </c>
      <c r="AB8" s="21" t="n">
        <v>10769</v>
      </c>
      <c r="AC8" s="22">
        <f>IF(AB8&gt;0,(AB8-AB9-$Q8),"")</f>
        <v/>
      </c>
      <c r="AD8" s="21" t="n">
        <v>10769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1617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4812</v>
      </c>
      <c r="E10" s="18" t="inlineStr">
        <is>
          <t>Room 3</t>
        </is>
      </c>
      <c r="F10" s="119" t="n">
        <v>12823</v>
      </c>
      <c r="G10" s="117" t="n">
        <v>9450.593500000003</v>
      </c>
      <c r="H10" s="117" t="n">
        <v>1837.63109</v>
      </c>
      <c r="I10" s="19">
        <f>G10+H10</f>
        <v/>
      </c>
      <c r="J10" s="119" t="n">
        <v>13642</v>
      </c>
      <c r="K10" s="117" t="n">
        <v>10122.63675</v>
      </c>
      <c r="L10" s="117" t="n">
        <v>1897.10311</v>
      </c>
      <c r="M10" s="19">
        <f>K10+L10</f>
        <v/>
      </c>
      <c r="N10" s="88" t="n">
        <v>43</v>
      </c>
      <c r="O10" s="88" t="n">
        <v>33</v>
      </c>
      <c r="P10" s="92" t="n"/>
      <c r="Q10" s="20">
        <f>J10-P10</f>
        <v/>
      </c>
      <c r="R10" s="21" t="n">
        <v>3640</v>
      </c>
      <c r="S10" s="20">
        <f>IF(R10&gt;0,(R10-R11-$Q10),"")</f>
        <v/>
      </c>
      <c r="T10" s="21" t="n">
        <v>3722</v>
      </c>
      <c r="U10" s="20">
        <f>IF(T10&gt;0,(T10-T11-$Q10),"")</f>
        <v/>
      </c>
      <c r="V10" s="21" t="n">
        <v>5624</v>
      </c>
      <c r="W10" s="20">
        <f>IF(V10&gt;0,(V10-V11-$Q10),"")</f>
        <v/>
      </c>
      <c r="X10" s="21" t="n">
        <v>9968</v>
      </c>
      <c r="Y10" s="20">
        <f>IF(X10&gt;0,(X10-X11-$Q10),"")</f>
        <v/>
      </c>
      <c r="Z10" s="21" t="n">
        <v>10093</v>
      </c>
      <c r="AA10" s="20">
        <f>IF(Z10&gt;0,(Z10-Z11-$Q10),"")</f>
        <v/>
      </c>
      <c r="AB10" s="21" t="n">
        <v>10093</v>
      </c>
      <c r="AC10" s="22">
        <f>IF(AB10&gt;0,(AB10-AB11-$Q10),"")</f>
        <v/>
      </c>
      <c r="AD10" s="21" t="n">
        <v>10093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2138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792</v>
      </c>
      <c r="S11" s="24" t="n"/>
      <c r="T11" s="30" t="n">
        <v>520</v>
      </c>
      <c r="U11" s="24" t="n"/>
      <c r="V11" s="30" t="n">
        <v>1096</v>
      </c>
      <c r="W11" s="24" t="n"/>
      <c r="X11" s="30" t="n">
        <v>2290</v>
      </c>
      <c r="Y11" s="24" t="n"/>
      <c r="Z11" s="30" t="n">
        <v>2351</v>
      </c>
      <c r="AA11" s="24" t="n"/>
      <c r="AB11" s="30" t="n">
        <v>2351</v>
      </c>
      <c r="AC11" s="26" t="n"/>
      <c r="AD11" s="30" t="n">
        <v>2351</v>
      </c>
      <c r="AE11" s="26" t="n"/>
    </row>
    <row r="12">
      <c r="B12" s="16" t="inlineStr">
        <is>
          <t>WM TUC</t>
        </is>
      </c>
      <c r="C12" s="17" t="n">
        <v>1698</v>
      </c>
      <c r="E12" s="29" t="inlineStr">
        <is>
          <t>Room 4</t>
        </is>
      </c>
      <c r="F12" s="119" t="n">
        <v>13487</v>
      </c>
      <c r="G12" s="117" t="n">
        <v>10559.25125</v>
      </c>
      <c r="H12" s="117" t="n">
        <v>14745.66487152</v>
      </c>
      <c r="I12" s="19">
        <f>G12+H12</f>
        <v/>
      </c>
      <c r="J12" s="119" t="n">
        <v>14133</v>
      </c>
      <c r="K12" s="117" t="n">
        <v>10923.03375</v>
      </c>
      <c r="L12" s="117" t="n">
        <v>14332.89364435001</v>
      </c>
      <c r="M12" s="19">
        <f>K12+L12</f>
        <v/>
      </c>
      <c r="N12" s="88" t="n">
        <v>59</v>
      </c>
      <c r="O12" s="88" t="n">
        <v>48</v>
      </c>
      <c r="P12" s="92" t="n"/>
      <c r="Q12" s="20">
        <f>J12-P12</f>
        <v/>
      </c>
      <c r="R12" s="21" t="n">
        <v>4384</v>
      </c>
      <c r="S12" s="20">
        <f>IF(R12&gt;0,(R12-R13-$Q12),"")</f>
        <v/>
      </c>
      <c r="T12" s="21" t="n">
        <v>5601</v>
      </c>
      <c r="U12" s="20">
        <f>IF(T12&gt;0,(T12-T13-$Q12),"")</f>
        <v/>
      </c>
      <c r="V12" s="21" t="n">
        <v>7048</v>
      </c>
      <c r="W12" s="20">
        <f>IF(V12&gt;0,(V12-V13-$Q12),"")</f>
        <v/>
      </c>
      <c r="X12" s="21" t="n">
        <v>10018</v>
      </c>
      <c r="Y12" s="20">
        <f>IF(X12&gt;0,(X12-X13-$Q12),"")</f>
        <v/>
      </c>
      <c r="Z12" s="21" t="n">
        <v>10137</v>
      </c>
      <c r="AA12" s="20">
        <f>IF(Z12&gt;0,(Z12-Z13-$Q12),"")</f>
        <v/>
      </c>
      <c r="AB12" s="21" t="n">
        <v>10137</v>
      </c>
      <c r="AC12" s="22">
        <f>IF(AB12&gt;0,(AB12-AB13-$Q12),"")</f>
        <v/>
      </c>
      <c r="AD12" s="21" t="n">
        <v>10137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4686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1499</v>
      </c>
      <c r="S13" s="24" t="n"/>
      <c r="T13" s="30" t="n">
        <v>1984</v>
      </c>
      <c r="U13" s="24" t="n"/>
      <c r="V13" s="30" t="n">
        <v>2262</v>
      </c>
      <c r="W13" s="24" t="n"/>
      <c r="X13" s="30" t="n">
        <v>2658</v>
      </c>
      <c r="Y13" s="24" t="n"/>
      <c r="Z13" s="30" t="n">
        <v>2664</v>
      </c>
      <c r="AA13" s="24" t="n"/>
      <c r="AB13" s="30" t="n">
        <v>2664</v>
      </c>
      <c r="AC13" s="26" t="n"/>
      <c r="AD13" s="30" t="n">
        <v>2664</v>
      </c>
      <c r="AE13" s="26" t="n"/>
    </row>
    <row r="14">
      <c r="B14" s="16" t="inlineStr">
        <is>
          <t>ALBSFWY PHX</t>
        </is>
      </c>
      <c r="C14" s="17" t="n">
        <v>13271</v>
      </c>
      <c r="E14" s="18" t="inlineStr">
        <is>
          <t>Room 5</t>
        </is>
      </c>
      <c r="F14" s="119" t="n">
        <v>19764</v>
      </c>
      <c r="G14" s="117" t="n">
        <v>15562.96875</v>
      </c>
      <c r="H14" s="117" t="n">
        <v>19062.53409622998</v>
      </c>
      <c r="I14" s="19">
        <f>G14+H14</f>
        <v/>
      </c>
      <c r="J14" s="119" t="n">
        <v>19936</v>
      </c>
      <c r="K14" s="117" t="n">
        <v>15802.96875</v>
      </c>
      <c r="L14" s="117" t="n">
        <v>19202.73159950999</v>
      </c>
      <c r="M14" s="19">
        <f>K14+L14</f>
        <v/>
      </c>
      <c r="N14" s="88" t="n">
        <v>70</v>
      </c>
      <c r="O14" s="88" t="n">
        <v>52</v>
      </c>
      <c r="P14" s="92" t="n"/>
      <c r="Q14" s="20">
        <f>J14-P14</f>
        <v/>
      </c>
      <c r="R14" s="21" t="n">
        <v>3890</v>
      </c>
      <c r="S14" s="20">
        <f>IF(R14&gt;0,(R14-R15-$Q14),"")</f>
        <v/>
      </c>
      <c r="T14" s="21" t="n">
        <v>7204</v>
      </c>
      <c r="U14" s="20">
        <f>IF(T14&gt;0,(T14-T15-$Q14),"")</f>
        <v/>
      </c>
      <c r="V14" s="21" t="n">
        <v>9781</v>
      </c>
      <c r="W14" s="20">
        <f>IF(V14&gt;0,(V14-V15-$Q14),"")</f>
        <v/>
      </c>
      <c r="X14" s="21" t="n">
        <v>13505</v>
      </c>
      <c r="Y14" s="20">
        <f>IF(X14&gt;0,(X14-X15-$Q14),"")</f>
        <v/>
      </c>
      <c r="Z14" s="21" t="n">
        <v>15320</v>
      </c>
      <c r="AA14" s="20">
        <f>IF(Z14&gt;0,(Z14-Z15-$Q14),"")</f>
        <v/>
      </c>
      <c r="AB14" s="21" t="n">
        <v>15799</v>
      </c>
      <c r="AC14" s="22">
        <f>IF(AB14&gt;0,(AB14-AB15-$Q14),"")</f>
        <v/>
      </c>
      <c r="AD14" s="21" t="n">
        <v>15799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3495</v>
      </c>
      <c r="S15" s="24" t="n"/>
      <c r="T15" s="25" t="n">
        <v>6406</v>
      </c>
      <c r="U15" s="24" t="n"/>
      <c r="V15" s="25" t="n">
        <v>8660</v>
      </c>
      <c r="W15" s="24" t="n"/>
      <c r="X15" s="25" t="n">
        <v>10829</v>
      </c>
      <c r="Y15" s="24" t="n"/>
      <c r="Z15" s="25" t="n">
        <v>10942</v>
      </c>
      <c r="AA15" s="24" t="n"/>
      <c r="AB15" s="25" t="n">
        <v>10942</v>
      </c>
      <c r="AC15" s="26" t="n"/>
      <c r="AD15" s="25" t="n">
        <v>10942</v>
      </c>
      <c r="AE15" s="26" t="n"/>
    </row>
    <row r="16" ht="15" customHeight="1" thickBot="1">
      <c r="B16" s="28" t="inlineStr">
        <is>
          <t>FRY'S</t>
        </is>
      </c>
      <c r="C16" s="17" t="n">
        <v>10542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8610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1292</v>
      </c>
      <c r="L20" s="4" t="n"/>
      <c r="M20" s="4" t="n"/>
      <c r="Q20" s="51" t="inlineStr">
        <is>
          <t>Day Prior</t>
        </is>
      </c>
      <c r="R20" s="35" t="n">
        <v>6089</v>
      </c>
      <c r="S20" s="36" t="n"/>
      <c r="T20" s="35" t="n">
        <v>12383</v>
      </c>
      <c r="U20" s="36" t="n"/>
      <c r="V20" s="35" t="n">
        <v>28337</v>
      </c>
      <c r="W20" s="36" t="n"/>
      <c r="X20" s="35" t="n">
        <v>44546</v>
      </c>
      <c r="Y20" s="36" t="n"/>
      <c r="Z20" s="35" t="n">
        <v>54392</v>
      </c>
      <c r="AA20" s="36" t="n"/>
      <c r="AB20" s="35" t="n">
        <v>56035</v>
      </c>
      <c r="AC20" s="37" t="n"/>
      <c r="AD20" s="35" t="n">
        <v>56035</v>
      </c>
      <c r="AE20" s="37" t="n">
        <v>-26291</v>
      </c>
    </row>
    <row r="21" ht="15" customHeight="1" thickBot="1">
      <c r="B21" s="57" t="inlineStr">
        <is>
          <t>SBUX LV</t>
        </is>
      </c>
      <c r="C21" s="58" t="n">
        <v>4225</v>
      </c>
      <c r="M21" s="4" t="n"/>
      <c r="Q21" s="52" t="n"/>
      <c r="R21" s="40" t="n">
        <v>1020</v>
      </c>
      <c r="S21" s="41" t="n"/>
      <c r="T21" s="40" t="n">
        <v>6579</v>
      </c>
      <c r="U21" s="41" t="n"/>
      <c r="V21" s="40" t="n">
        <v>9373</v>
      </c>
      <c r="W21" s="41" t="n"/>
      <c r="X21" s="40" t="n">
        <v>17803</v>
      </c>
      <c r="Y21" s="41" t="n"/>
      <c r="Z21" s="40" t="n">
        <v>18532</v>
      </c>
      <c r="AA21" s="41" t="n"/>
      <c r="AB21" s="40" t="n">
        <v>19070</v>
      </c>
      <c r="AC21" s="42" t="n"/>
      <c r="AD21" s="40" t="n">
        <v>19070</v>
      </c>
      <c r="AE21" s="42" t="n"/>
    </row>
    <row r="22" ht="15" customHeight="1" thickBot="1">
      <c r="M22" s="4" t="n"/>
      <c r="Q22" s="54" t="n"/>
      <c r="R22" s="55" t="n">
        <v>6527</v>
      </c>
      <c r="S22" s="55" t="n"/>
      <c r="T22" s="55" t="n">
        <v>4286.5</v>
      </c>
      <c r="U22" s="55" t="n"/>
      <c r="V22" s="55" t="n">
        <v>6542.5</v>
      </c>
      <c r="W22" s="55" t="n"/>
      <c r="X22" s="55" t="n">
        <v>8058.5</v>
      </c>
      <c r="Y22" s="55" t="n"/>
      <c r="Z22" s="55" t="n">
        <v>5727</v>
      </c>
      <c r="AA22" s="55" t="n"/>
      <c r="AB22" s="55" t="n">
        <v>1810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11623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23835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2798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13309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13585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3868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1041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545</v>
      </c>
      <c r="W35" s="104">
        <f>IF(X35&gt;0,(X35-V35)/2,"")</f>
        <v/>
      </c>
      <c r="X35" s="104" t="n">
        <v>545</v>
      </c>
      <c r="Y35" s="104">
        <f>IF(Z35&gt;0,(Z35-X35)/2,"")</f>
        <v/>
      </c>
      <c r="Z35" s="104" t="n">
        <v>1035</v>
      </c>
      <c r="AA35" s="104">
        <f>IF(AB35&gt;0,(AB35-Z35)/2,"")</f>
        <v/>
      </c>
      <c r="AB35" s="104" t="n">
        <v>1035</v>
      </c>
      <c r="AC35" s="104">
        <f>IF(AD35&gt;0,(AD35-AB35)/2,"")</f>
        <v/>
      </c>
      <c r="AD35" s="104" t="n">
        <v>1035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1455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576</v>
      </c>
      <c r="W36" s="106">
        <f>IF(X36&gt;0,(X36-V36)/2,"")</f>
        <v/>
      </c>
      <c r="X36" s="106" t="n">
        <v>576</v>
      </c>
      <c r="Y36" s="106">
        <f>IF(Z36&gt;0,(Z36-X36)/2,"")</f>
        <v/>
      </c>
      <c r="Z36" s="106" t="n">
        <v>1098</v>
      </c>
      <c r="AA36" s="106">
        <f>IF(AB36&gt;0,(AB36-Z36)/2,"")</f>
        <v/>
      </c>
      <c r="AB36" s="106" t="n">
        <v>1114</v>
      </c>
      <c r="AC36" s="106">
        <f>IF(AD36&gt;0,(AD36-AB36)/2,"")</f>
        <v/>
      </c>
      <c r="AD36" s="106" t="n">
        <v>1114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3720</v>
      </c>
      <c r="R37" s="108" t="n">
        <v>420</v>
      </c>
      <c r="S37" s="108">
        <f>IF(T37&gt;0,(T37-R37)/2,"")</f>
        <v/>
      </c>
      <c r="T37" s="108" t="n">
        <v>763</v>
      </c>
      <c r="U37" s="108">
        <f>IF(V37&gt;0,(V37-T37)/2,"")</f>
        <v/>
      </c>
      <c r="V37" s="108" t="n">
        <v>1183</v>
      </c>
      <c r="W37" s="108">
        <f>IF(X37&gt;0,(X37-V37)/2,"")</f>
        <v/>
      </c>
      <c r="X37" s="108" t="n">
        <v>1603</v>
      </c>
      <c r="Y37" s="108">
        <f>IF(Z37&gt;0,(Z37-X37)/2,"")</f>
        <v/>
      </c>
      <c r="Z37" s="108" t="n">
        <v>2239</v>
      </c>
      <c r="AA37" s="108">
        <f>IF(AB37&gt;0,(AB37-Z37)/2,"")</f>
        <v/>
      </c>
      <c r="AB37" s="108" t="n">
        <v>2862</v>
      </c>
      <c r="AC37" s="108">
        <f>IF(AD37&gt;0,(AD37-AB37)/2,"")</f>
        <v/>
      </c>
      <c r="AD37" s="108" t="n">
        <v>2862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3777</v>
      </c>
      <c r="R38" s="106" t="n">
        <v>736</v>
      </c>
      <c r="S38" s="106">
        <f>IF(T38&gt;0,(T38-R38)/2,"")</f>
        <v/>
      </c>
      <c r="T38" s="106" t="n">
        <v>1185</v>
      </c>
      <c r="U38" s="106">
        <f>IF(V38&gt;0,(V38-T38)/2,"")</f>
        <v/>
      </c>
      <c r="V38" s="106" t="n">
        <v>2512</v>
      </c>
      <c r="W38" s="106">
        <f>IF(X38&gt;0,(X38-V38)/2,"")</f>
        <v/>
      </c>
      <c r="X38" s="106" t="n">
        <v>3014</v>
      </c>
      <c r="Y38" s="106">
        <f>IF(Z38&gt;0,(Z38-X38)/2,"")</f>
        <v/>
      </c>
      <c r="Z38" s="106" t="n">
        <v>3786</v>
      </c>
      <c r="AA38" s="106">
        <f>IF(AB38&gt;0,(AB38-Z38)/2,"")</f>
        <v/>
      </c>
      <c r="AB38" s="106" t="n">
        <v>3786</v>
      </c>
      <c r="AC38" s="106">
        <f>IF(AD38&gt;0,(AD38-AB38)/2,"")</f>
        <v/>
      </c>
      <c r="AD38" s="106" t="n">
        <v>3786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2901</v>
      </c>
      <c r="R39" s="108" t="n">
        <v>0</v>
      </c>
      <c r="S39" s="108">
        <f>IF(T39&gt;0,(T39-R39)/2,"")</f>
        <v/>
      </c>
      <c r="T39" s="108" t="n">
        <v>1290</v>
      </c>
      <c r="U39" s="108">
        <f>IF(V39&gt;0,(V39-T39)/2,"")</f>
        <v/>
      </c>
      <c r="V39" s="108" t="n">
        <v>1887</v>
      </c>
      <c r="W39" s="108">
        <f>IF(X39&gt;0,(X39-V39)/2,"")</f>
        <v/>
      </c>
      <c r="X39" s="108" t="n">
        <v>2241</v>
      </c>
      <c r="Y39" s="108">
        <f>IF(Z39&gt;0,(Z39-X39)/2,"")</f>
        <v/>
      </c>
      <c r="Z39" s="108" t="n">
        <v>2753</v>
      </c>
      <c r="AA39" s="108">
        <f>IF(AB39&gt;0,(AB39-Z39)/2,"")</f>
        <v/>
      </c>
      <c r="AB39" s="108" t="n">
        <v>2927</v>
      </c>
      <c r="AC39" s="108">
        <f>IF(AD39&gt;0,(AD39-AB39)/2,"")</f>
        <v/>
      </c>
      <c r="AD39" s="108" t="n">
        <v>2927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3943</v>
      </c>
      <c r="R40" s="106" t="n">
        <v>633</v>
      </c>
      <c r="S40" s="106">
        <f>IF(T40&gt;0,(T40-R40)/2,"")</f>
        <v/>
      </c>
      <c r="T40" s="106" t="n">
        <v>1201</v>
      </c>
      <c r="U40" s="106">
        <f>IF(V40&gt;0,(V40-T40)/2,"")</f>
        <v/>
      </c>
      <c r="V40" s="106" t="n">
        <v>1799</v>
      </c>
      <c r="W40" s="106">
        <f>IF(X40&gt;0,(X40-V40)/2,"")</f>
        <v/>
      </c>
      <c r="X40" s="106" t="n">
        <v>2498</v>
      </c>
      <c r="Y40" s="106">
        <f>IF(Z40&gt;0,(Z40-X40)/2,"")</f>
        <v/>
      </c>
      <c r="Z40" s="106" t="n">
        <v>3182</v>
      </c>
      <c r="AA40" s="106">
        <f>IF(AB40&gt;0,(AB40-Z40)/2,"")</f>
        <v/>
      </c>
      <c r="AB40" s="106" t="n">
        <v>3851</v>
      </c>
      <c r="AC40" s="106">
        <f>IF(AD40&gt;0,(AD40-AB40)/2,"")</f>
        <v/>
      </c>
      <c r="AD40" s="106" t="n">
        <v>3851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1114</v>
      </c>
      <c r="R41" s="108" t="n">
        <v>267</v>
      </c>
      <c r="S41" s="108">
        <f>IF(T41&gt;0,(T41-R41)/2,"")</f>
        <v/>
      </c>
      <c r="T41" s="108" t="n">
        <v>615</v>
      </c>
      <c r="U41" s="108">
        <f>IF(V41&gt;0,(V41-T41)/2,"")</f>
        <v/>
      </c>
      <c r="V41" s="108" t="n">
        <v>615</v>
      </c>
      <c r="W41" s="108">
        <f>IF(X41&gt;0,(X41-V41)/2,"")</f>
        <v/>
      </c>
      <c r="X41" s="108" t="n">
        <v>615</v>
      </c>
      <c r="Y41" s="108">
        <f>IF(Z41&gt;0,(Z41-X41)/2,"")</f>
        <v/>
      </c>
      <c r="Z41" s="108" t="n">
        <v>615</v>
      </c>
      <c r="AA41" s="108">
        <f>IF(AB41&gt;0,(AB41-Z41)/2,"")</f>
        <v/>
      </c>
      <c r="AB41" s="108" t="n">
        <v>615</v>
      </c>
      <c r="AC41" s="108">
        <f>IF(AD41&gt;0,(AD41-AB41)/2,"")</f>
        <v/>
      </c>
      <c r="AD41" s="108" t="n">
        <v>615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1889</v>
      </c>
      <c r="R42" s="106" t="n">
        <v>0</v>
      </c>
      <c r="S42" s="106">
        <f>IF(T42&gt;0,(T42-R42)/2,"")</f>
        <v/>
      </c>
      <c r="T42" s="106" t="n">
        <v>638</v>
      </c>
      <c r="U42" s="106">
        <f>IF(V42&gt;0,(V42-T42)/2,"")</f>
        <v/>
      </c>
      <c r="V42" s="106" t="n">
        <v>1141</v>
      </c>
      <c r="W42" s="106">
        <f>IF(X42&gt;0,(X42-V42)/2,"")</f>
        <v/>
      </c>
      <c r="X42" s="106" t="n">
        <v>1625</v>
      </c>
      <c r="Y42" s="106">
        <f>IF(Z42&gt;0,(Z42-X42)/2,"")</f>
        <v/>
      </c>
      <c r="Z42" s="106" t="n">
        <v>1701</v>
      </c>
      <c r="AA42" s="106">
        <f>IF(AB42&gt;0,(AB42-Z42)/2,"")</f>
        <v/>
      </c>
      <c r="AB42" s="106" t="n">
        <v>1817</v>
      </c>
      <c r="AC42" s="106">
        <f>IF(AD42&gt;0,(AD42-AB42)/2,"")</f>
        <v/>
      </c>
      <c r="AD42" s="106" t="n">
        <v>1817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1675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914</v>
      </c>
      <c r="W43" s="110">
        <f>IF(X43&gt;0,(X43-V43)/2,"")</f>
        <v/>
      </c>
      <c r="X43" s="110" t="n">
        <v>914</v>
      </c>
      <c r="Y43" s="110">
        <f>IF(Z43&gt;0,(Z43-X43)/2,"")</f>
        <v/>
      </c>
      <c r="Z43" s="110" t="n">
        <v>1306</v>
      </c>
      <c r="AA43" s="110">
        <f>IF(AB43&gt;0,(AB43-Z43)/2,"")</f>
        <v/>
      </c>
      <c r="AB43" s="110" t="n">
        <v>1664</v>
      </c>
      <c r="AC43" s="110">
        <f>IF(AD43&gt;0,(AD43-AB43)/2,"")</f>
        <v/>
      </c>
      <c r="AD43" s="110" t="n">
        <v>1664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2853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2853</v>
      </c>
      <c r="Y44" s="112">
        <f>IF(Z44&gt;0,(Z44-X44)/2,"")</f>
        <v/>
      </c>
      <c r="Z44" s="112" t="n">
        <v>2853</v>
      </c>
      <c r="AA44" s="112">
        <f>IF(AB44&gt;0,(AB44-Z44)/2,"")</f>
        <v/>
      </c>
      <c r="AB44" s="112" t="n">
        <v>2853</v>
      </c>
      <c r="AC44" s="112">
        <f>IF(AD44&gt;0,(AD44-AB44)/2,"")</f>
        <v/>
      </c>
      <c r="AD44" s="112" t="n">
        <v>2853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2289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2289</v>
      </c>
      <c r="Y45" s="108">
        <f>IF(Z45&gt;0,(Z45-X45)/2,"")</f>
        <v/>
      </c>
      <c r="Z45" s="108" t="n">
        <v>2289</v>
      </c>
      <c r="AA45" s="108">
        <f>IF(AB45&gt;0,(AB45-Z45)/2,"")</f>
        <v/>
      </c>
      <c r="AB45" s="108" t="n">
        <v>2289</v>
      </c>
      <c r="AC45" s="108">
        <f>IF(AD45&gt;0,(AD45-AB45)/2,"")</f>
        <v/>
      </c>
      <c r="AD45" s="108" t="n">
        <v>2289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2640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2640</v>
      </c>
      <c r="Y46" s="106">
        <f>IF(Z46&gt;0,(Z46-X46)/2,"")</f>
        <v/>
      </c>
      <c r="Z46" s="106" t="n">
        <v>2640</v>
      </c>
      <c r="AA46" s="106">
        <f>IF(AB46&gt;0,(AB46-Z46)/2,"")</f>
        <v/>
      </c>
      <c r="AB46" s="106" t="n">
        <v>2640</v>
      </c>
      <c r="AC46" s="106">
        <f>IF(AD46&gt;0,(AD46-AB46)/2,"")</f>
        <v/>
      </c>
      <c r="AD46" s="106" t="n">
        <v>2640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2987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2474</v>
      </c>
      <c r="W47" s="110">
        <f>IF(X47&gt;0,(X47-V47)/2,"")</f>
        <v/>
      </c>
      <c r="X47" s="110" t="n">
        <v>2987</v>
      </c>
      <c r="Y47" s="110">
        <f>IF(Z47&gt;0,(Z47-X47)/2,"")</f>
        <v/>
      </c>
      <c r="Z47" s="110" t="n">
        <v>2987</v>
      </c>
      <c r="AA47" s="110">
        <f>IF(AB47&gt;0,(AB47-Z47)/2,"")</f>
        <v/>
      </c>
      <c r="AB47" s="110" t="n">
        <v>2987</v>
      </c>
      <c r="AC47" s="110">
        <f>IF(AD47&gt;0,(AD47-AB47)/2,"")</f>
        <v/>
      </c>
      <c r="AD47" s="110" t="n">
        <v>2987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290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89</v>
      </c>
      <c r="W48" s="112">
        <f>IF(X48&gt;0,(X48-V48)/2,"")</f>
        <v/>
      </c>
      <c r="X48" s="112" t="n">
        <v>275</v>
      </c>
      <c r="Y48" s="112">
        <f>IF(Z48&gt;0,(Z48-X48)/2,"")</f>
        <v/>
      </c>
      <c r="Z48" s="112" t="n">
        <v>293</v>
      </c>
      <c r="AA48" s="112">
        <f>IF(AB48&gt;0,(AB48-Z48)/2,"")</f>
        <v/>
      </c>
      <c r="AB48" s="112" t="n">
        <v>293</v>
      </c>
      <c r="AC48" s="112">
        <f>IF(AD48&gt;0,(AD48-AB48)/2,"")</f>
        <v/>
      </c>
      <c r="AD48" s="112" t="n">
        <v>293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490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242</v>
      </c>
      <c r="W49" s="108">
        <f>IF(X49&gt;0,(X49-V49)/2,"")</f>
        <v/>
      </c>
      <c r="X49" s="108" t="n">
        <v>487</v>
      </c>
      <c r="Y49" s="108">
        <f>IF(Z49&gt;0,(Z49-X49)/2,"")</f>
        <v/>
      </c>
      <c r="Z49" s="108" t="n">
        <v>487</v>
      </c>
      <c r="AA49" s="108">
        <f>IF(AB49&gt;0,(AB49-Z49)/2,"")</f>
        <v/>
      </c>
      <c r="AB49" s="108" t="n">
        <v>487</v>
      </c>
      <c r="AC49" s="108">
        <f>IF(AD49&gt;0,(AD49-AB49)/2,"")</f>
        <v/>
      </c>
      <c r="AD49" s="108" t="n">
        <v>487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1749</v>
      </c>
      <c r="R50" s="106" t="n">
        <v>801</v>
      </c>
      <c r="S50" s="106">
        <f>IF(T50&gt;0,(T50-R50)/2,"")</f>
        <v/>
      </c>
      <c r="T50" s="106" t="n">
        <v>459</v>
      </c>
      <c r="U50" s="106">
        <f>IF(V50&gt;0,(V50-T50)/2,"")</f>
        <v/>
      </c>
      <c r="V50" s="106" t="n">
        <v>759</v>
      </c>
      <c r="W50" s="106">
        <f>IF(X50&gt;0,(X50-V50)/2,"")</f>
        <v/>
      </c>
      <c r="X50" s="106" t="n">
        <v>926</v>
      </c>
      <c r="Y50" s="106">
        <f>IF(Z50&gt;0,(Z50-X50)/2,"")</f>
        <v/>
      </c>
      <c r="Z50" s="106" t="n">
        <v>926</v>
      </c>
      <c r="AA50" s="106">
        <f>IF(AB50&gt;0,(AB50-Z50)/2,"")</f>
        <v/>
      </c>
      <c r="AB50" s="106" t="n">
        <v>926</v>
      </c>
      <c r="AC50" s="106">
        <f>IF(AD50&gt;0,(AD50-AB50)/2,"")</f>
        <v/>
      </c>
      <c r="AD50" s="106" t="n">
        <v>926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2961</v>
      </c>
      <c r="R51" s="108" t="n">
        <v>439</v>
      </c>
      <c r="S51" s="108">
        <f>IF(T51&gt;0,(T51-R51)/2,"")</f>
        <v/>
      </c>
      <c r="T51" s="108" t="n">
        <v>456</v>
      </c>
      <c r="U51" s="108">
        <f>IF(V51&gt;0,(V51-T51)/2,"")</f>
        <v/>
      </c>
      <c r="V51" s="108" t="n">
        <v>458</v>
      </c>
      <c r="W51" s="108">
        <f>IF(X51&gt;0,(X51-V51)/2,"")</f>
        <v/>
      </c>
      <c r="X51" s="108" t="n">
        <v>1106</v>
      </c>
      <c r="Y51" s="108">
        <f>IF(Z51&gt;0,(Z51-X51)/2,"")</f>
        <v/>
      </c>
      <c r="Z51" s="108" t="n">
        <v>1106</v>
      </c>
      <c r="AA51" s="108">
        <f>IF(AB51&gt;0,(AB51-Z51)/2,"")</f>
        <v/>
      </c>
      <c r="AB51" s="108" t="n">
        <v>1106</v>
      </c>
      <c r="AC51" s="108">
        <f>IF(AD51&gt;0,(AD51-AB51)/2,"")</f>
        <v/>
      </c>
      <c r="AD51" s="108" t="n">
        <v>1106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1723</v>
      </c>
      <c r="R52" s="106" t="n">
        <v>0</v>
      </c>
      <c r="S52" s="106">
        <f>IF(T52&gt;0,(T52-R52)/2,"")</f>
        <v/>
      </c>
      <c r="T52" s="106" t="n">
        <v>72</v>
      </c>
      <c r="U52" s="106">
        <f>IF(V52&gt;0,(V52-T52)/2,"")</f>
        <v/>
      </c>
      <c r="V52" s="106" t="n">
        <v>456</v>
      </c>
      <c r="W52" s="106">
        <f>IF(X52&gt;0,(X52-V52)/2,"")</f>
        <v/>
      </c>
      <c r="X52" s="106" t="n">
        <v>738</v>
      </c>
      <c r="Y52" s="106">
        <f>IF(Z52&gt;0,(Z52-X52)/2,"")</f>
        <v/>
      </c>
      <c r="Z52" s="106" t="n">
        <v>738</v>
      </c>
      <c r="AA52" s="106">
        <f>IF(AB52&gt;0,(AB52-Z52)/2,"")</f>
        <v/>
      </c>
      <c r="AB52" s="106" t="n">
        <v>738</v>
      </c>
      <c r="AC52" s="106">
        <f>IF(AD52&gt;0,(AD52-AB52)/2,"")</f>
        <v/>
      </c>
      <c r="AD52" s="106" t="n">
        <v>738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1335</v>
      </c>
      <c r="R53" s="108" t="n">
        <v>696</v>
      </c>
      <c r="S53" s="108">
        <f>IF(T53&gt;0,(T53-R53)/2,"")</f>
        <v/>
      </c>
      <c r="T53" s="108" t="n">
        <v>1031</v>
      </c>
      <c r="U53" s="108">
        <f>IF(V53&gt;0,(V53-T53)/2,"")</f>
        <v/>
      </c>
      <c r="V53" s="108" t="n">
        <v>1073</v>
      </c>
      <c r="W53" s="108">
        <f>IF(X53&gt;0,(X53-V53)/2,"")</f>
        <v/>
      </c>
      <c r="X53" s="108" t="n">
        <v>1205</v>
      </c>
      <c r="Y53" s="108">
        <f>IF(Z53&gt;0,(Z53-X53)/2,"")</f>
        <v/>
      </c>
      <c r="Z53" s="108" t="n">
        <v>1205</v>
      </c>
      <c r="AA53" s="108">
        <f>IF(AB53&gt;0,(AB53-Z53)/2,"")</f>
        <v/>
      </c>
      <c r="AB53" s="108" t="n">
        <v>1205</v>
      </c>
      <c r="AC53" s="108">
        <f>IF(AD53&gt;0,(AD53-AB53)/2,"")</f>
        <v/>
      </c>
      <c r="AD53" s="108" t="n">
        <v>1205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3914</v>
      </c>
      <c r="R54" s="106" t="n">
        <v>1704</v>
      </c>
      <c r="S54" s="106">
        <f>IF(T54&gt;0,(T54-R54)/2,"")</f>
        <v/>
      </c>
      <c r="T54" s="106" t="n">
        <v>1704</v>
      </c>
      <c r="U54" s="106">
        <f>IF(V54&gt;0,(V54-T54)/2,"")</f>
        <v/>
      </c>
      <c r="V54" s="106" t="n">
        <v>2102</v>
      </c>
      <c r="W54" s="106">
        <f>IF(X54&gt;0,(X54-V54)/2,"")</f>
        <v/>
      </c>
      <c r="X54" s="106" t="n">
        <v>3850</v>
      </c>
      <c r="Y54" s="106">
        <f>IF(Z54&gt;0,(Z54-X54)/2,"")</f>
        <v/>
      </c>
      <c r="Z54" s="106" t="n">
        <v>3906</v>
      </c>
      <c r="AA54" s="106">
        <f>IF(AB54&gt;0,(AB54-Z54)/2,"")</f>
        <v/>
      </c>
      <c r="AB54" s="106" t="n">
        <v>3906</v>
      </c>
      <c r="AC54" s="106">
        <f>IF(AD54&gt;0,(AD54-AB54)/2,"")</f>
        <v/>
      </c>
      <c r="AD54" s="106" t="n">
        <v>3906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258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40</v>
      </c>
      <c r="W55" s="108">
        <f>IF(X55&gt;0,(X55-V55)/2,"")</f>
        <v/>
      </c>
      <c r="X55" s="108" t="n">
        <v>237</v>
      </c>
      <c r="Y55" s="108">
        <f>IF(Z55&gt;0,(Z55-X55)/2,"")</f>
        <v/>
      </c>
      <c r="Z55" s="108" t="n">
        <v>237</v>
      </c>
      <c r="AA55" s="108">
        <f>IF(AB55&gt;0,(AB55-Z55)/2,"")</f>
        <v/>
      </c>
      <c r="AB55" s="108" t="n">
        <v>237</v>
      </c>
      <c r="AC55" s="108">
        <f>IF(AD55&gt;0,(AD55-AB55)/2,"")</f>
        <v/>
      </c>
      <c r="AD55" s="108" t="n">
        <v>237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922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405</v>
      </c>
      <c r="W56" s="114">
        <f>IF(X56&gt;0,(X56-V56)/2,"")</f>
        <v/>
      </c>
      <c r="X56" s="114" t="n">
        <v>1144</v>
      </c>
      <c r="Y56" s="114">
        <f>IF(Z56&gt;0,(Z56-X56)/2,"")</f>
        <v/>
      </c>
      <c r="Z56" s="114" t="n">
        <v>1195</v>
      </c>
      <c r="AA56" s="114">
        <f>IF(AB56&gt;0,(AB56-Z56)/2,"")</f>
        <v/>
      </c>
      <c r="AB56" s="114" t="n">
        <v>1195</v>
      </c>
      <c r="AC56" s="114">
        <f>IF(AD56&gt;0,(AD56-AB56)/2,"")</f>
        <v/>
      </c>
      <c r="AD56" s="114" t="n">
        <v>1195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2127</v>
      </c>
      <c r="R57" s="104" t="n">
        <v>147</v>
      </c>
      <c r="S57" s="104">
        <f>IF(T57&gt;0,(T57-R57)/2,"")</f>
        <v/>
      </c>
      <c r="T57" s="104" t="n">
        <v>279</v>
      </c>
      <c r="U57" s="104">
        <f>IF(V57&gt;0,(V57-T57)/2,"")</f>
        <v/>
      </c>
      <c r="V57" s="104" t="n">
        <v>279</v>
      </c>
      <c r="W57" s="104">
        <f>IF(X57&gt;0,(X57-V57)/2,"")</f>
        <v/>
      </c>
      <c r="X57" s="104" t="n">
        <v>993</v>
      </c>
      <c r="Y57" s="104">
        <f>IF(Z57&gt;0,(Z57-X57)/2,"")</f>
        <v/>
      </c>
      <c r="Z57" s="104" t="n">
        <v>993</v>
      </c>
      <c r="AA57" s="104">
        <f>IF(AB57&gt;0,(AB57-Z57)/2,"")</f>
        <v/>
      </c>
      <c r="AB57" s="104" t="n">
        <v>993</v>
      </c>
      <c r="AC57" s="104">
        <f>IF(AD57&gt;0,(AD57-AB57)/2,"")</f>
        <v/>
      </c>
      <c r="AD57" s="104" t="n">
        <v>993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2526</v>
      </c>
      <c r="R58" s="106" t="n">
        <v>1588</v>
      </c>
      <c r="S58" s="106">
        <f>IF(T58&gt;0,(T58-R58)/2,"")</f>
        <v/>
      </c>
      <c r="T58" s="106" t="n">
        <v>1592</v>
      </c>
      <c r="U58" s="106">
        <f>IF(V58&gt;0,(V58-T58)/2,"")</f>
        <v/>
      </c>
      <c r="V58" s="106" t="n">
        <v>1805</v>
      </c>
      <c r="W58" s="106">
        <f>IF(X58&gt;0,(X58-V58)/2,"")</f>
        <v/>
      </c>
      <c r="X58" s="106" t="n">
        <v>1950</v>
      </c>
      <c r="Y58" s="106">
        <f>IF(Z58&gt;0,(Z58-X58)/2,"")</f>
        <v/>
      </c>
      <c r="Z58" s="106" t="n">
        <v>1950</v>
      </c>
      <c r="AA58" s="106">
        <f>IF(AB58&gt;0,(AB58-Z58)/2,"")</f>
        <v/>
      </c>
      <c r="AB58" s="106" t="n">
        <v>1950</v>
      </c>
      <c r="AC58" s="106">
        <f>IF(AD58&gt;0,(AD58-AB58)/2,"")</f>
        <v/>
      </c>
      <c r="AD58" s="106" t="n">
        <v>1950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5638</v>
      </c>
      <c r="R59" s="108" t="n">
        <v>737</v>
      </c>
      <c r="S59" s="108">
        <f>IF(T59&gt;0,(T59-R59)/2,"")</f>
        <v/>
      </c>
      <c r="T59" s="108" t="n">
        <v>1758</v>
      </c>
      <c r="U59" s="108">
        <f>IF(V59&gt;0,(V59-T59)/2,"")</f>
        <v/>
      </c>
      <c r="V59" s="108" t="n">
        <v>1967</v>
      </c>
      <c r="W59" s="108">
        <f>IF(X59&gt;0,(X59-V59)/2,"")</f>
        <v/>
      </c>
      <c r="X59" s="108" t="n">
        <v>3600</v>
      </c>
      <c r="Y59" s="108">
        <f>IF(Z59&gt;0,(Z59-X59)/2,"")</f>
        <v/>
      </c>
      <c r="Z59" s="108" t="n">
        <v>3719</v>
      </c>
      <c r="AA59" s="108">
        <f>IF(AB59&gt;0,(AB59-Z59)/2,"")</f>
        <v/>
      </c>
      <c r="AB59" s="108" t="n">
        <v>3719</v>
      </c>
      <c r="AC59" s="108">
        <f>IF(AD59&gt;0,(AD59-AB59)/2,"")</f>
        <v/>
      </c>
      <c r="AD59" s="108" t="n">
        <v>3719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3842</v>
      </c>
      <c r="R60" s="114" t="n">
        <v>1912</v>
      </c>
      <c r="S60" s="114">
        <f>IF(T60&gt;0,(T60-R60)/2,"")</f>
        <v/>
      </c>
      <c r="T60" s="114" t="n">
        <v>1972</v>
      </c>
      <c r="U60" s="114">
        <f>IF(V60&gt;0,(V60-T60)/2,"")</f>
        <v/>
      </c>
      <c r="V60" s="114" t="n">
        <v>2997</v>
      </c>
      <c r="W60" s="114">
        <f>IF(X60&gt;0,(X60-V60)/2,"")</f>
        <v/>
      </c>
      <c r="X60" s="114" t="n">
        <v>3475</v>
      </c>
      <c r="Y60" s="114">
        <f>IF(Z60&gt;0,(Z60-X60)/2,"")</f>
        <v/>
      </c>
      <c r="Z60" s="114" t="n">
        <v>3475</v>
      </c>
      <c r="AA60" s="114">
        <f>IF(AB60&gt;0,(AB60-Z60)/2,"")</f>
        <v/>
      </c>
      <c r="AB60" s="114" t="n">
        <v>3475</v>
      </c>
      <c r="AC60" s="114">
        <f>IF(AD60&gt;0,(AD60-AB60)/2,"")</f>
        <v/>
      </c>
      <c r="AD60" s="114" t="n">
        <v>3475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4403</v>
      </c>
      <c r="R61" s="104" t="n">
        <v>185</v>
      </c>
      <c r="S61" s="104">
        <f>IF(T61&gt;0,(T61-R61)/2,"")</f>
        <v/>
      </c>
      <c r="T61" s="104" t="n">
        <v>1221</v>
      </c>
      <c r="U61" s="104">
        <f>IF(V61&gt;0,(V61-T61)/2,"")</f>
        <v/>
      </c>
      <c r="V61" s="104" t="n">
        <v>1769</v>
      </c>
      <c r="W61" s="104">
        <f>IF(X61&gt;0,(X61-V61)/2,"")</f>
        <v/>
      </c>
      <c r="X61" s="104" t="n">
        <v>2350</v>
      </c>
      <c r="Y61" s="104">
        <f>IF(Z61&gt;0,(Z61-X61)/2,"")</f>
        <v/>
      </c>
      <c r="Z61" s="104" t="n">
        <v>2801</v>
      </c>
      <c r="AA61" s="104">
        <f>IF(AB61&gt;0,(AB61-Z61)/2,"")</f>
        <v/>
      </c>
      <c r="AB61" s="104" t="n">
        <v>2801</v>
      </c>
      <c r="AC61" s="104">
        <f>IF(AD61&gt;0,(AD61-AB61)/2,"")</f>
        <v/>
      </c>
      <c r="AD61" s="104" t="n">
        <v>2801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1690</v>
      </c>
      <c r="R62" s="106" t="n">
        <v>60</v>
      </c>
      <c r="S62" s="106">
        <f>IF(T62&gt;0,(T62-R62)/2,"")</f>
        <v/>
      </c>
      <c r="T62" s="106" t="n">
        <v>233</v>
      </c>
      <c r="U62" s="106">
        <f>IF(V62&gt;0,(V62-T62)/2,"")</f>
        <v/>
      </c>
      <c r="V62" s="106" t="n">
        <v>233</v>
      </c>
      <c r="W62" s="106">
        <f>IF(X62&gt;0,(X62-V62)/2,"")</f>
        <v/>
      </c>
      <c r="X62" s="106" t="n">
        <v>1730</v>
      </c>
      <c r="Y62" s="106">
        <f>IF(Z62&gt;0,(Z62-X62)/2,"")</f>
        <v/>
      </c>
      <c r="Z62" s="106" t="n">
        <v>1836</v>
      </c>
      <c r="AA62" s="106">
        <f>IF(AB62&gt;0,(AB62-Z62)/2,"")</f>
        <v/>
      </c>
      <c r="AB62" s="106" t="n">
        <v>1937</v>
      </c>
      <c r="AC62" s="106">
        <f>IF(AD62&gt;0,(AD62-AB62)/2,"")</f>
        <v/>
      </c>
      <c r="AD62" s="106" t="n">
        <v>1937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1670</v>
      </c>
      <c r="R63" s="108" t="n">
        <v>233</v>
      </c>
      <c r="S63" s="108">
        <f>IF(T63&gt;0,(T63-R63)/2,"")</f>
        <v/>
      </c>
      <c r="T63" s="108" t="n">
        <v>720</v>
      </c>
      <c r="U63" s="108">
        <f>IF(V63&gt;0,(V63-T63)/2,"")</f>
        <v/>
      </c>
      <c r="V63" s="108" t="n">
        <v>881</v>
      </c>
      <c r="W63" s="108">
        <f>IF(X63&gt;0,(X63-V63)/2,"")</f>
        <v/>
      </c>
      <c r="X63" s="108" t="n">
        <v>1334</v>
      </c>
      <c r="Y63" s="108">
        <f>IF(Z63&gt;0,(Z63-X63)/2,"")</f>
        <v/>
      </c>
      <c r="Z63" s="108" t="n">
        <v>1557</v>
      </c>
      <c r="AA63" s="108">
        <f>IF(AB63&gt;0,(AB63-Z63)/2,"")</f>
        <v/>
      </c>
      <c r="AB63" s="108" t="n">
        <v>1592</v>
      </c>
      <c r="AC63" s="108">
        <f>IF(AD63&gt;0,(AD63-AB63)/2,"")</f>
        <v/>
      </c>
      <c r="AD63" s="108" t="n">
        <v>1592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1458</v>
      </c>
      <c r="R64" s="114" t="n">
        <v>833</v>
      </c>
      <c r="S64" s="114">
        <f>IF(T64&gt;0,(T64-R64)/2,"")</f>
        <v/>
      </c>
      <c r="T64" s="114" t="n">
        <v>1130</v>
      </c>
      <c r="U64" s="114">
        <f>IF(V64&gt;0,(V64-T64)/2,"")</f>
        <v/>
      </c>
      <c r="V64" s="114" t="n">
        <v>1509</v>
      </c>
      <c r="W64" s="114">
        <f>IF(X64&gt;0,(X64-V64)/2,"")</f>
        <v/>
      </c>
      <c r="X64" s="114" t="n">
        <v>1672</v>
      </c>
      <c r="Y64" s="114">
        <f>IF(Z64&gt;0,(Z64-X64)/2,"")</f>
        <v/>
      </c>
      <c r="Z64" s="114" t="n">
        <v>1903</v>
      </c>
      <c r="AA64" s="114">
        <f>IF(AB64&gt;0,(AB64-Z64)/2,"")</f>
        <v/>
      </c>
      <c r="AB64" s="114" t="n">
        <v>1903</v>
      </c>
      <c r="AC64" s="114">
        <f>IF(AD64&gt;0,(AD64-AB64)/2,"")</f>
        <v/>
      </c>
      <c r="AD64" s="114" t="n">
        <v>1903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7.xml><?xml version="1.0" encoding="utf-8"?>
<worksheet xmlns:r="http://schemas.openxmlformats.org/officeDocument/2006/relationships" xmlns="http://schemas.openxmlformats.org/spreadsheetml/2006/main">
  <sheetPr codeName="Sheet67">
    <tabColor theme="1"/>
    <outlinePr summaryBelow="1" summaryRight="1"/>
    <pageSetUpPr fitToPage="1"/>
  </sheetPr>
  <dimension ref="B2:AQ64"/>
  <sheetViews>
    <sheetView topLeftCell="E4" zoomScale="70" zoomScaleNormal="7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2374</v>
      </c>
      <c r="E6" s="18" t="inlineStr">
        <is>
          <t xml:space="preserve">Room 1 </t>
        </is>
      </c>
      <c r="F6" s="119" t="n">
        <v>20345</v>
      </c>
      <c r="G6" s="117" t="n">
        <v>17393.26149999999</v>
      </c>
      <c r="H6" s="117" t="n">
        <v>14408.65573156002</v>
      </c>
      <c r="I6" s="19">
        <f>G6+H6</f>
        <v/>
      </c>
      <c r="J6" s="119" t="n">
        <v>20537</v>
      </c>
      <c r="K6" s="117" t="n">
        <v>16985.804</v>
      </c>
      <c r="L6" s="117" t="n">
        <v>14310.41320888001</v>
      </c>
      <c r="M6" s="19">
        <f>K6+L6</f>
        <v/>
      </c>
      <c r="N6" s="85" t="n">
        <v>60</v>
      </c>
      <c r="O6" s="85" t="n">
        <v>48</v>
      </c>
      <c r="P6" s="92" t="n"/>
      <c r="Q6" s="20">
        <f>J6-P6</f>
        <v/>
      </c>
      <c r="R6" s="21" t="n">
        <v>1331</v>
      </c>
      <c r="S6" s="20">
        <f>IF(R6&gt;0,(R6-R7-$Q6),"")</f>
        <v/>
      </c>
      <c r="T6" s="21" t="n">
        <v>3198</v>
      </c>
      <c r="U6" s="20">
        <f>IF(T6&gt;0,(T6-T7-$Q6),"")</f>
        <v/>
      </c>
      <c r="V6" s="21" t="n">
        <v>6927</v>
      </c>
      <c r="W6" s="20">
        <f>IF(V6&gt;0,(V6-V7-$Q6),"")</f>
        <v/>
      </c>
      <c r="X6" s="21" t="n">
        <v>10058</v>
      </c>
      <c r="Y6" s="20">
        <f>IF(X6&gt;0,(X6-X7-$Q6),"")</f>
        <v/>
      </c>
      <c r="Z6" s="21" t="n">
        <v>11714</v>
      </c>
      <c r="AA6" s="20">
        <f>IF(Z6&gt;0,(Z6-Z7-$Q6),"")</f>
        <v/>
      </c>
      <c r="AB6" s="21" t="n">
        <v>17430</v>
      </c>
      <c r="AC6" s="22">
        <f>IF(AB6&gt;0,(AB6-AB7-$Q6),"")</f>
        <v/>
      </c>
      <c r="AD6" s="21" t="n">
        <v>18194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16</v>
      </c>
      <c r="S7" s="24" t="n"/>
      <c r="T7" s="25" t="n">
        <v>35</v>
      </c>
      <c r="U7" s="24" t="n"/>
      <c r="V7" s="25" t="n">
        <v>39</v>
      </c>
      <c r="W7" s="24" t="n"/>
      <c r="X7" s="25" t="n">
        <v>43</v>
      </c>
      <c r="Y7" s="24" t="n"/>
      <c r="Z7" s="25" t="n">
        <v>123</v>
      </c>
      <c r="AA7" s="24" t="n"/>
      <c r="AB7" s="25" t="n">
        <v>162</v>
      </c>
      <c r="AC7" s="26" t="n"/>
      <c r="AD7" s="25" t="n">
        <v>162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2699</v>
      </c>
      <c r="E8" s="29" t="inlineStr">
        <is>
          <t>Room 2</t>
        </is>
      </c>
      <c r="F8" s="119" t="n">
        <v>11500</v>
      </c>
      <c r="G8" s="117" t="n">
        <v>4772.1</v>
      </c>
      <c r="H8" s="117" t="n">
        <v>1452.719575</v>
      </c>
      <c r="I8" s="19">
        <f>G8+H8</f>
        <v/>
      </c>
      <c r="J8" s="119" t="n">
        <v>11610</v>
      </c>
      <c r="K8" s="117" t="n">
        <v>4782.523999999999</v>
      </c>
      <c r="L8" s="117" t="n">
        <v>1467.8954355</v>
      </c>
      <c r="M8" s="19">
        <f>K8+L8</f>
        <v/>
      </c>
      <c r="N8" s="87" t="n">
        <v>27</v>
      </c>
      <c r="O8" s="87" t="n">
        <v>18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4560</v>
      </c>
      <c r="W8" s="20">
        <f>IF(V8&gt;0,(V8-V9-$Q8),"")</f>
        <v/>
      </c>
      <c r="X8" s="21" t="n">
        <v>5685</v>
      </c>
      <c r="Y8" s="20">
        <f>IF(X8&gt;0,(X8-X9-$Q8),"")</f>
        <v/>
      </c>
      <c r="Z8" s="21" t="n">
        <v>11610</v>
      </c>
      <c r="AA8" s="20">
        <f>IF(Z8&gt;0,(Z8-Z9-$Q8),"")</f>
        <v/>
      </c>
      <c r="AB8" s="21" t="n">
        <v>11610</v>
      </c>
      <c r="AC8" s="22">
        <f>IF(AB8&gt;0,(AB8-AB9-$Q8),"")</f>
        <v/>
      </c>
      <c r="AD8" s="21" t="n">
        <v>11610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1567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5817</v>
      </c>
      <c r="E10" s="18" t="inlineStr">
        <is>
          <t>Room 3</t>
        </is>
      </c>
      <c r="F10" s="119" t="n">
        <v>12844</v>
      </c>
      <c r="G10" s="117" t="n">
        <v>9403.8645</v>
      </c>
      <c r="H10" s="117" t="n">
        <v>1762.3178</v>
      </c>
      <c r="I10" s="19">
        <f>G10+H10</f>
        <v/>
      </c>
      <c r="J10" s="119" t="n">
        <v>13493</v>
      </c>
      <c r="K10" s="117" t="n">
        <v>9729.564687500002</v>
      </c>
      <c r="L10" s="117" t="n">
        <v>1805.8294725</v>
      </c>
      <c r="M10" s="19">
        <f>K10+L10</f>
        <v/>
      </c>
      <c r="N10" s="88" t="n">
        <v>45</v>
      </c>
      <c r="O10" s="88" t="n">
        <v>30</v>
      </c>
      <c r="P10" s="92" t="n"/>
      <c r="Q10" s="20">
        <f>J10-P10</f>
        <v/>
      </c>
      <c r="R10" s="21" t="n">
        <v>2029</v>
      </c>
      <c r="S10" s="20">
        <f>IF(R10&gt;0,(R10-R11-$Q10),"")</f>
        <v/>
      </c>
      <c r="T10" s="21" t="n">
        <v>4910</v>
      </c>
      <c r="U10" s="20">
        <f>IF(T10&gt;0,(T10-T11-$Q10),"")</f>
        <v/>
      </c>
      <c r="V10" s="21" t="n">
        <v>8144</v>
      </c>
      <c r="W10" s="20">
        <f>IF(V10&gt;0,(V10-V11-$Q10),"")</f>
        <v/>
      </c>
      <c r="X10" s="21" t="n">
        <v>10601</v>
      </c>
      <c r="Y10" s="20">
        <f>IF(X10&gt;0,(X10-X11-$Q10),"")</f>
        <v/>
      </c>
      <c r="Z10" s="21" t="n">
        <v>10804</v>
      </c>
      <c r="AA10" s="20">
        <f>IF(Z10&gt;0,(Z10-Z11-$Q10),"")</f>
        <v/>
      </c>
      <c r="AB10" s="21" t="n">
        <v>10804</v>
      </c>
      <c r="AC10" s="22">
        <f>IF(AB10&gt;0,(AB10-AB11-$Q10),"")</f>
        <v/>
      </c>
      <c r="AD10" s="21" t="n">
        <v>10804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2226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1208</v>
      </c>
      <c r="U11" s="24" t="n"/>
      <c r="V11" s="30" t="n">
        <v>1280</v>
      </c>
      <c r="W11" s="24" t="n"/>
      <c r="X11" s="30" t="n">
        <v>2455</v>
      </c>
      <c r="Y11" s="24" t="n"/>
      <c r="Z11" s="30" t="n">
        <v>2572</v>
      </c>
      <c r="AA11" s="24" t="n"/>
      <c r="AB11" s="30" t="n">
        <v>2572</v>
      </c>
      <c r="AC11" s="26" t="n"/>
      <c r="AD11" s="30" t="n">
        <v>2572</v>
      </c>
      <c r="AE11" s="26" t="n"/>
    </row>
    <row r="12">
      <c r="B12" s="16" t="inlineStr">
        <is>
          <t>WM TUC</t>
        </is>
      </c>
      <c r="C12" s="17" t="n">
        <v>1665</v>
      </c>
      <c r="E12" s="29" t="inlineStr">
        <is>
          <t>Room 4</t>
        </is>
      </c>
      <c r="F12" s="119" t="n">
        <v>17225</v>
      </c>
      <c r="G12" s="117" t="n">
        <v>13076.10424999999</v>
      </c>
      <c r="H12" s="117" t="n">
        <v>17310.66856409</v>
      </c>
      <c r="I12" s="19">
        <f>G12+H12</f>
        <v/>
      </c>
      <c r="J12" s="119" t="n">
        <v>17330</v>
      </c>
      <c r="K12" s="117" t="n">
        <v>12832.229</v>
      </c>
      <c r="L12" s="117" t="n">
        <v>16015.73203569</v>
      </c>
      <c r="M12" s="19">
        <f>K12+L12</f>
        <v/>
      </c>
      <c r="N12" s="88" t="n">
        <v>50</v>
      </c>
      <c r="O12" s="88" t="n">
        <v>38</v>
      </c>
      <c r="P12" s="92" t="n"/>
      <c r="Q12" s="20">
        <f>J12-P12</f>
        <v/>
      </c>
      <c r="R12" s="21" t="n">
        <v>1110</v>
      </c>
      <c r="S12" s="20">
        <f>IF(R12&gt;0,(R12-R13-$Q12),"")</f>
        <v/>
      </c>
      <c r="T12" s="21" t="n">
        <v>3304</v>
      </c>
      <c r="U12" s="20">
        <f>IF(T12&gt;0,(T12-T13-$Q12),"")</f>
        <v/>
      </c>
      <c r="V12" s="21" t="n">
        <v>6560</v>
      </c>
      <c r="W12" s="20">
        <f>IF(V12&gt;0,(V12-V13-$Q12),"")</f>
        <v/>
      </c>
      <c r="X12" s="21" t="n">
        <v>10631</v>
      </c>
      <c r="Y12" s="20">
        <f>IF(X12&gt;0,(X12-X13-$Q12),"")</f>
        <v/>
      </c>
      <c r="Z12" s="21" t="n">
        <v>12182</v>
      </c>
      <c r="AA12" s="20">
        <f>IF(Z12&gt;0,(Z12-Z13-$Q12),"")</f>
        <v/>
      </c>
      <c r="AB12" s="21" t="n">
        <v>14012</v>
      </c>
      <c r="AC12" s="22">
        <f>IF(AB12&gt;0,(AB12-AB13-$Q12),"")</f>
        <v/>
      </c>
      <c r="AD12" s="21" t="n">
        <v>14012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4725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296</v>
      </c>
      <c r="S13" s="24" t="n"/>
      <c r="T13" s="30" t="n">
        <v>720</v>
      </c>
      <c r="U13" s="24" t="n"/>
      <c r="V13" s="30" t="n">
        <v>1292</v>
      </c>
      <c r="W13" s="24" t="n"/>
      <c r="X13" s="30" t="n">
        <v>2150</v>
      </c>
      <c r="Y13" s="24" t="n"/>
      <c r="Z13" s="30" t="n">
        <v>2233</v>
      </c>
      <c r="AA13" s="24" t="n"/>
      <c r="AB13" s="30" t="n">
        <v>2233</v>
      </c>
      <c r="AC13" s="26" t="n"/>
      <c r="AD13" s="30" t="n">
        <v>2233</v>
      </c>
      <c r="AE13" s="26" t="n"/>
    </row>
    <row r="14">
      <c r="B14" s="16" t="inlineStr">
        <is>
          <t>ALBSFWY PHX</t>
        </is>
      </c>
      <c r="C14" s="17" t="n">
        <v>10659</v>
      </c>
      <c r="E14" s="18" t="inlineStr">
        <is>
          <t>Room 5</t>
        </is>
      </c>
      <c r="F14" s="119" t="n">
        <v>21846</v>
      </c>
      <c r="G14" s="117" t="n">
        <v>17174.15625</v>
      </c>
      <c r="H14" s="117" t="n">
        <v>21867.73115756499</v>
      </c>
      <c r="I14" s="19">
        <f>G14+H14</f>
        <v/>
      </c>
      <c r="J14" s="119" t="n">
        <v>21846</v>
      </c>
      <c r="K14" s="117" t="n">
        <v>17174.15625</v>
      </c>
      <c r="L14" s="117" t="n">
        <v>21751.099657565</v>
      </c>
      <c r="M14" s="19">
        <f>K14+L14</f>
        <v/>
      </c>
      <c r="N14" s="88" t="n">
        <v>62</v>
      </c>
      <c r="O14" s="88" t="n">
        <v>49</v>
      </c>
      <c r="P14" s="92" t="n"/>
      <c r="Q14" s="20">
        <f>J14-P14</f>
        <v/>
      </c>
      <c r="R14" s="21" t="n">
        <v>3962</v>
      </c>
      <c r="S14" s="20">
        <f>IF(R14&gt;0,(R14-R15-$Q14),"")</f>
        <v/>
      </c>
      <c r="T14" s="21" t="n">
        <v>8749</v>
      </c>
      <c r="U14" s="20">
        <f>IF(T14&gt;0,(T14-T15-$Q14),"")</f>
        <v/>
      </c>
      <c r="V14" s="21" t="n">
        <v>10286</v>
      </c>
      <c r="W14" s="20">
        <f>IF(V14&gt;0,(V14-V15-$Q14),"")</f>
        <v/>
      </c>
      <c r="X14" s="21" t="n">
        <v>13015</v>
      </c>
      <c r="Y14" s="20">
        <f>IF(X14&gt;0,(X14-X15-$Q14),"")</f>
        <v/>
      </c>
      <c r="Z14" s="21" t="n">
        <v>15135</v>
      </c>
      <c r="AA14" s="20">
        <f>IF(Z14&gt;0,(Z14-Z15-$Q14),"")</f>
        <v/>
      </c>
      <c r="AB14" s="21" t="n">
        <v>15135</v>
      </c>
      <c r="AC14" s="22">
        <f>IF(AB14&gt;0,(AB14-AB15-$Q14),"")</f>
        <v/>
      </c>
      <c r="AD14" s="21" t="n">
        <v>15135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3506</v>
      </c>
      <c r="S15" s="24" t="n"/>
      <c r="T15" s="25" t="n">
        <v>7136</v>
      </c>
      <c r="U15" s="24" t="n"/>
      <c r="V15" s="25" t="n">
        <v>7748</v>
      </c>
      <c r="W15" s="24" t="n"/>
      <c r="X15" s="25" t="n">
        <v>8911</v>
      </c>
      <c r="Y15" s="24" t="n"/>
      <c r="Z15" s="25" t="n">
        <v>9444</v>
      </c>
      <c r="AA15" s="24" t="n"/>
      <c r="AB15" s="25" t="n">
        <v>9444</v>
      </c>
      <c r="AC15" s="26" t="n"/>
      <c r="AD15" s="25" t="n">
        <v>9444</v>
      </c>
      <c r="AE15" s="26" t="n"/>
    </row>
    <row r="16" ht="15" customHeight="1" thickBot="1">
      <c r="B16" s="28" t="inlineStr">
        <is>
          <t>FRY'S</t>
        </is>
      </c>
      <c r="C16" s="17" t="n">
        <v>13667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8514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2355</v>
      </c>
      <c r="L20" s="4" t="n"/>
      <c r="M20" s="4" t="n"/>
      <c r="Q20" s="51" t="inlineStr">
        <is>
          <t>Day Prior</t>
        </is>
      </c>
      <c r="R20" s="35" t="n">
        <v>8175</v>
      </c>
      <c r="S20" s="36" t="n"/>
      <c r="T20" s="35" t="n">
        <v>13449</v>
      </c>
      <c r="U20" s="36" t="n"/>
      <c r="V20" s="35" t="n">
        <v>24307</v>
      </c>
      <c r="W20" s="36" t="n"/>
      <c r="X20" s="35" t="n">
        <v>42298</v>
      </c>
      <c r="Y20" s="36" t="n"/>
      <c r="Z20" s="35" t="n">
        <v>48450</v>
      </c>
      <c r="AA20" s="36" t="n"/>
      <c r="AB20" s="35" t="n">
        <v>50795</v>
      </c>
      <c r="AC20" s="37" t="n"/>
      <c r="AD20" s="35" t="n">
        <v>50795</v>
      </c>
      <c r="AE20" s="37" t="n">
        <v>-29695</v>
      </c>
    </row>
    <row r="21" ht="15" customHeight="1" thickBot="1">
      <c r="B21" s="57" t="inlineStr">
        <is>
          <t>SBUX LV</t>
        </is>
      </c>
      <c r="C21" s="58" t="n">
        <v>4389</v>
      </c>
      <c r="M21" s="4" t="n"/>
      <c r="Q21" s="52" t="n"/>
      <c r="R21" s="40" t="n">
        <v>5795</v>
      </c>
      <c r="S21" s="41" t="n"/>
      <c r="T21" s="40" t="n">
        <v>8919</v>
      </c>
      <c r="U21" s="41" t="n"/>
      <c r="V21" s="40" t="n">
        <v>12035</v>
      </c>
      <c r="W21" s="41" t="n"/>
      <c r="X21" s="40" t="n">
        <v>15836</v>
      </c>
      <c r="Y21" s="41" t="n"/>
      <c r="Z21" s="40" t="n">
        <v>16021</v>
      </c>
      <c r="AA21" s="41" t="n"/>
      <c r="AB21" s="40" t="n">
        <v>16130</v>
      </c>
      <c r="AC21" s="42" t="n"/>
      <c r="AD21" s="40" t="n">
        <v>16130</v>
      </c>
      <c r="AE21" s="42" t="n"/>
    </row>
    <row r="22" ht="15" customHeight="1" thickBot="1">
      <c r="M22" s="4" t="n"/>
      <c r="Q22" s="54" t="n"/>
      <c r="R22" s="55" t="n">
        <v>6527</v>
      </c>
      <c r="S22" s="55" t="n"/>
      <c r="T22" s="55" t="n">
        <v>4286.5</v>
      </c>
      <c r="U22" s="55" t="n"/>
      <c r="V22" s="55" t="n">
        <v>6542.5</v>
      </c>
      <c r="W22" s="55" t="n"/>
      <c r="X22" s="55" t="n">
        <v>8058.5</v>
      </c>
      <c r="Y22" s="55" t="n"/>
      <c r="Z22" s="55" t="n">
        <v>5727</v>
      </c>
      <c r="AA22" s="55" t="n"/>
      <c r="AB22" s="55" t="n">
        <v>1810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9866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28388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2374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14346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15080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4266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1042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0</v>
      </c>
      <c r="Y35" s="104">
        <f>IF(Z35&gt;0,(Z35-X35)/2,"")</f>
        <v/>
      </c>
      <c r="Z35" s="104" t="n">
        <v>0</v>
      </c>
      <c r="AA35" s="104">
        <f>IF(AB35&gt;0,(AB35-Z35)/2,"")</f>
        <v/>
      </c>
      <c r="AB35" s="104" t="n">
        <v>1042</v>
      </c>
      <c r="AC35" s="104">
        <f>IF(AD35&gt;0,(AD35-AB35)/2,"")</f>
        <v/>
      </c>
      <c r="AD35" s="104" t="n">
        <v>1042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1489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0</v>
      </c>
      <c r="Y36" s="106">
        <f>IF(Z36&gt;0,(Z36-X36)/2,"")</f>
        <v/>
      </c>
      <c r="Z36" s="106" t="n">
        <v>0</v>
      </c>
      <c r="AA36" s="106">
        <f>IF(AB36&gt;0,(AB36-Z36)/2,"")</f>
        <v/>
      </c>
      <c r="AB36" s="106" t="n">
        <v>1148</v>
      </c>
      <c r="AC36" s="106">
        <f>IF(AD36&gt;0,(AD36-AB36)/2,"")</f>
        <v/>
      </c>
      <c r="AD36" s="106" t="n">
        <v>1148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2698</v>
      </c>
      <c r="R37" s="108" t="n">
        <v>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768</v>
      </c>
      <c r="W37" s="108">
        <f>IF(X37&gt;0,(X37-V37)/2,"")</f>
        <v/>
      </c>
      <c r="X37" s="108" t="n">
        <v>1188</v>
      </c>
      <c r="Y37" s="108">
        <f>IF(Z37&gt;0,(Z37-X37)/2,"")</f>
        <v/>
      </c>
      <c r="Z37" s="108" t="n">
        <v>1662</v>
      </c>
      <c r="AA37" s="108">
        <f>IF(AB37&gt;0,(AB37-Z37)/2,"")</f>
        <v/>
      </c>
      <c r="AB37" s="108" t="n">
        <v>2664</v>
      </c>
      <c r="AC37" s="108">
        <f>IF(AD37&gt;0,(AD37-AB37)/2,"")</f>
        <v/>
      </c>
      <c r="AD37" s="108" t="n">
        <v>2860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2017</v>
      </c>
      <c r="R38" s="106" t="n">
        <v>752</v>
      </c>
      <c r="S38" s="106">
        <f>IF(T38&gt;0,(T38-R38)/2,"")</f>
        <v/>
      </c>
      <c r="T38" s="106" t="n">
        <v>1051</v>
      </c>
      <c r="U38" s="106">
        <f>IF(V38&gt;0,(V38-T38)/2,"")</f>
        <v/>
      </c>
      <c r="V38" s="106" t="n">
        <v>2330</v>
      </c>
      <c r="W38" s="106">
        <f>IF(X38&gt;0,(X38-V38)/2,"")</f>
        <v/>
      </c>
      <c r="X38" s="106" t="n">
        <v>3003</v>
      </c>
      <c r="Y38" s="106">
        <f>IF(Z38&gt;0,(Z38-X38)/2,"")</f>
        <v/>
      </c>
      <c r="Z38" s="106" t="n">
        <v>3003</v>
      </c>
      <c r="AA38" s="106">
        <f>IF(AB38&gt;0,(AB38-Z38)/2,"")</f>
        <v/>
      </c>
      <c r="AB38" s="106" t="n">
        <v>3465</v>
      </c>
      <c r="AC38" s="106">
        <f>IF(AD38&gt;0,(AD38-AB38)/2,"")</f>
        <v/>
      </c>
      <c r="AD38" s="106" t="n">
        <v>3532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0</v>
      </c>
      <c r="R39" s="108" t="n">
        <v>499</v>
      </c>
      <c r="S39" s="108">
        <f>IF(T39&gt;0,(T39-R39)/2,"")</f>
        <v/>
      </c>
      <c r="T39" s="108" t="n">
        <v>781</v>
      </c>
      <c r="U39" s="108">
        <f>IF(V39&gt;0,(V39-T39)/2,"")</f>
        <v/>
      </c>
      <c r="V39" s="108" t="n">
        <v>781</v>
      </c>
      <c r="W39" s="108">
        <f>IF(X39&gt;0,(X39-V39)/2,"")</f>
        <v/>
      </c>
      <c r="X39" s="108" t="n">
        <v>1194</v>
      </c>
      <c r="Y39" s="108">
        <f>IF(Z39&gt;0,(Z39-X39)/2,"")</f>
        <v/>
      </c>
      <c r="Z39" s="108" t="n">
        <v>1760</v>
      </c>
      <c r="AA39" s="108">
        <f>IF(AB39&gt;0,(AB39-Z39)/2,"")</f>
        <v/>
      </c>
      <c r="AB39" s="108" t="n">
        <v>1760</v>
      </c>
      <c r="AC39" s="108">
        <f>IF(AD39&gt;0,(AD39-AB39)/2,"")</f>
        <v/>
      </c>
      <c r="AD39" s="108" t="n">
        <v>2261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0</v>
      </c>
      <c r="R40" s="106" t="n">
        <v>80</v>
      </c>
      <c r="S40" s="106">
        <f>IF(T40&gt;0,(T40-R40)/2,"")</f>
        <v/>
      </c>
      <c r="T40" s="106" t="n">
        <v>200</v>
      </c>
      <c r="U40" s="106">
        <f>IF(V40&gt;0,(V40-T40)/2,"")</f>
        <v/>
      </c>
      <c r="V40" s="106" t="n">
        <v>893</v>
      </c>
      <c r="W40" s="106">
        <f>IF(X40&gt;0,(X40-V40)/2,"")</f>
        <v/>
      </c>
      <c r="X40" s="106" t="n">
        <v>1307</v>
      </c>
      <c r="Y40" s="106">
        <f>IF(Z40&gt;0,(Z40-X40)/2,"")</f>
        <v/>
      </c>
      <c r="Z40" s="106" t="n">
        <v>1701</v>
      </c>
      <c r="AA40" s="106">
        <f>IF(AB40&gt;0,(AB40-Z40)/2,"")</f>
        <v/>
      </c>
      <c r="AB40" s="106" t="n">
        <v>2763</v>
      </c>
      <c r="AC40" s="106">
        <f>IF(AD40&gt;0,(AD40-AB40)/2,"")</f>
        <v/>
      </c>
      <c r="AD40" s="106" t="n">
        <v>2763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1149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629</v>
      </c>
      <c r="W41" s="108">
        <f>IF(X41&gt;0,(X41-V41)/2,"")</f>
        <v/>
      </c>
      <c r="X41" s="108" t="n">
        <v>629</v>
      </c>
      <c r="Y41" s="108">
        <f>IF(Z41&gt;0,(Z41-X41)/2,"")</f>
        <v/>
      </c>
      <c r="Z41" s="108" t="n">
        <v>629</v>
      </c>
      <c r="AA41" s="108">
        <f>IF(AB41&gt;0,(AB41-Z41)/2,"")</f>
        <v/>
      </c>
      <c r="AB41" s="108" t="n">
        <v>629</v>
      </c>
      <c r="AC41" s="108">
        <f>IF(AD41&gt;0,(AD41-AB41)/2,"")</f>
        <v/>
      </c>
      <c r="AD41" s="108" t="n">
        <v>629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0</v>
      </c>
      <c r="R42" s="106" t="n">
        <v>0</v>
      </c>
      <c r="S42" s="106">
        <f>IF(T42&gt;0,(T42-R42)/2,"")</f>
        <v/>
      </c>
      <c r="T42" s="106" t="n">
        <v>746</v>
      </c>
      <c r="U42" s="106">
        <f>IF(V42&gt;0,(V42-T42)/2,"")</f>
        <v/>
      </c>
      <c r="V42" s="106" t="n">
        <v>746</v>
      </c>
      <c r="W42" s="106">
        <f>IF(X42&gt;0,(X42-V42)/2,"")</f>
        <v/>
      </c>
      <c r="X42" s="106" t="n">
        <v>1496</v>
      </c>
      <c r="Y42" s="106">
        <f>IF(Z42&gt;0,(Z42-X42)/2,"")</f>
        <v/>
      </c>
      <c r="Z42" s="106" t="n">
        <v>1623</v>
      </c>
      <c r="AA42" s="106">
        <f>IF(AB42&gt;0,(AB42-Z42)/2,"")</f>
        <v/>
      </c>
      <c r="AB42" s="106" t="n">
        <v>1634</v>
      </c>
      <c r="AC42" s="106">
        <f>IF(AD42&gt;0,(AD42-AB42)/2,"")</f>
        <v/>
      </c>
      <c r="AD42" s="106" t="n">
        <v>1634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1726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574</v>
      </c>
      <c r="W43" s="110">
        <f>IF(X43&gt;0,(X43-V43)/2,"")</f>
        <v/>
      </c>
      <c r="X43" s="110" t="n">
        <v>927</v>
      </c>
      <c r="Y43" s="110">
        <f>IF(Z43&gt;0,(Z43-X43)/2,"")</f>
        <v/>
      </c>
      <c r="Z43" s="110" t="n">
        <v>927</v>
      </c>
      <c r="AA43" s="110">
        <f>IF(AB43&gt;0,(AB43-Z43)/2,"")</f>
        <v/>
      </c>
      <c r="AB43" s="110" t="n">
        <v>1727</v>
      </c>
      <c r="AC43" s="110">
        <f>IF(AD43&gt;0,(AD43-AB43)/2,"")</f>
        <v/>
      </c>
      <c r="AD43" s="110" t="n">
        <v>1727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0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1919</v>
      </c>
      <c r="W44" s="112">
        <f>IF(X44&gt;0,(X44-V44)/2,"")</f>
        <v/>
      </c>
      <c r="X44" s="112" t="n">
        <v>3044</v>
      </c>
      <c r="Y44" s="112">
        <f>IF(Z44&gt;0,(Z44-X44)/2,"")</f>
        <v/>
      </c>
      <c r="Z44" s="112" t="n">
        <v>3044</v>
      </c>
      <c r="AA44" s="112">
        <f>IF(AB44&gt;0,(AB44-Z44)/2,"")</f>
        <v/>
      </c>
      <c r="AB44" s="112" t="n">
        <v>3044</v>
      </c>
      <c r="AC44" s="112">
        <f>IF(AD44&gt;0,(AD44-AB44)/2,"")</f>
        <v/>
      </c>
      <c r="AD44" s="112" t="n">
        <v>3044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0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1110</v>
      </c>
      <c r="W45" s="108">
        <f>IF(X45&gt;0,(X45-V45)/2,"")</f>
        <v/>
      </c>
      <c r="X45" s="108" t="n">
        <v>1110</v>
      </c>
      <c r="Y45" s="108">
        <f>IF(Z45&gt;0,(Z45-X45)/2,"")</f>
        <v/>
      </c>
      <c r="Z45" s="108" t="n">
        <v>2501</v>
      </c>
      <c r="AA45" s="108">
        <f>IF(AB45&gt;0,(AB45-Z45)/2,"")</f>
        <v/>
      </c>
      <c r="AB45" s="108" t="n">
        <v>2501</v>
      </c>
      <c r="AC45" s="108">
        <f>IF(AD45&gt;0,(AD45-AB45)/2,"")</f>
        <v/>
      </c>
      <c r="AD45" s="108" t="n">
        <v>2501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1531</v>
      </c>
      <c r="W46" s="106">
        <f>IF(X46&gt;0,(X46-V46)/2,"")</f>
        <v/>
      </c>
      <c r="X46" s="106" t="n">
        <v>1531</v>
      </c>
      <c r="Y46" s="106">
        <f>IF(Z46&gt;0,(Z46-X46)/2,"")</f>
        <v/>
      </c>
      <c r="Z46" s="106" t="n">
        <v>2839</v>
      </c>
      <c r="AA46" s="106">
        <f>IF(AB46&gt;0,(AB46-Z46)/2,"")</f>
        <v/>
      </c>
      <c r="AB46" s="106" t="n">
        <v>2839</v>
      </c>
      <c r="AC46" s="106">
        <f>IF(AD46&gt;0,(AD46-AB46)/2,"")</f>
        <v/>
      </c>
      <c r="AD46" s="106" t="n">
        <v>2839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3226</v>
      </c>
      <c r="AA47" s="110">
        <f>IF(AB47&gt;0,(AB47-Z47)/2,"")</f>
        <v/>
      </c>
      <c r="AB47" s="110" t="n">
        <v>3226</v>
      </c>
      <c r="AC47" s="110">
        <f>IF(AD47&gt;0,(AD47-AB47)/2,"")</f>
        <v/>
      </c>
      <c r="AD47" s="110" t="n">
        <v>3226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147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178</v>
      </c>
      <c r="W48" s="112">
        <f>IF(X48&gt;0,(X48-V48)/2,"")</f>
        <v/>
      </c>
      <c r="X48" s="112" t="n">
        <v>206</v>
      </c>
      <c r="Y48" s="112">
        <f>IF(Z48&gt;0,(Z48-X48)/2,"")</f>
        <v/>
      </c>
      <c r="Z48" s="112" t="n">
        <v>289</v>
      </c>
      <c r="AA48" s="112">
        <f>IF(AB48&gt;0,(AB48-Z48)/2,"")</f>
        <v/>
      </c>
      <c r="AB48" s="112" t="n">
        <v>289</v>
      </c>
      <c r="AC48" s="112">
        <f>IF(AD48&gt;0,(AD48-AB48)/2,"")</f>
        <v/>
      </c>
      <c r="AD48" s="112" t="n">
        <v>289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0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268</v>
      </c>
      <c r="W49" s="108">
        <f>IF(X49&gt;0,(X49-V49)/2,"")</f>
        <v/>
      </c>
      <c r="X49" s="108" t="n">
        <v>385</v>
      </c>
      <c r="Y49" s="108">
        <f>IF(Z49&gt;0,(Z49-X49)/2,"")</f>
        <v/>
      </c>
      <c r="Z49" s="108" t="n">
        <v>395</v>
      </c>
      <c r="AA49" s="108">
        <f>IF(AB49&gt;0,(AB49-Z49)/2,"")</f>
        <v/>
      </c>
      <c r="AB49" s="108" t="n">
        <v>395</v>
      </c>
      <c r="AC49" s="108">
        <f>IF(AD49&gt;0,(AD49-AB49)/2,"")</f>
        <v/>
      </c>
      <c r="AD49" s="108" t="n">
        <v>395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1825</v>
      </c>
      <c r="R50" s="106" t="n">
        <v>1</v>
      </c>
      <c r="S50" s="106">
        <f>IF(T50&gt;0,(T50-R50)/2,"")</f>
        <v/>
      </c>
      <c r="T50" s="106" t="n">
        <v>618</v>
      </c>
      <c r="U50" s="106">
        <f>IF(V50&gt;0,(V50-T50)/2,"")</f>
        <v/>
      </c>
      <c r="V50" s="106" t="n">
        <v>829</v>
      </c>
      <c r="W50" s="106">
        <f>IF(X50&gt;0,(X50-V50)/2,"")</f>
        <v/>
      </c>
      <c r="X50" s="106" t="n">
        <v>1497</v>
      </c>
      <c r="Y50" s="106">
        <f>IF(Z50&gt;0,(Z50-X50)/2,"")</f>
        <v/>
      </c>
      <c r="Z50" s="106" t="n">
        <v>1433</v>
      </c>
      <c r="AA50" s="106">
        <f>IF(AB50&gt;0,(AB50-Z50)/2,"")</f>
        <v/>
      </c>
      <c r="AB50" s="106" t="n">
        <v>1433</v>
      </c>
      <c r="AC50" s="106">
        <f>IF(AD50&gt;0,(AD50-AB50)/2,"")</f>
        <v/>
      </c>
      <c r="AD50" s="106" t="n">
        <v>1433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819</v>
      </c>
      <c r="R51" s="108" t="n">
        <v>328</v>
      </c>
      <c r="S51" s="108">
        <f>IF(T51&gt;0,(T51-R51)/2,"")</f>
        <v/>
      </c>
      <c r="T51" s="108" t="n">
        <v>385</v>
      </c>
      <c r="U51" s="108">
        <f>IF(V51&gt;0,(V51-T51)/2,"")</f>
        <v/>
      </c>
      <c r="V51" s="108" t="n">
        <v>1234</v>
      </c>
      <c r="W51" s="108">
        <f>IF(X51&gt;0,(X51-V51)/2,"")</f>
        <v/>
      </c>
      <c r="X51" s="108" t="n">
        <v>1612</v>
      </c>
      <c r="Y51" s="108">
        <f>IF(Z51&gt;0,(Z51-X51)/2,"")</f>
        <v/>
      </c>
      <c r="Z51" s="108" t="n">
        <v>1711</v>
      </c>
      <c r="AA51" s="108">
        <f>IF(AB51&gt;0,(AB51-Z51)/2,"")</f>
        <v/>
      </c>
      <c r="AB51" s="108" t="n">
        <v>1711</v>
      </c>
      <c r="AC51" s="108">
        <f>IF(AD51&gt;0,(AD51-AB51)/2,"")</f>
        <v/>
      </c>
      <c r="AD51" s="108" t="n">
        <v>1711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1999</v>
      </c>
      <c r="R52" s="106" t="n">
        <v>0</v>
      </c>
      <c r="S52" s="106">
        <f>IF(T52&gt;0,(T52-R52)/2,"")</f>
        <v/>
      </c>
      <c r="T52" s="106" t="n">
        <v>878</v>
      </c>
      <c r="U52" s="106">
        <f>IF(V52&gt;0,(V52-T52)/2,"")</f>
        <v/>
      </c>
      <c r="V52" s="106" t="n">
        <v>712</v>
      </c>
      <c r="W52" s="106">
        <f>IF(X52&gt;0,(X52-V52)/2,"")</f>
        <v/>
      </c>
      <c r="X52" s="106" t="n">
        <v>903</v>
      </c>
      <c r="Y52" s="106">
        <f>IF(Z52&gt;0,(Z52-X52)/2,"")</f>
        <v/>
      </c>
      <c r="Z52" s="106" t="n">
        <v>917</v>
      </c>
      <c r="AA52" s="106">
        <f>IF(AB52&gt;0,(AB52-Z52)/2,"")</f>
        <v/>
      </c>
      <c r="AB52" s="106" t="n">
        <v>917</v>
      </c>
      <c r="AC52" s="106">
        <f>IF(AD52&gt;0,(AD52-AB52)/2,"")</f>
        <v/>
      </c>
      <c r="AD52" s="106" t="n">
        <v>917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703</v>
      </c>
      <c r="R53" s="108" t="n">
        <v>700</v>
      </c>
      <c r="S53" s="108">
        <f>IF(T53&gt;0,(T53-R53)/2,"")</f>
        <v/>
      </c>
      <c r="T53" s="108" t="n">
        <v>1052</v>
      </c>
      <c r="U53" s="108">
        <f>IF(V53&gt;0,(V53-T53)/2,"")</f>
        <v/>
      </c>
      <c r="V53" s="108" t="n">
        <v>1166</v>
      </c>
      <c r="W53" s="108">
        <f>IF(X53&gt;0,(X53-V53)/2,"")</f>
        <v/>
      </c>
      <c r="X53" s="108" t="n">
        <v>1160</v>
      </c>
      <c r="Y53" s="108">
        <f>IF(Z53&gt;0,(Z53-X53)/2,"")</f>
        <v/>
      </c>
      <c r="Z53" s="108" t="n">
        <v>1163</v>
      </c>
      <c r="AA53" s="108">
        <f>IF(AB53&gt;0,(AB53-Z53)/2,"")</f>
        <v/>
      </c>
      <c r="AB53" s="108" t="n">
        <v>1163</v>
      </c>
      <c r="AC53" s="108">
        <f>IF(AD53&gt;0,(AD53-AB53)/2,"")</f>
        <v/>
      </c>
      <c r="AD53" s="108" t="n">
        <v>1163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>
        <v>1000</v>
      </c>
      <c r="S54" s="106">
        <f>IF(T54&gt;0,(T54-R54)/2,"")</f>
        <v/>
      </c>
      <c r="T54" s="106" t="n">
        <v>1977</v>
      </c>
      <c r="U54" s="106">
        <f>IF(V54&gt;0,(V54-T54)/2,"")</f>
        <v/>
      </c>
      <c r="V54" s="106" t="n">
        <v>2750</v>
      </c>
      <c r="W54" s="106">
        <f>IF(X54&gt;0,(X54-V54)/2,"")</f>
        <v/>
      </c>
      <c r="X54" s="106" t="n">
        <v>3520</v>
      </c>
      <c r="Y54" s="106">
        <f>IF(Z54&gt;0,(Z54-X54)/2,"")</f>
        <v/>
      </c>
      <c r="Z54" s="106" t="n">
        <v>3575</v>
      </c>
      <c r="AA54" s="106">
        <f>IF(AB54&gt;0,(AB54-Z54)/2,"")</f>
        <v/>
      </c>
      <c r="AB54" s="106" t="n">
        <v>3575</v>
      </c>
      <c r="AC54" s="106">
        <f>IF(AD54&gt;0,(AD54-AB54)/2,"")</f>
        <v/>
      </c>
      <c r="AD54" s="106" t="n">
        <v>3575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0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199</v>
      </c>
      <c r="W55" s="108">
        <f>IF(X55&gt;0,(X55-V55)/2,"")</f>
        <v/>
      </c>
      <c r="X55" s="108" t="n">
        <v>199</v>
      </c>
      <c r="Y55" s="108">
        <f>IF(Z55&gt;0,(Z55-X55)/2,"")</f>
        <v/>
      </c>
      <c r="Z55" s="108" t="n">
        <v>202</v>
      </c>
      <c r="AA55" s="108">
        <f>IF(AB55&gt;0,(AB55-Z55)/2,"")</f>
        <v/>
      </c>
      <c r="AB55" s="108" t="n">
        <v>202</v>
      </c>
      <c r="AC55" s="108">
        <f>IF(AD55&gt;0,(AD55-AB55)/2,"")</f>
        <v/>
      </c>
      <c r="AD55" s="108" t="n">
        <v>202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881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808</v>
      </c>
      <c r="W56" s="114">
        <f>IF(X56&gt;0,(X56-V56)/2,"")</f>
        <v/>
      </c>
      <c r="X56" s="114" t="n">
        <v>1119</v>
      </c>
      <c r="Y56" s="114">
        <f>IF(Z56&gt;0,(Z56-X56)/2,"")</f>
        <v/>
      </c>
      <c r="Z56" s="114" t="n">
        <v>1119</v>
      </c>
      <c r="AA56" s="114">
        <f>IF(AB56&gt;0,(AB56-Z56)/2,"")</f>
        <v/>
      </c>
      <c r="AB56" s="114" t="n">
        <v>1119</v>
      </c>
      <c r="AC56" s="114">
        <f>IF(AD56&gt;0,(AD56-AB56)/2,"")</f>
        <v/>
      </c>
      <c r="AD56" s="114" t="n">
        <v>1119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4373</v>
      </c>
      <c r="R57" s="104" t="n">
        <v>485</v>
      </c>
      <c r="S57" s="104">
        <f>IF(T57&gt;0,(T57-R57)/2,"")</f>
        <v/>
      </c>
      <c r="T57" s="104" t="n">
        <v>599</v>
      </c>
      <c r="U57" s="104">
        <f>IF(V57&gt;0,(V57-T57)/2,"")</f>
        <v/>
      </c>
      <c r="V57" s="104" t="n">
        <v>806</v>
      </c>
      <c r="W57" s="104">
        <f>IF(X57&gt;0,(X57-V57)/2,"")</f>
        <v/>
      </c>
      <c r="X57" s="104" t="n">
        <v>965</v>
      </c>
      <c r="Y57" s="104">
        <f>IF(Z57&gt;0,(Z57-X57)/2,"")</f>
        <v/>
      </c>
      <c r="Z57" s="104" t="n">
        <v>1859</v>
      </c>
      <c r="AA57" s="104">
        <f>IF(AB57&gt;0,(AB57-Z57)/2,"")</f>
        <v/>
      </c>
      <c r="AB57" s="104" t="n">
        <v>2630</v>
      </c>
      <c r="AC57" s="104">
        <f>IF(AD57&gt;0,(AD57-AB57)/2,"")</f>
        <v/>
      </c>
      <c r="AD57" s="104" t="n">
        <v>2630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1146</v>
      </c>
      <c r="R58" s="106" t="n">
        <v>296</v>
      </c>
      <c r="S58" s="106">
        <f>IF(T58&gt;0,(T58-R58)/2,"")</f>
        <v/>
      </c>
      <c r="T58" s="106" t="n">
        <v>837</v>
      </c>
      <c r="U58" s="106">
        <f>IF(V58&gt;0,(V58-T58)/2,"")</f>
        <v/>
      </c>
      <c r="V58" s="106" t="n">
        <v>1667</v>
      </c>
      <c r="W58" s="106">
        <f>IF(X58&gt;0,(X58-V58)/2,"")</f>
        <v/>
      </c>
      <c r="X58" s="106" t="n">
        <v>2735</v>
      </c>
      <c r="Y58" s="106">
        <f>IF(Z58&gt;0,(Z58-X58)/2,"")</f>
        <v/>
      </c>
      <c r="Z58" s="106" t="n">
        <v>3196</v>
      </c>
      <c r="AA58" s="106">
        <f>IF(AB58&gt;0,(AB58-Z58)/2,"")</f>
        <v/>
      </c>
      <c r="AB58" s="106" t="n">
        <v>4255</v>
      </c>
      <c r="AC58" s="106">
        <f>IF(AD58&gt;0,(AD58-AB58)/2,"")</f>
        <v/>
      </c>
      <c r="AD58" s="106" t="n">
        <v>4255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2057</v>
      </c>
      <c r="R59" s="108" t="n">
        <v>21</v>
      </c>
      <c r="S59" s="108">
        <f>IF(T59&gt;0,(T59-R59)/2,"")</f>
        <v/>
      </c>
      <c r="T59" s="108" t="n">
        <v>408</v>
      </c>
      <c r="U59" s="108">
        <f>IF(V59&gt;0,(V59-T59)/2,"")</f>
        <v/>
      </c>
      <c r="V59" s="108" t="n">
        <v>1092</v>
      </c>
      <c r="W59" s="108">
        <f>IF(X59&gt;0,(X59-V59)/2,"")</f>
        <v/>
      </c>
      <c r="X59" s="108" t="n">
        <v>3035</v>
      </c>
      <c r="Y59" s="108">
        <f>IF(Z59&gt;0,(Z59-X59)/2,"")</f>
        <v/>
      </c>
      <c r="Z59" s="108" t="n">
        <v>3183</v>
      </c>
      <c r="AA59" s="108">
        <f>IF(AB59&gt;0,(AB59-Z59)/2,"")</f>
        <v/>
      </c>
      <c r="AB59" s="108" t="n">
        <v>3183</v>
      </c>
      <c r="AC59" s="108">
        <f>IF(AD59&gt;0,(AD59-AB59)/2,"")</f>
        <v/>
      </c>
      <c r="AD59" s="108" t="n">
        <v>3183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895</v>
      </c>
      <c r="R60" s="114" t="n">
        <v>308</v>
      </c>
      <c r="S60" s="114">
        <f>IF(T60&gt;0,(T60-R60)/2,"")</f>
        <v/>
      </c>
      <c r="T60" s="114" t="n">
        <v>1460</v>
      </c>
      <c r="U60" s="114">
        <f>IF(V60&gt;0,(V60-T60)/2,"")</f>
        <v/>
      </c>
      <c r="V60" s="114" t="n">
        <v>2995</v>
      </c>
      <c r="W60" s="114">
        <f>IF(X60&gt;0,(X60-V60)/2,"")</f>
        <v/>
      </c>
      <c r="X60" s="114" t="n">
        <v>3896</v>
      </c>
      <c r="Y60" s="114">
        <f>IF(Z60&gt;0,(Z60-X60)/2,"")</f>
        <v/>
      </c>
      <c r="Z60" s="114" t="n">
        <v>3944</v>
      </c>
      <c r="AA60" s="114">
        <f>IF(AB60&gt;0,(AB60-Z60)/2,"")</f>
        <v/>
      </c>
      <c r="AB60" s="114" t="n">
        <v>3944</v>
      </c>
      <c r="AC60" s="114">
        <f>IF(AD60&gt;0,(AD60-AB60)/2,"")</f>
        <v/>
      </c>
      <c r="AD60" s="114" t="n">
        <v>3944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3057</v>
      </c>
      <c r="R61" s="104" t="n">
        <v>0</v>
      </c>
      <c r="S61" s="104">
        <f>IF(T61&gt;0,(T61-R61)/2,"")</f>
        <v/>
      </c>
      <c r="T61" s="104" t="n">
        <v>368</v>
      </c>
      <c r="U61" s="104">
        <f>IF(V61&gt;0,(V61-T61)/2,"")</f>
        <v/>
      </c>
      <c r="V61" s="104" t="n">
        <v>368</v>
      </c>
      <c r="W61" s="104">
        <f>IF(X61&gt;0,(X61-V61)/2,"")</f>
        <v/>
      </c>
      <c r="X61" s="104" t="n">
        <v>1130</v>
      </c>
      <c r="Y61" s="104">
        <f>IF(Z61&gt;0,(Z61-X61)/2,"")</f>
        <v/>
      </c>
      <c r="Z61" s="104" t="n">
        <v>2357</v>
      </c>
      <c r="AA61" s="104">
        <f>IF(AB61&gt;0,(AB61-Z61)/2,"")</f>
        <v/>
      </c>
      <c r="AB61" s="104" t="n">
        <v>2357</v>
      </c>
      <c r="AC61" s="104">
        <f>IF(AD61&gt;0,(AD61-AB61)/2,"")</f>
        <v/>
      </c>
      <c r="AD61" s="104" t="n">
        <v>2357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4971</v>
      </c>
      <c r="R62" s="106" t="n">
        <v>52</v>
      </c>
      <c r="S62" s="106">
        <f>IF(T62&gt;0,(T62-R62)/2,"")</f>
        <v/>
      </c>
      <c r="T62" s="106" t="n">
        <v>841</v>
      </c>
      <c r="U62" s="106">
        <f>IF(V62&gt;0,(V62-T62)/2,"")</f>
        <v/>
      </c>
      <c r="V62" s="106" t="n">
        <v>1482</v>
      </c>
      <c r="W62" s="106">
        <f>IF(X62&gt;0,(X62-V62)/2,"")</f>
        <v/>
      </c>
      <c r="X62" s="106" t="n">
        <v>2197</v>
      </c>
      <c r="Y62" s="106">
        <f>IF(Z62&gt;0,(Z62-X62)/2,"")</f>
        <v/>
      </c>
      <c r="Z62" s="106" t="n">
        <v>2674</v>
      </c>
      <c r="AA62" s="106">
        <f>IF(AB62&gt;0,(AB62-Z62)/2,"")</f>
        <v/>
      </c>
      <c r="AB62" s="106" t="n">
        <v>2674</v>
      </c>
      <c r="AC62" s="106">
        <f>IF(AD62&gt;0,(AD62-AB62)/2,"")</f>
        <v/>
      </c>
      <c r="AD62" s="106" t="n">
        <v>2674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2880</v>
      </c>
      <c r="R63" s="108" t="n">
        <v>380</v>
      </c>
      <c r="S63" s="108">
        <f>IF(T63&gt;0,(T63-R63)/2,"")</f>
        <v/>
      </c>
      <c r="T63" s="108" t="n">
        <v>1259</v>
      </c>
      <c r="U63" s="108">
        <f>IF(V63&gt;0,(V63-T63)/2,"")</f>
        <v/>
      </c>
      <c r="V63" s="108" t="n">
        <v>1536</v>
      </c>
      <c r="W63" s="108">
        <f>IF(X63&gt;0,(X63-V63)/2,"")</f>
        <v/>
      </c>
      <c r="X63" s="108" t="n">
        <v>1701</v>
      </c>
      <c r="Y63" s="108">
        <f>IF(Z63&gt;0,(Z63-X63)/2,"")</f>
        <v/>
      </c>
      <c r="Z63" s="108" t="n">
        <v>1871</v>
      </c>
      <c r="AA63" s="108">
        <f>IF(AB63&gt;0,(AB63-Z63)/2,"")</f>
        <v/>
      </c>
      <c r="AB63" s="108" t="n">
        <v>1871</v>
      </c>
      <c r="AC63" s="108">
        <f>IF(AD63&gt;0,(AD63-AB63)/2,"")</f>
        <v/>
      </c>
      <c r="AD63" s="108" t="n">
        <v>1871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3677</v>
      </c>
      <c r="R64" s="114" t="n">
        <v>1097</v>
      </c>
      <c r="S64" s="114">
        <f>IF(T64&gt;0,(T64-R64)/2,"")</f>
        <v/>
      </c>
      <c r="T64" s="114" t="n">
        <v>1331</v>
      </c>
      <c r="U64" s="114">
        <f>IF(V64&gt;0,(V64-T64)/2,"")</f>
        <v/>
      </c>
      <c r="V64" s="114" t="n">
        <v>1509</v>
      </c>
      <c r="W64" s="114">
        <f>IF(X64&gt;0,(X64-V64)/2,"")</f>
        <v/>
      </c>
      <c r="X64" s="114" t="n">
        <v>1839</v>
      </c>
      <c r="Y64" s="114">
        <f>IF(Z64&gt;0,(Z64-X64)/2,"")</f>
        <v/>
      </c>
      <c r="Z64" s="114" t="n">
        <v>1993</v>
      </c>
      <c r="AA64" s="114">
        <f>IF(AB64&gt;0,(AB64-Z64)/2,"")</f>
        <v/>
      </c>
      <c r="AB64" s="114" t="n">
        <v>1993</v>
      </c>
      <c r="AC64" s="114">
        <f>IF(AD64&gt;0,(AD64-AB64)/2,"")</f>
        <v/>
      </c>
      <c r="AD64" s="114" t="n">
        <v>1993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8.xml><?xml version="1.0" encoding="utf-8"?>
<worksheet xmlns:r="http://schemas.openxmlformats.org/officeDocument/2006/relationships" xmlns="http://schemas.openxmlformats.org/spreadsheetml/2006/main">
  <sheetPr codeName="Sheet68">
    <tabColor theme="1"/>
    <outlinePr summaryBelow="1" summaryRight="1"/>
    <pageSetUpPr fitToPage="1"/>
  </sheetPr>
  <dimension ref="B2:AQ64"/>
  <sheetViews>
    <sheetView topLeftCell="G4" zoomScale="70" zoomScaleNormal="7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4880</v>
      </c>
      <c r="E6" s="18" t="inlineStr">
        <is>
          <t xml:space="preserve">Room 1 </t>
        </is>
      </c>
      <c r="F6" s="119" t="n">
        <v>21960</v>
      </c>
      <c r="G6" s="117" t="n">
        <v>18250.64100000001</v>
      </c>
      <c r="H6" s="117" t="n">
        <v>16091.93912542001</v>
      </c>
      <c r="I6" s="19">
        <f>G6+H6</f>
        <v/>
      </c>
      <c r="J6" s="119" t="n">
        <v>21475</v>
      </c>
      <c r="K6" s="117" t="n">
        <v>17483.51</v>
      </c>
      <c r="L6" s="117" t="n">
        <v>15920.68713089999</v>
      </c>
      <c r="M6" s="19">
        <f>K6+L6</f>
        <v/>
      </c>
      <c r="N6" s="85" t="n">
        <v>69</v>
      </c>
      <c r="O6" s="85" t="n">
        <v>60</v>
      </c>
      <c r="P6" s="92" t="n"/>
      <c r="Q6" s="20">
        <f>J6-P6</f>
        <v/>
      </c>
      <c r="R6" s="21" t="n">
        <v>3942</v>
      </c>
      <c r="S6" s="20">
        <f>IF(R6&gt;0,(R6-R7-$Q6),"")</f>
        <v/>
      </c>
      <c r="T6" s="21" t="n">
        <v>6899</v>
      </c>
      <c r="U6" s="20">
        <f>IF(T6&gt;0,(T6-T7-$Q6),"")</f>
        <v/>
      </c>
      <c r="V6" s="21" t="n">
        <v>10425</v>
      </c>
      <c r="W6" s="20">
        <f>IF(V6&gt;0,(V6-V7-$Q6),"")</f>
        <v/>
      </c>
      <c r="X6" s="21" t="n">
        <v>14360</v>
      </c>
      <c r="Y6" s="20">
        <f>IF(X6&gt;0,(X6-X7-$Q6),"")</f>
        <v/>
      </c>
      <c r="Z6" s="21" t="n">
        <v>17541</v>
      </c>
      <c r="AA6" s="20">
        <f>IF(Z6&gt;0,(Z6-Z7-$Q6),"")</f>
        <v/>
      </c>
      <c r="AB6" s="21" t="n">
        <v>19727</v>
      </c>
      <c r="AC6" s="22">
        <f>IF(AB6&gt;0,(AB6-AB7-$Q6),"")</f>
        <v/>
      </c>
      <c r="AD6" s="21" t="n">
        <v>19727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2798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36</v>
      </c>
      <c r="S7" s="24" t="n"/>
      <c r="T7" s="25" t="n">
        <v>38</v>
      </c>
      <c r="U7" s="24" t="n"/>
      <c r="V7" s="25" t="n">
        <v>170</v>
      </c>
      <c r="W7" s="24" t="n"/>
      <c r="X7" s="25" t="n">
        <v>195</v>
      </c>
      <c r="Y7" s="24" t="n"/>
      <c r="Z7" s="25" t="n">
        <v>201</v>
      </c>
      <c r="AA7" s="24" t="n"/>
      <c r="AB7" s="25" t="n">
        <v>208</v>
      </c>
      <c r="AC7" s="26" t="n"/>
      <c r="AD7" s="25" t="n">
        <v>208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2499</v>
      </c>
      <c r="E8" s="29" t="inlineStr">
        <is>
          <t>Room 2</t>
        </is>
      </c>
      <c r="F8" s="119" t="n">
        <v>10982</v>
      </c>
      <c r="G8" s="117" t="n">
        <v>4502.593</v>
      </c>
      <c r="H8" s="117" t="n">
        <v>1369.4983875</v>
      </c>
      <c r="I8" s="19">
        <f>G8+H8</f>
        <v/>
      </c>
      <c r="J8" s="119" t="n">
        <v>11569</v>
      </c>
      <c r="K8" s="117" t="n">
        <v>4746.536</v>
      </c>
      <c r="L8" s="117" t="n">
        <v>1436.6158476</v>
      </c>
      <c r="M8" s="19">
        <f>K8+L8</f>
        <v/>
      </c>
      <c r="N8" s="87" t="n">
        <v>28</v>
      </c>
      <c r="O8" s="87" t="n">
        <v>21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3631</v>
      </c>
      <c r="W8" s="20">
        <f>IF(V8&gt;0,(V8-V9-$Q8),"")</f>
        <v/>
      </c>
      <c r="X8" s="21" t="n">
        <v>8228</v>
      </c>
      <c r="Y8" s="20">
        <f>IF(X8&gt;0,(X8-X9-$Q8),"")</f>
        <v/>
      </c>
      <c r="Z8" s="21" t="n">
        <v>11569</v>
      </c>
      <c r="AA8" s="20">
        <f>IF(Z8&gt;0,(Z8-Z9-$Q8),"")</f>
        <v/>
      </c>
      <c r="AB8" s="21" t="n">
        <v>11569</v>
      </c>
      <c r="AC8" s="22">
        <f>IF(AB8&gt;0,(AB8-AB9-$Q8),"")</f>
        <v/>
      </c>
      <c r="AD8" s="21" t="n">
        <v>11569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1772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4268</v>
      </c>
      <c r="E10" s="18" t="inlineStr">
        <is>
          <t>Room 3</t>
        </is>
      </c>
      <c r="F10" s="119" t="n">
        <v>22825</v>
      </c>
      <c r="G10" s="117" t="n">
        <v>17284.6521875</v>
      </c>
      <c r="H10" s="117" t="n">
        <v>1844.763025</v>
      </c>
      <c r="I10" s="19">
        <f>G10+H10</f>
        <v/>
      </c>
      <c r="J10" s="119" t="n">
        <v>23278</v>
      </c>
      <c r="K10" s="117" t="n">
        <v>17556.44468750001</v>
      </c>
      <c r="L10" s="117" t="n">
        <v>1864.89367</v>
      </c>
      <c r="M10" s="19">
        <f>K10+L10</f>
        <v/>
      </c>
      <c r="N10" s="88" t="n">
        <v>46</v>
      </c>
      <c r="O10" s="88" t="n">
        <v>37</v>
      </c>
      <c r="P10" s="92" t="n"/>
      <c r="Q10" s="20">
        <f>J10-P10</f>
        <v/>
      </c>
      <c r="R10" s="21" t="n">
        <v>5523</v>
      </c>
      <c r="S10" s="20">
        <f>IF(R10&gt;0,(R10-R11-$Q10),"")</f>
        <v/>
      </c>
      <c r="T10" s="21" t="n">
        <v>8708</v>
      </c>
      <c r="U10" s="20">
        <f>IF(T10&gt;0,(T10-T11-$Q10),"")</f>
        <v/>
      </c>
      <c r="V10" s="21" t="n">
        <v>13510</v>
      </c>
      <c r="W10" s="20">
        <f>IF(V10&gt;0,(V10-V11-$Q10),"")</f>
        <v/>
      </c>
      <c r="X10" s="21" t="n">
        <v>15466</v>
      </c>
      <c r="Y10" s="20">
        <f>IF(X10&gt;0,(X10-X11-$Q10),"")</f>
        <v/>
      </c>
      <c r="Z10" s="21" t="n">
        <v>19655</v>
      </c>
      <c r="AA10" s="20">
        <f>IF(Z10&gt;0,(Z10-Z11-$Q10),"")</f>
        <v/>
      </c>
      <c r="AB10" s="21" t="n">
        <v>19661</v>
      </c>
      <c r="AC10" s="22">
        <f>IF(AB10&gt;0,(AB10-AB11-$Q10),"")</f>
        <v/>
      </c>
      <c r="AD10" s="21" t="n">
        <v>19661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2213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672</v>
      </c>
      <c r="S11" s="24" t="n"/>
      <c r="T11" s="30" t="n">
        <v>1334</v>
      </c>
      <c r="U11" s="24" t="n"/>
      <c r="V11" s="30" t="n">
        <v>1631</v>
      </c>
      <c r="W11" s="24" t="n"/>
      <c r="X11" s="30" t="n">
        <v>1633</v>
      </c>
      <c r="Y11" s="24" t="n"/>
      <c r="Z11" s="30" t="n">
        <v>2462</v>
      </c>
      <c r="AA11" s="24" t="n"/>
      <c r="AB11" s="30" t="n">
        <v>2462</v>
      </c>
      <c r="AC11" s="26" t="n"/>
      <c r="AD11" s="30" t="n">
        <v>2462</v>
      </c>
      <c r="AE11" s="26" t="n"/>
    </row>
    <row r="12">
      <c r="B12" s="16" t="inlineStr">
        <is>
          <t>WM TUC</t>
        </is>
      </c>
      <c r="C12" s="17" t="n">
        <v>1867</v>
      </c>
      <c r="E12" s="29" t="inlineStr">
        <is>
          <t>Room 4</t>
        </is>
      </c>
      <c r="F12" s="119" t="n">
        <v>16831</v>
      </c>
      <c r="G12" s="117" t="n">
        <v>12289.59174999999</v>
      </c>
      <c r="H12" s="117" t="n">
        <v>19153.31914201</v>
      </c>
      <c r="I12" s="19">
        <f>G12+H12</f>
        <v/>
      </c>
      <c r="J12" s="119" t="n">
        <v>16734</v>
      </c>
      <c r="K12" s="117" t="n">
        <v>11525.7995</v>
      </c>
      <c r="L12" s="117" t="n">
        <v>17540.28445826</v>
      </c>
      <c r="M12" s="19">
        <f>K12+L12</f>
        <v/>
      </c>
      <c r="N12" s="88" t="n">
        <v>50</v>
      </c>
      <c r="O12" s="88" t="n">
        <v>42</v>
      </c>
      <c r="P12" s="92" t="n"/>
      <c r="Q12" s="20">
        <f>J12-P12</f>
        <v/>
      </c>
      <c r="R12" s="21" t="n">
        <v>2977</v>
      </c>
      <c r="S12" s="20">
        <f>IF(R12&gt;0,(R12-R13-$Q12),"")</f>
        <v/>
      </c>
      <c r="T12" s="21" t="n">
        <v>5676</v>
      </c>
      <c r="U12" s="20">
        <f>IF(T12&gt;0,(T12-T13-$Q12),"")</f>
        <v/>
      </c>
      <c r="V12" s="21" t="n">
        <v>7334</v>
      </c>
      <c r="W12" s="20">
        <f>IF(V12&gt;0,(V12-V13-$Q12),"")</f>
        <v/>
      </c>
      <c r="X12" s="21" t="n">
        <v>9856</v>
      </c>
      <c r="Y12" s="20">
        <f>IF(X12&gt;0,(X12-X13-$Q12),"")</f>
        <v/>
      </c>
      <c r="Z12" s="21" t="n">
        <v>11628</v>
      </c>
      <c r="AA12" s="20">
        <f>IF(Z12&gt;0,(Z12-Z13-$Q12),"")</f>
        <v/>
      </c>
      <c r="AB12" s="21" t="n">
        <v>11628</v>
      </c>
      <c r="AC12" s="22">
        <f>IF(AB12&gt;0,(AB12-AB13-$Q12),"")</f>
        <v/>
      </c>
      <c r="AD12" s="21" t="n">
        <v>11628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4706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951</v>
      </c>
      <c r="S13" s="24" t="n"/>
      <c r="T13" s="30" t="n">
        <v>1493</v>
      </c>
      <c r="U13" s="24" t="n"/>
      <c r="V13" s="30" t="n">
        <v>1495</v>
      </c>
      <c r="W13" s="24" t="n"/>
      <c r="X13" s="30" t="n">
        <v>1901</v>
      </c>
      <c r="Y13" s="24" t="n"/>
      <c r="Z13" s="30" t="n">
        <v>1977</v>
      </c>
      <c r="AA13" s="24" t="n"/>
      <c r="AB13" s="30" t="n">
        <v>1977</v>
      </c>
      <c r="AC13" s="26" t="n"/>
      <c r="AD13" s="30" t="n">
        <v>1977</v>
      </c>
      <c r="AE13" s="26" t="n"/>
    </row>
    <row r="14">
      <c r="B14" s="16" t="inlineStr">
        <is>
          <t>ALBSFWY PHX</t>
        </is>
      </c>
      <c r="C14" s="17" t="n">
        <v>11616</v>
      </c>
      <c r="E14" s="18" t="inlineStr">
        <is>
          <t>Room 5</t>
        </is>
      </c>
      <c r="F14" s="119" t="n">
        <v>17582</v>
      </c>
      <c r="G14" s="117" t="n">
        <v>15147.0625</v>
      </c>
      <c r="H14" s="117" t="n">
        <v>17774.83622871999</v>
      </c>
      <c r="I14" s="19">
        <f>G14+H14</f>
        <v/>
      </c>
      <c r="J14" s="119" t="n">
        <v>17780</v>
      </c>
      <c r="K14" s="117" t="n">
        <v>15421.46875</v>
      </c>
      <c r="L14" s="117" t="n">
        <v>17964.84422875999</v>
      </c>
      <c r="M14" s="19">
        <f>K14+L14</f>
        <v/>
      </c>
      <c r="N14" s="88" t="n">
        <v>59</v>
      </c>
      <c r="O14" s="88" t="n">
        <v>49</v>
      </c>
      <c r="P14" s="92" t="n"/>
      <c r="Q14" s="20">
        <f>J14-P14</f>
        <v/>
      </c>
      <c r="R14" s="21" t="n">
        <v>3868</v>
      </c>
      <c r="S14" s="20">
        <f>IF(R14&gt;0,(R14-R15-$Q14),"")</f>
        <v/>
      </c>
      <c r="T14" s="21" t="n">
        <v>7746</v>
      </c>
      <c r="U14" s="20">
        <f>IF(T14&gt;0,(T14-T15-$Q14),"")</f>
        <v/>
      </c>
      <c r="V14" s="21" t="n">
        <v>9716</v>
      </c>
      <c r="W14" s="20">
        <f>IF(V14&gt;0,(V14-V15-$Q14),"")</f>
        <v/>
      </c>
      <c r="X14" s="21" t="n">
        <v>12402</v>
      </c>
      <c r="Y14" s="20">
        <f>IF(X14&gt;0,(X14-X15-$Q14),"")</f>
        <v/>
      </c>
      <c r="Z14" s="21" t="n">
        <v>12402</v>
      </c>
      <c r="AA14" s="20">
        <f>IF(Z14&gt;0,(Z14-Z15-$Q14),"")</f>
        <v/>
      </c>
      <c r="AB14" s="21" t="n">
        <v>12402</v>
      </c>
      <c r="AC14" s="22">
        <f>IF(AB14&gt;0,(AB14-AB15-$Q14),"")</f>
        <v/>
      </c>
      <c r="AD14" s="21" t="n">
        <v>12402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3056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3482</v>
      </c>
      <c r="S15" s="24" t="n"/>
      <c r="T15" s="25" t="n">
        <v>5794</v>
      </c>
      <c r="U15" s="24" t="n"/>
      <c r="V15" s="25" t="n">
        <v>6743</v>
      </c>
      <c r="W15" s="24" t="n"/>
      <c r="X15" s="25" t="n">
        <v>7967</v>
      </c>
      <c r="Y15" s="24" t="n"/>
      <c r="Z15" s="25" t="n">
        <v>7967</v>
      </c>
      <c r="AA15" s="24" t="n"/>
      <c r="AB15" s="25" t="n">
        <v>7967</v>
      </c>
      <c r="AC15" s="26" t="n"/>
      <c r="AD15" s="25" t="n">
        <v>7967</v>
      </c>
      <c r="AE15" s="26" t="n"/>
    </row>
    <row r="16" ht="15" customHeight="1" thickBot="1">
      <c r="B16" s="28" t="inlineStr">
        <is>
          <t>FRY'S</t>
        </is>
      </c>
      <c r="C16" s="17" t="n">
        <v>13761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1148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601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9453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1189</v>
      </c>
      <c r="L20" s="4" t="n"/>
      <c r="M20" s="4" t="n"/>
      <c r="Q20" s="51" t="inlineStr">
        <is>
          <t>Day Prior</t>
        </is>
      </c>
      <c r="R20" s="35" t="n">
        <v>4614</v>
      </c>
      <c r="S20" s="36" t="n">
        <v>-80202</v>
      </c>
      <c r="T20" s="35" t="n">
        <v>11062</v>
      </c>
      <c r="U20" s="36" t="n">
        <v>-73754</v>
      </c>
      <c r="V20" s="35" t="n">
        <v>26118</v>
      </c>
      <c r="W20" s="36" t="n">
        <v>-58698</v>
      </c>
      <c r="X20" s="35" t="n">
        <v>36431</v>
      </c>
      <c r="Y20" s="36" t="n">
        <v>-48385</v>
      </c>
      <c r="Z20" s="35" t="n">
        <v>47073</v>
      </c>
      <c r="AA20" s="36" t="n">
        <v>-37743</v>
      </c>
      <c r="AB20" s="35" t="n">
        <v>54580</v>
      </c>
      <c r="AC20" s="37" t="n">
        <v>-30236</v>
      </c>
      <c r="AD20" s="35" t="n">
        <v>55344</v>
      </c>
      <c r="AE20" s="37" t="n">
        <v>-29472</v>
      </c>
    </row>
    <row r="21" ht="15" customHeight="1" thickBot="1">
      <c r="B21" s="57" t="inlineStr">
        <is>
          <t>SBUX LV</t>
        </is>
      </c>
      <c r="C21" s="58" t="n">
        <v>4591</v>
      </c>
      <c r="M21" s="4" t="n"/>
      <c r="Q21" s="52" t="n"/>
      <c r="R21" s="40" t="n">
        <v>3818</v>
      </c>
      <c r="S21" s="41" t="n"/>
      <c r="T21" s="40" t="n">
        <v>9099</v>
      </c>
      <c r="U21" s="41" t="n"/>
      <c r="V21" s="40" t="n">
        <v>10359</v>
      </c>
      <c r="W21" s="41" t="n"/>
      <c r="X21" s="40" t="n">
        <v>13559</v>
      </c>
      <c r="Y21" s="41" t="n"/>
      <c r="Z21" s="40" t="n">
        <v>14372</v>
      </c>
      <c r="AA21" s="41" t="n"/>
      <c r="AB21" s="40" t="n">
        <v>14411</v>
      </c>
      <c r="AC21" s="42" t="n"/>
      <c r="AD21" s="40" t="n">
        <v>14411</v>
      </c>
      <c r="AE21" s="42" t="n"/>
    </row>
    <row r="22" ht="15" customHeight="1" thickBot="1">
      <c r="M22" s="4" t="n"/>
      <c r="Q22" s="54" t="n"/>
      <c r="R22" s="55" t="n">
        <v>2307</v>
      </c>
      <c r="S22" s="55" t="n"/>
      <c r="T22" s="55" t="n">
        <v>3224</v>
      </c>
      <c r="U22" s="55" t="n"/>
      <c r="V22" s="55" t="n">
        <v>7528</v>
      </c>
      <c r="W22" s="55" t="n"/>
      <c r="X22" s="55" t="n">
        <v>5156.5</v>
      </c>
      <c r="Y22" s="55" t="n"/>
      <c r="Z22" s="55" t="n">
        <v>5321</v>
      </c>
      <c r="AA22" s="55" t="n"/>
      <c r="AB22" s="55" t="n">
        <v>3753.5</v>
      </c>
      <c r="AC22" s="56" t="n"/>
      <c r="AD22" s="55" t="n">
        <v>382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10812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35299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4880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13054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14499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4271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552</v>
      </c>
      <c r="W35" s="104">
        <f>IF(X35&gt;0,(X35-V35)/2,"")</f>
        <v/>
      </c>
      <c r="X35" s="104" t="n">
        <v>552</v>
      </c>
      <c r="Y35" s="104">
        <f>IF(Z35&gt;0,(Z35-X35)/2,"")</f>
        <v/>
      </c>
      <c r="Z35" s="104" t="n">
        <v>552</v>
      </c>
      <c r="AA35" s="104">
        <f>IF(AB35&gt;0,(AB35-Z35)/2,"")</f>
        <v/>
      </c>
      <c r="AB35" s="104" t="n">
        <v>1052</v>
      </c>
      <c r="AC35" s="104">
        <f>IF(AD35&gt;0,(AD35-AB35)/2,"")</f>
        <v/>
      </c>
      <c r="AD35" s="104" t="n">
        <v>1052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608</v>
      </c>
      <c r="U36" s="106">
        <f>IF(V36&gt;0,(V36-T36)/2,"")</f>
        <v/>
      </c>
      <c r="V36" s="106" t="n">
        <v>1118</v>
      </c>
      <c r="W36" s="106">
        <f>IF(X36&gt;0,(X36-V36)/2,"")</f>
        <v/>
      </c>
      <c r="X36" s="106" t="n">
        <v>1118</v>
      </c>
      <c r="Y36" s="106">
        <f>IF(Z36&gt;0,(Z36-X36)/2,"")</f>
        <v/>
      </c>
      <c r="Z36" s="106" t="n">
        <v>1143</v>
      </c>
      <c r="AA36" s="106">
        <f>IF(AB36&gt;0,(AB36-Z36)/2,"")</f>
        <v/>
      </c>
      <c r="AB36" s="106" t="n">
        <v>1143</v>
      </c>
      <c r="AC36" s="106">
        <f>IF(AD36&gt;0,(AD36-AB36)/2,"")</f>
        <v/>
      </c>
      <c r="AD36" s="106" t="n">
        <v>1143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420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801</v>
      </c>
      <c r="W37" s="108">
        <f>IF(X37&gt;0,(X37-V37)/2,"")</f>
        <v/>
      </c>
      <c r="X37" s="108" t="n">
        <v>1905</v>
      </c>
      <c r="Y37" s="108">
        <f>IF(Z37&gt;0,(Z37-X37)/2,"")</f>
        <v/>
      </c>
      <c r="Z37" s="108" t="n">
        <v>3165</v>
      </c>
      <c r="AA37" s="108">
        <f>IF(AB37&gt;0,(AB37-Z37)/2,"")</f>
        <v/>
      </c>
      <c r="AB37" s="108" t="n">
        <v>3825</v>
      </c>
      <c r="AC37" s="108">
        <f>IF(AD37&gt;0,(AD37-AB37)/2,"")</f>
        <v/>
      </c>
      <c r="AD37" s="108" t="n">
        <v>3825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1305</v>
      </c>
      <c r="S38" s="106">
        <f>IF(T38&gt;0,(T38-R38)/2,"")</f>
        <v/>
      </c>
      <c r="T38" s="106" t="n">
        <v>1625</v>
      </c>
      <c r="U38" s="106">
        <f>IF(V38&gt;0,(V38-T38)/2,"")</f>
        <v/>
      </c>
      <c r="V38" s="106" t="n">
        <v>2085</v>
      </c>
      <c r="W38" s="106">
        <f>IF(X38&gt;0,(X38-V38)/2,"")</f>
        <v/>
      </c>
      <c r="X38" s="106" t="n">
        <v>3476</v>
      </c>
      <c r="Y38" s="106">
        <f>IF(Z38&gt;0,(Z38-X38)/2,"")</f>
        <v/>
      </c>
      <c r="Z38" s="106" t="n">
        <v>3794</v>
      </c>
      <c r="AA38" s="106">
        <f>IF(AB38&gt;0,(AB38-Z38)/2,"")</f>
        <v/>
      </c>
      <c r="AB38" s="106" t="n">
        <v>3794</v>
      </c>
      <c r="AC38" s="106">
        <f>IF(AD38&gt;0,(AD38-AB38)/2,"")</f>
        <v/>
      </c>
      <c r="AD38" s="106" t="n">
        <v>3794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586</v>
      </c>
      <c r="S39" s="108">
        <f>IF(T39&gt;0,(T39-R39)/2,"")</f>
        <v/>
      </c>
      <c r="T39" s="108" t="n">
        <v>962</v>
      </c>
      <c r="U39" s="108">
        <f>IF(V39&gt;0,(V39-T39)/2,"")</f>
        <v/>
      </c>
      <c r="V39" s="108" t="n">
        <v>962</v>
      </c>
      <c r="W39" s="108">
        <f>IF(X39&gt;0,(X39-V39)/2,"")</f>
        <v/>
      </c>
      <c r="X39" s="108" t="n">
        <v>1323</v>
      </c>
      <c r="Y39" s="108">
        <f>IF(Z39&gt;0,(Z39-X39)/2,"")</f>
        <v/>
      </c>
      <c r="Z39" s="108" t="n">
        <v>2308</v>
      </c>
      <c r="AA39" s="108">
        <f>IF(AB39&gt;0,(AB39-Z39)/2,"")</f>
        <v/>
      </c>
      <c r="AB39" s="108" t="n">
        <v>2308</v>
      </c>
      <c r="AC39" s="108">
        <f>IF(AD39&gt;0,(AD39-AB39)/2,"")</f>
        <v/>
      </c>
      <c r="AD39" s="108" t="n">
        <v>2308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601</v>
      </c>
      <c r="S40" s="106">
        <f>IF(T40&gt;0,(T40-R40)/2,"")</f>
        <v/>
      </c>
      <c r="T40" s="106" t="n">
        <v>1335</v>
      </c>
      <c r="U40" s="106">
        <f>IF(V40&gt;0,(V40-T40)/2,"")</f>
        <v/>
      </c>
      <c r="V40" s="106" t="n">
        <v>1335</v>
      </c>
      <c r="W40" s="106">
        <f>IF(X40&gt;0,(X40-V40)/2,"")</f>
        <v/>
      </c>
      <c r="X40" s="106" t="n">
        <v>2286</v>
      </c>
      <c r="Y40" s="106">
        <f>IF(Z40&gt;0,(Z40-X40)/2,"")</f>
        <v/>
      </c>
      <c r="Z40" s="106" t="n">
        <v>2598</v>
      </c>
      <c r="AA40" s="106">
        <f>IF(AB40&gt;0,(AB40-Z40)/2,"")</f>
        <v/>
      </c>
      <c r="AB40" s="106" t="n">
        <v>3448</v>
      </c>
      <c r="AC40" s="106">
        <f>IF(AD40&gt;0,(AD40-AB40)/2,"")</f>
        <v/>
      </c>
      <c r="AD40" s="106" t="n">
        <v>3448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273</v>
      </c>
      <c r="S41" s="108">
        <f>IF(T41&gt;0,(T41-R41)/2,"")</f>
        <v/>
      </c>
      <c r="T41" s="108" t="n">
        <v>629</v>
      </c>
      <c r="U41" s="108">
        <f>IF(V41&gt;0,(V41-T41)/2,"")</f>
        <v/>
      </c>
      <c r="V41" s="108" t="n">
        <v>629</v>
      </c>
      <c r="W41" s="108">
        <f>IF(X41&gt;0,(X41-V41)/2,"")</f>
        <v/>
      </c>
      <c r="X41" s="108" t="n">
        <v>629</v>
      </c>
      <c r="Y41" s="108">
        <f>IF(Z41&gt;0,(Z41-X41)/2,"")</f>
        <v/>
      </c>
      <c r="Z41" s="108" t="n">
        <v>629</v>
      </c>
      <c r="AA41" s="108">
        <f>IF(AB41&gt;0,(AB41-Z41)/2,"")</f>
        <v/>
      </c>
      <c r="AB41" s="108" t="n">
        <v>629</v>
      </c>
      <c r="AC41" s="108">
        <f>IF(AD41&gt;0,(AD41-AB41)/2,"")</f>
        <v/>
      </c>
      <c r="AD41" s="108" t="n">
        <v>629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757</v>
      </c>
      <c r="S42" s="106">
        <f>IF(T42&gt;0,(T42-R42)/2,"")</f>
        <v/>
      </c>
      <c r="T42" s="106" t="n">
        <v>757</v>
      </c>
      <c r="U42" s="106">
        <f>IF(V42&gt;0,(V42-T42)/2,"")</f>
        <v/>
      </c>
      <c r="V42" s="106" t="n">
        <v>1675</v>
      </c>
      <c r="W42" s="106">
        <f>IF(X42&gt;0,(X42-V42)/2,"")</f>
        <v/>
      </c>
      <c r="X42" s="106" t="n">
        <v>1713</v>
      </c>
      <c r="Y42" s="106">
        <f>IF(Z42&gt;0,(Z42-X42)/2,"")</f>
        <v/>
      </c>
      <c r="Z42" s="106" t="n">
        <v>1728</v>
      </c>
      <c r="AA42" s="106">
        <f>IF(AB42&gt;0,(AB42-Z42)/2,"")</f>
        <v/>
      </c>
      <c r="AB42" s="106" t="n">
        <v>1792</v>
      </c>
      <c r="AC42" s="106">
        <f>IF(AD42&gt;0,(AD42-AB42)/2,"")</f>
        <v/>
      </c>
      <c r="AD42" s="106" t="n">
        <v>1792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563</v>
      </c>
      <c r="U43" s="110">
        <f>IF(V43&gt;0,(V43-T43)/2,"")</f>
        <v/>
      </c>
      <c r="V43" s="110" t="n">
        <v>931</v>
      </c>
      <c r="W43" s="110">
        <f>IF(X43&gt;0,(X43-V43)/2,"")</f>
        <v/>
      </c>
      <c r="X43" s="110" t="n">
        <v>931</v>
      </c>
      <c r="Y43" s="110">
        <f>IF(Z43&gt;0,(Z43-X43)/2,"")</f>
        <v/>
      </c>
      <c r="Z43" s="110" t="n">
        <v>931</v>
      </c>
      <c r="AA43" s="110">
        <f>IF(AB43&gt;0,(AB43-Z43)/2,"")</f>
        <v/>
      </c>
      <c r="AB43" s="110" t="n">
        <v>1043</v>
      </c>
      <c r="AC43" s="110">
        <f>IF(AD43&gt;0,(AD43-AB43)/2,"")</f>
        <v/>
      </c>
      <c r="AD43" s="110" t="n">
        <v>1043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2030</v>
      </c>
      <c r="W44" s="112">
        <f>IF(X44&gt;0,(X44-V44)/2,"")</f>
        <v/>
      </c>
      <c r="X44" s="112" t="n">
        <v>2030</v>
      </c>
      <c r="Y44" s="112">
        <f>IF(Z44&gt;0,(Z44-X44)/2,"")</f>
        <v/>
      </c>
      <c r="Z44" s="112" t="n">
        <v>3125</v>
      </c>
      <c r="AA44" s="112">
        <f>IF(AB44&gt;0,(AB44-Z44)/2,"")</f>
        <v/>
      </c>
      <c r="AB44" s="112" t="n">
        <v>3125</v>
      </c>
      <c r="AC44" s="112">
        <f>IF(AD44&gt;0,(AD44-AB44)/2,"")</f>
        <v/>
      </c>
      <c r="AD44" s="112" t="n">
        <v>3125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1074</v>
      </c>
      <c r="Y45" s="108">
        <f>IF(Z45&gt;0,(Z45-X45)/2,"")</f>
        <v/>
      </c>
      <c r="Z45" s="108" t="n">
        <v>2487</v>
      </c>
      <c r="AA45" s="108">
        <f>IF(AB45&gt;0,(AB45-Z45)/2,"")</f>
        <v/>
      </c>
      <c r="AB45" s="108" t="n">
        <v>2487</v>
      </c>
      <c r="AC45" s="108">
        <f>IF(AD45&gt;0,(AD45-AB45)/2,"")</f>
        <v/>
      </c>
      <c r="AD45" s="108" t="n">
        <v>2487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2471</v>
      </c>
      <c r="Y46" s="106">
        <f>IF(Z46&gt;0,(Z46-X46)/2,"")</f>
        <v/>
      </c>
      <c r="Z46" s="106" t="n">
        <v>2763</v>
      </c>
      <c r="AA46" s="106">
        <f>IF(AB46&gt;0,(AB46-Z46)/2,"")</f>
        <v/>
      </c>
      <c r="AB46" s="106" t="n">
        <v>2763</v>
      </c>
      <c r="AC46" s="106">
        <f>IF(AD46&gt;0,(AD46-AB46)/2,"")</f>
        <v/>
      </c>
      <c r="AD46" s="106" t="n">
        <v>2763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1601</v>
      </c>
      <c r="W47" s="110">
        <f>IF(X47&gt;0,(X47-V47)/2,"")</f>
        <v/>
      </c>
      <c r="X47" s="110" t="n">
        <v>2653</v>
      </c>
      <c r="Y47" s="110">
        <f>IF(Z47&gt;0,(Z47-X47)/2,"")</f>
        <v/>
      </c>
      <c r="Z47" s="110" t="n">
        <v>3194</v>
      </c>
      <c r="AA47" s="110">
        <f>IF(AB47&gt;0,(AB47-Z47)/2,"")</f>
        <v/>
      </c>
      <c r="AB47" s="110" t="n">
        <v>3194</v>
      </c>
      <c r="AC47" s="110">
        <f>IF(AD47&gt;0,(AD47-AB47)/2,"")</f>
        <v/>
      </c>
      <c r="AD47" s="110" t="n">
        <v>3194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750</v>
      </c>
      <c r="S48" s="112">
        <f>IF(T48&gt;0,(T48-R48)/2,"")</f>
        <v/>
      </c>
      <c r="T48" s="112" t="n">
        <v>750</v>
      </c>
      <c r="U48" s="112">
        <f>IF(V48&gt;0,(V48-T48)/2,"")</f>
        <v/>
      </c>
      <c r="V48" s="112" t="n">
        <v>1024</v>
      </c>
      <c r="W48" s="112">
        <f>IF(X48&gt;0,(X48-V48)/2,"")</f>
        <v/>
      </c>
      <c r="X48" s="112" t="n">
        <v>1129</v>
      </c>
      <c r="Y48" s="112">
        <f>IF(Z48&gt;0,(Z48-X48)/2,"")</f>
        <v/>
      </c>
      <c r="Z48" s="112" t="n">
        <v>1153</v>
      </c>
      <c r="AA48" s="112">
        <f>IF(AB48&gt;0,(AB48-Z48)/2,"")</f>
        <v/>
      </c>
      <c r="AB48" s="112" t="n">
        <v>1153</v>
      </c>
      <c r="AC48" s="112">
        <f>IF(AD48&gt;0,(AD48-AB48)/2,"")</f>
        <v/>
      </c>
      <c r="AD48" s="112" t="n">
        <v>1153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1050</v>
      </c>
      <c r="S49" s="108">
        <f>IF(T49&gt;0,(T49-R49)/2,"")</f>
        <v/>
      </c>
      <c r="T49" s="108" t="n">
        <v>1950</v>
      </c>
      <c r="U49" s="108">
        <f>IF(V49&gt;0,(V49-T49)/2,"")</f>
        <v/>
      </c>
      <c r="V49" s="108" t="n">
        <v>3780</v>
      </c>
      <c r="W49" s="108">
        <f>IF(X49&gt;0,(X49-V49)/2,"")</f>
        <v/>
      </c>
      <c r="X49" s="108" t="n">
        <v>4462</v>
      </c>
      <c r="Y49" s="108">
        <f>IF(Z49&gt;0,(Z49-X49)/2,"")</f>
        <v/>
      </c>
      <c r="Z49" s="108" t="n">
        <v>4650</v>
      </c>
      <c r="AA49" s="108">
        <f>IF(AB49&gt;0,(AB49-Z49)/2,"")</f>
        <v/>
      </c>
      <c r="AB49" s="108" t="n">
        <v>4650</v>
      </c>
      <c r="AC49" s="108">
        <f>IF(AD49&gt;0,(AD49-AB49)/2,"")</f>
        <v/>
      </c>
      <c r="AD49" s="108" t="n">
        <v>4650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744</v>
      </c>
      <c r="S50" s="106">
        <f>IF(T50&gt;0,(T50-R50)/2,"")</f>
        <v/>
      </c>
      <c r="T50" s="106" t="n">
        <v>880</v>
      </c>
      <c r="U50" s="106">
        <f>IF(V50&gt;0,(V50-T50)/2,"")</f>
        <v/>
      </c>
      <c r="V50" s="106" t="n">
        <v>1314</v>
      </c>
      <c r="W50" s="106">
        <f>IF(X50&gt;0,(X50-V50)/2,"")</f>
        <v/>
      </c>
      <c r="X50" s="106" t="n">
        <v>1314</v>
      </c>
      <c r="Y50" s="106">
        <f>IF(Z50&gt;0,(Z50-X50)/2,"")</f>
        <v/>
      </c>
      <c r="Z50" s="106" t="n">
        <v>1590</v>
      </c>
      <c r="AA50" s="106">
        <f>IF(AB50&gt;0,(AB50-Z50)/2,"")</f>
        <v/>
      </c>
      <c r="AB50" s="106" t="n">
        <v>1590</v>
      </c>
      <c r="AC50" s="106">
        <f>IF(AD50&gt;0,(AD50-AB50)/2,"")</f>
        <v/>
      </c>
      <c r="AD50" s="106" t="n">
        <v>1590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0</v>
      </c>
      <c r="S51" s="108">
        <f>IF(T51&gt;0,(T51-R51)/2,"")</f>
        <v/>
      </c>
      <c r="T51" s="108" t="n">
        <v>153</v>
      </c>
      <c r="U51" s="108">
        <f>IF(V51&gt;0,(V51-T51)/2,"")</f>
        <v/>
      </c>
      <c r="V51" s="108" t="n">
        <v>548</v>
      </c>
      <c r="W51" s="108">
        <f>IF(X51&gt;0,(X51-V51)/2,"")</f>
        <v/>
      </c>
      <c r="X51" s="108" t="n">
        <v>1471</v>
      </c>
      <c r="Y51" s="108">
        <f>IF(Z51&gt;0,(Z51-X51)/2,"")</f>
        <v/>
      </c>
      <c r="Z51" s="108" t="n">
        <v>1854</v>
      </c>
      <c r="AA51" s="108">
        <f>IF(AB51&gt;0,(AB51-Z51)/2,"")</f>
        <v/>
      </c>
      <c r="AB51" s="108" t="n">
        <v>1854</v>
      </c>
      <c r="AC51" s="108">
        <f>IF(AD51&gt;0,(AD51-AB51)/2,"")</f>
        <v/>
      </c>
      <c r="AD51" s="108" t="n">
        <v>1854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90</v>
      </c>
      <c r="S52" s="106">
        <f>IF(T52&gt;0,(T52-R52)/2,"")</f>
        <v/>
      </c>
      <c r="T52" s="106" t="n">
        <v>955</v>
      </c>
      <c r="U52" s="106">
        <f>IF(V52&gt;0,(V52-T52)/2,"")</f>
        <v/>
      </c>
      <c r="V52" s="106" t="n">
        <v>947</v>
      </c>
      <c r="W52" s="106">
        <f>IF(X52&gt;0,(X52-V52)/2,"")</f>
        <v/>
      </c>
      <c r="X52" s="106" t="n">
        <v>955</v>
      </c>
      <c r="Y52" s="106">
        <f>IF(Z52&gt;0,(Z52-X52)/2,"")</f>
        <v/>
      </c>
      <c r="Z52" s="106" t="n">
        <v>1139</v>
      </c>
      <c r="AA52" s="106">
        <f>IF(AB52&gt;0,(AB52-Z52)/2,"")</f>
        <v/>
      </c>
      <c r="AB52" s="106" t="n">
        <v>1145</v>
      </c>
      <c r="AC52" s="106">
        <f>IF(AD52&gt;0,(AD52-AB52)/2,"")</f>
        <v/>
      </c>
      <c r="AD52" s="106" t="n">
        <v>1145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689</v>
      </c>
      <c r="S53" s="108">
        <f>IF(T53&gt;0,(T53-R53)/2,"")</f>
        <v/>
      </c>
      <c r="T53" s="108" t="n">
        <v>795</v>
      </c>
      <c r="U53" s="108">
        <f>IF(V53&gt;0,(V53-T53)/2,"")</f>
        <v/>
      </c>
      <c r="V53" s="108" t="n">
        <v>968</v>
      </c>
      <c r="W53" s="108">
        <f>IF(X53&gt;0,(X53-V53)/2,"")</f>
        <v/>
      </c>
      <c r="X53" s="108" t="n">
        <v>968</v>
      </c>
      <c r="Y53" s="108">
        <f>IF(Z53&gt;0,(Z53-X53)/2,"")</f>
        <v/>
      </c>
      <c r="Z53" s="108" t="n">
        <v>1092</v>
      </c>
      <c r="AA53" s="108">
        <f>IF(AB53&gt;0,(AB53-Z53)/2,"")</f>
        <v/>
      </c>
      <c r="AB53" s="108" t="n">
        <v>1092</v>
      </c>
      <c r="AC53" s="108">
        <f>IF(AD53&gt;0,(AD53-AB53)/2,"")</f>
        <v/>
      </c>
      <c r="AD53" s="108" t="n">
        <v>1092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1000</v>
      </c>
      <c r="S54" s="106">
        <f>IF(T54&gt;0,(T54-R54)/2,"")</f>
        <v/>
      </c>
      <c r="T54" s="106" t="n">
        <v>1901</v>
      </c>
      <c r="U54" s="106">
        <f>IF(V54&gt;0,(V54-T54)/2,"")</f>
        <v/>
      </c>
      <c r="V54" s="106" t="n">
        <v>1901</v>
      </c>
      <c r="W54" s="106">
        <f>IF(X54&gt;0,(X54-V54)/2,"")</f>
        <v/>
      </c>
      <c r="X54" s="106" t="n">
        <v>2101</v>
      </c>
      <c r="Y54" s="106">
        <f>IF(Z54&gt;0,(Z54-X54)/2,"")</f>
        <v/>
      </c>
      <c r="Z54" s="106" t="n">
        <v>3519</v>
      </c>
      <c r="AA54" s="106">
        <f>IF(AB54&gt;0,(AB54-Z54)/2,"")</f>
        <v/>
      </c>
      <c r="AB54" s="106" t="n">
        <v>3519</v>
      </c>
      <c r="AC54" s="106">
        <f>IF(AD54&gt;0,(AD54-AB54)/2,"")</f>
        <v/>
      </c>
      <c r="AD54" s="106" t="n">
        <v>3519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1200</v>
      </c>
      <c r="S55" s="108">
        <f>IF(T55&gt;0,(T55-R55)/2,"")</f>
        <v/>
      </c>
      <c r="T55" s="108" t="n">
        <v>1200</v>
      </c>
      <c r="U55" s="108">
        <f>IF(V55&gt;0,(V55-T55)/2,"")</f>
        <v/>
      </c>
      <c r="V55" s="108" t="n">
        <v>2713</v>
      </c>
      <c r="W55" s="108">
        <f>IF(X55&gt;0,(X55-V55)/2,"")</f>
        <v/>
      </c>
      <c r="X55" s="108" t="n">
        <v>2713</v>
      </c>
      <c r="Y55" s="108">
        <f>IF(Z55&gt;0,(Z55-X55)/2,"")</f>
        <v/>
      </c>
      <c r="Z55" s="108" t="n">
        <v>4025</v>
      </c>
      <c r="AA55" s="108">
        <f>IF(AB55&gt;0,(AB55-Z55)/2,"")</f>
        <v/>
      </c>
      <c r="AB55" s="108" t="n">
        <v>4025</v>
      </c>
      <c r="AC55" s="108">
        <f>IF(AD55&gt;0,(AD55-AB55)/2,"")</f>
        <v/>
      </c>
      <c r="AD55" s="108" t="n">
        <v>4025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124</v>
      </c>
      <c r="U56" s="114">
        <f>IF(V56&gt;0,(V56-T56)/2,"")</f>
        <v/>
      </c>
      <c r="V56" s="114" t="n">
        <v>315</v>
      </c>
      <c r="W56" s="114">
        <f>IF(X56&gt;0,(X56-V56)/2,"")</f>
        <v/>
      </c>
      <c r="X56" s="114" t="n">
        <v>353</v>
      </c>
      <c r="Y56" s="114">
        <f>IF(Z56&gt;0,(Z56-X56)/2,"")</f>
        <v/>
      </c>
      <c r="Z56" s="114" t="n">
        <v>633</v>
      </c>
      <c r="AA56" s="114">
        <f>IF(AB56&gt;0,(AB56-Z56)/2,"")</f>
        <v/>
      </c>
      <c r="AB56" s="114" t="n">
        <v>633</v>
      </c>
      <c r="AC56" s="114">
        <f>IF(AD56&gt;0,(AD56-AB56)/2,"")</f>
        <v/>
      </c>
      <c r="AD56" s="114" t="n">
        <v>633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334</v>
      </c>
      <c r="S57" s="104">
        <f>IF(T57&gt;0,(T57-R57)/2,"")</f>
        <v/>
      </c>
      <c r="T57" s="104" t="n">
        <v>351</v>
      </c>
      <c r="U57" s="104">
        <f>IF(V57&gt;0,(V57-T57)/2,"")</f>
        <v/>
      </c>
      <c r="V57" s="104" t="n">
        <v>491</v>
      </c>
      <c r="W57" s="104">
        <f>IF(X57&gt;0,(X57-V57)/2,"")</f>
        <v/>
      </c>
      <c r="X57" s="104" t="n">
        <v>502</v>
      </c>
      <c r="Y57" s="104">
        <f>IF(Z57&gt;0,(Z57-X57)/2,"")</f>
        <v/>
      </c>
      <c r="Z57" s="104" t="n">
        <v>1296</v>
      </c>
      <c r="AA57" s="104">
        <f>IF(AB57&gt;0,(AB57-Z57)/2,"")</f>
        <v/>
      </c>
      <c r="AB57" s="104" t="n">
        <v>1296</v>
      </c>
      <c r="AC57" s="104">
        <f>IF(AD57&gt;0,(AD57-AB57)/2,"")</f>
        <v/>
      </c>
      <c r="AD57" s="104" t="n">
        <v>1296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1056</v>
      </c>
      <c r="S58" s="106">
        <f>IF(T58&gt;0,(T58-R58)/2,"")</f>
        <v/>
      </c>
      <c r="T58" s="106" t="n">
        <v>2002</v>
      </c>
      <c r="U58" s="106">
        <f>IF(V58&gt;0,(V58-T58)/2,"")</f>
        <v/>
      </c>
      <c r="V58" s="106" t="n">
        <v>2404</v>
      </c>
      <c r="W58" s="106">
        <f>IF(X58&gt;0,(X58-V58)/2,"")</f>
        <v/>
      </c>
      <c r="X58" s="106" t="n">
        <v>3465</v>
      </c>
      <c r="Y58" s="106">
        <f>IF(Z58&gt;0,(Z58-X58)/2,"")</f>
        <v/>
      </c>
      <c r="Z58" s="106" t="n">
        <v>3477</v>
      </c>
      <c r="AA58" s="106">
        <f>IF(AB58&gt;0,(AB58-Z58)/2,"")</f>
        <v/>
      </c>
      <c r="AB58" s="106" t="n">
        <v>3477</v>
      </c>
      <c r="AC58" s="106">
        <f>IF(AD58&gt;0,(AD58-AB58)/2,"")</f>
        <v/>
      </c>
      <c r="AD58" s="106" t="n">
        <v>3477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464</v>
      </c>
      <c r="S59" s="108">
        <f>IF(T59&gt;0,(T59-R59)/2,"")</f>
        <v/>
      </c>
      <c r="T59" s="108" t="n">
        <v>1102</v>
      </c>
      <c r="U59" s="108">
        <f>IF(V59&gt;0,(V59-T59)/2,"")</f>
        <v/>
      </c>
      <c r="V59" s="108" t="n">
        <v>1350</v>
      </c>
      <c r="W59" s="108">
        <f>IF(X59&gt;0,(X59-V59)/2,"")</f>
        <v/>
      </c>
      <c r="X59" s="108" t="n">
        <v>2341</v>
      </c>
      <c r="Y59" s="108">
        <f>IF(Z59&gt;0,(Z59-X59)/2,"")</f>
        <v/>
      </c>
      <c r="Z59" s="108" t="n">
        <v>3307</v>
      </c>
      <c r="AA59" s="108">
        <f>IF(AB59&gt;0,(AB59-Z59)/2,"")</f>
        <v/>
      </c>
      <c r="AB59" s="108" t="n">
        <v>3307</v>
      </c>
      <c r="AC59" s="108">
        <f>IF(AD59&gt;0,(AD59-AB59)/2,"")</f>
        <v/>
      </c>
      <c r="AD59" s="108" t="n">
        <v>3307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1123</v>
      </c>
      <c r="S60" s="114">
        <f>IF(T60&gt;0,(T60-R60)/2,"")</f>
        <v/>
      </c>
      <c r="T60" s="114" t="n">
        <v>2221</v>
      </c>
      <c r="U60" s="114">
        <f>IF(V60&gt;0,(V60-T60)/2,"")</f>
        <v/>
      </c>
      <c r="V60" s="114" t="n">
        <v>3089</v>
      </c>
      <c r="W60" s="114">
        <f>IF(X60&gt;0,(X60-V60)/2,"")</f>
        <v/>
      </c>
      <c r="X60" s="114" t="n">
        <v>3548</v>
      </c>
      <c r="Y60" s="114">
        <f>IF(Z60&gt;0,(Z60-X60)/2,"")</f>
        <v/>
      </c>
      <c r="Z60" s="114" t="n">
        <v>3548</v>
      </c>
      <c r="AA60" s="114">
        <f>IF(AB60&gt;0,(AB60-Z60)/2,"")</f>
        <v/>
      </c>
      <c r="AB60" s="114" t="n">
        <v>3548</v>
      </c>
      <c r="AC60" s="114">
        <f>IF(AD60&gt;0,(AD60-AB60)/2,"")</f>
        <v/>
      </c>
      <c r="AD60" s="114" t="n">
        <v>3548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475</v>
      </c>
      <c r="S61" s="104">
        <f>IF(T61&gt;0,(T61-R61)/2,"")</f>
        <v/>
      </c>
      <c r="T61" s="104" t="n">
        <v>1314</v>
      </c>
      <c r="U61" s="104">
        <f>IF(V61&gt;0,(V61-T61)/2,"")</f>
        <v/>
      </c>
      <c r="V61" s="104" t="n">
        <v>1896</v>
      </c>
      <c r="W61" s="104">
        <f>IF(X61&gt;0,(X61-V61)/2,"")</f>
        <v/>
      </c>
      <c r="X61" s="104" t="n">
        <v>2100</v>
      </c>
      <c r="Y61" s="104">
        <f>IF(Z61&gt;0,(Z61-X61)/2,"")</f>
        <v/>
      </c>
      <c r="Z61" s="104" t="n">
        <v>2100</v>
      </c>
      <c r="AA61" s="104">
        <f>IF(AB61&gt;0,(AB61-Z61)/2,"")</f>
        <v/>
      </c>
      <c r="AB61" s="104" t="n">
        <v>2100</v>
      </c>
      <c r="AC61" s="104">
        <f>IF(AD61&gt;0,(AD61-AB61)/2,"")</f>
        <v/>
      </c>
      <c r="AD61" s="104" t="n">
        <v>2100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170</v>
      </c>
      <c r="S62" s="106">
        <f>IF(T62&gt;0,(T62-R62)/2,"")</f>
        <v/>
      </c>
      <c r="T62" s="106" t="n">
        <v>459</v>
      </c>
      <c r="U62" s="106">
        <f>IF(V62&gt;0,(V62-T62)/2,"")</f>
        <v/>
      </c>
      <c r="V62" s="106" t="n">
        <v>951</v>
      </c>
      <c r="W62" s="106">
        <f>IF(X62&gt;0,(X62-V62)/2,"")</f>
        <v/>
      </c>
      <c r="X62" s="106" t="n">
        <v>1941</v>
      </c>
      <c r="Y62" s="106">
        <f>IF(Z62&gt;0,(Z62-X62)/2,"")</f>
        <v/>
      </c>
      <c r="Z62" s="106" t="n">
        <v>1941</v>
      </c>
      <c r="AA62" s="106">
        <f>IF(AB62&gt;0,(AB62-Z62)/2,"")</f>
        <v/>
      </c>
      <c r="AB62" s="106" t="n">
        <v>1941</v>
      </c>
      <c r="AC62" s="106">
        <f>IF(AD62&gt;0,(AD62-AB62)/2,"")</f>
        <v/>
      </c>
      <c r="AD62" s="106" t="n">
        <v>1941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96</v>
      </c>
      <c r="S63" s="108">
        <f>IF(T63&gt;0,(T63-R63)/2,"")</f>
        <v/>
      </c>
      <c r="T63" s="108" t="n">
        <v>559</v>
      </c>
      <c r="U63" s="108">
        <f>IF(V63&gt;0,(V63-T63)/2,"")</f>
        <v/>
      </c>
      <c r="V63" s="108" t="n">
        <v>569</v>
      </c>
      <c r="W63" s="108">
        <f>IF(X63&gt;0,(X63-V63)/2,"")</f>
        <v/>
      </c>
      <c r="X63" s="108" t="n">
        <v>944</v>
      </c>
      <c r="Y63" s="108">
        <f>IF(Z63&gt;0,(Z63-X63)/2,"")</f>
        <v/>
      </c>
      <c r="Z63" s="108" t="n">
        <v>944</v>
      </c>
      <c r="AA63" s="108">
        <f>IF(AB63&gt;0,(AB63-Z63)/2,"")</f>
        <v/>
      </c>
      <c r="AB63" s="108" t="n">
        <v>944</v>
      </c>
      <c r="AC63" s="108">
        <f>IF(AD63&gt;0,(AD63-AB63)/2,"")</f>
        <v/>
      </c>
      <c r="AD63" s="108" t="n">
        <v>944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750</v>
      </c>
      <c r="S64" s="114">
        <f>IF(T64&gt;0,(T64-R64)/2,"")</f>
        <v/>
      </c>
      <c r="T64" s="114" t="n">
        <v>1068</v>
      </c>
      <c r="U64" s="114">
        <f>IF(V64&gt;0,(V64-T64)/2,"")</f>
        <v/>
      </c>
      <c r="V64" s="114" t="n">
        <v>1342</v>
      </c>
      <c r="W64" s="114">
        <f>IF(X64&gt;0,(X64-V64)/2,"")</f>
        <v/>
      </c>
      <c r="X64" s="114" t="n">
        <v>1612</v>
      </c>
      <c r="Y64" s="114">
        <f>IF(Z64&gt;0,(Z64-X64)/2,"")</f>
        <v/>
      </c>
      <c r="Z64" s="114" t="n">
        <v>1612</v>
      </c>
      <c r="AA64" s="114">
        <f>IF(AB64&gt;0,(AB64-Z64)/2,"")</f>
        <v/>
      </c>
      <c r="AB64" s="114" t="n">
        <v>1612</v>
      </c>
      <c r="AC64" s="114">
        <f>IF(AD64&gt;0,(AD64-AB64)/2,"")</f>
        <v/>
      </c>
      <c r="AD64" s="114" t="n">
        <v>1612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69.xml><?xml version="1.0" encoding="utf-8"?>
<worksheet xmlns:r="http://schemas.openxmlformats.org/officeDocument/2006/relationships" xmlns="http://schemas.openxmlformats.org/spreadsheetml/2006/main">
  <sheetPr codeName="Sheet69">
    <tabColor theme="1"/>
    <outlinePr summaryBelow="1" summaryRight="1"/>
    <pageSetUpPr fitToPage="1"/>
  </sheetPr>
  <dimension ref="B2:AQ64"/>
  <sheetViews>
    <sheetView topLeftCell="G1"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44419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20610</v>
      </c>
      <c r="G6" s="117" t="n">
        <v>17733.8715</v>
      </c>
      <c r="H6" s="117" t="n">
        <v>14936.22813872</v>
      </c>
      <c r="I6" s="19">
        <f>G6+H6</f>
        <v/>
      </c>
      <c r="J6" s="119" t="n">
        <v>21029</v>
      </c>
      <c r="K6" s="117" t="n">
        <v>17308.37225</v>
      </c>
      <c r="L6" s="117" t="n">
        <v>14774.47509776</v>
      </c>
      <c r="M6" s="19">
        <f>K6+L6</f>
        <v/>
      </c>
      <c r="N6" s="85" t="n">
        <v>65</v>
      </c>
      <c r="O6" s="85" t="n">
        <v>52</v>
      </c>
      <c r="P6" s="92" t="n"/>
      <c r="Q6" s="20">
        <f>J6-P6</f>
        <v/>
      </c>
      <c r="R6" s="21" t="n">
        <v>2342</v>
      </c>
      <c r="S6" s="20">
        <f>IF(R6&gt;0,(R6-R7-$Q6),"")</f>
        <v/>
      </c>
      <c r="T6" s="21" t="n">
        <v>7326</v>
      </c>
      <c r="U6" s="20">
        <f>IF(T6&gt;0,(T6-T7-$Q6),"")</f>
        <v/>
      </c>
      <c r="V6" s="21" t="n">
        <v>10633</v>
      </c>
      <c r="W6" s="20">
        <f>IF(V6&gt;0,(V6-V7-$Q6),"")</f>
        <v/>
      </c>
      <c r="X6" s="21" t="n">
        <v>16868</v>
      </c>
      <c r="Y6" s="20">
        <f>IF(X6&gt;0,(X6-X7-$Q6),"")</f>
        <v/>
      </c>
      <c r="Z6" s="21" t="n">
        <v>20408</v>
      </c>
      <c r="AA6" s="20">
        <f>IF(Z6&gt;0,(Z6-Z7-$Q6),"")</f>
        <v/>
      </c>
      <c r="AB6" s="21" t="n">
        <v>20408</v>
      </c>
      <c r="AC6" s="22">
        <f>IF(AB6&gt;0,(AB6-AB7-$Q6),"")</f>
        <v/>
      </c>
      <c r="AD6" s="21" t="n">
        <v>20408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46</v>
      </c>
      <c r="S7" s="24" t="n"/>
      <c r="T7" s="25" t="n">
        <v>162</v>
      </c>
      <c r="U7" s="24" t="n"/>
      <c r="V7" s="25" t="n">
        <v>539</v>
      </c>
      <c r="W7" s="24" t="n"/>
      <c r="X7" s="25" t="n">
        <v>625</v>
      </c>
      <c r="Y7" s="24" t="n"/>
      <c r="Z7" s="25" t="n">
        <v>710</v>
      </c>
      <c r="AA7" s="24" t="n"/>
      <c r="AB7" s="25" t="n">
        <v>710</v>
      </c>
      <c r="AC7" s="26" t="n"/>
      <c r="AD7" s="25" t="n">
        <v>710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2621</v>
      </c>
      <c r="E8" s="29" t="inlineStr">
        <is>
          <t>Room 2</t>
        </is>
      </c>
      <c r="F8" s="119" t="n">
        <v>12170</v>
      </c>
      <c r="G8" s="117" t="n">
        <v>5017.5</v>
      </c>
      <c r="H8" s="117" t="n">
        <v>1507.144258</v>
      </c>
      <c r="I8" s="19">
        <f>G8+H8</f>
        <v/>
      </c>
      <c r="J8" s="119" t="n">
        <v>12370</v>
      </c>
      <c r="K8" s="117" t="n">
        <v>5060.983999999999</v>
      </c>
      <c r="L8" s="117" t="n">
        <v>1511.9741131</v>
      </c>
      <c r="M8" s="19">
        <f>K8+L8</f>
        <v/>
      </c>
      <c r="N8" s="87" t="n">
        <v>24</v>
      </c>
      <c r="O8" s="87" t="n">
        <v>19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1225</v>
      </c>
      <c r="W8" s="20">
        <f>IF(V8&gt;0,(V8-V9-$Q8),"")</f>
        <v/>
      </c>
      <c r="X8" s="21" t="n">
        <v>9369</v>
      </c>
      <c r="Y8" s="20">
        <f>IF(X8&gt;0,(X8-X9-$Q8),"")</f>
        <v/>
      </c>
      <c r="Z8" s="21" t="n">
        <v>12370</v>
      </c>
      <c r="AA8" s="20">
        <f>IF(Z8&gt;0,(Z8-Z9-$Q8),"")</f>
        <v/>
      </c>
      <c r="AB8" s="21" t="n">
        <v>12370</v>
      </c>
      <c r="AC8" s="22">
        <f>IF(AB8&gt;0,(AB8-AB9-$Q8),"")</f>
        <v/>
      </c>
      <c r="AD8" s="21" t="n">
        <v>12370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2079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5912</v>
      </c>
      <c r="E10" s="18" t="inlineStr">
        <is>
          <t>Room 3</t>
        </is>
      </c>
      <c r="F10" s="119" t="n">
        <v>12706</v>
      </c>
      <c r="G10" s="117" t="n">
        <v>9772.709593749998</v>
      </c>
      <c r="H10" s="117" t="n">
        <v>1923.6683725</v>
      </c>
      <c r="I10" s="19">
        <f>G10+H10</f>
        <v/>
      </c>
      <c r="J10" s="119" t="n">
        <v>13014</v>
      </c>
      <c r="K10" s="117" t="n">
        <v>9843.213593750001</v>
      </c>
      <c r="L10" s="117" t="n">
        <v>1828.921275</v>
      </c>
      <c r="M10" s="19">
        <f>K10+L10</f>
        <v/>
      </c>
      <c r="N10" s="88" t="n">
        <v>45</v>
      </c>
      <c r="O10" s="88" t="n">
        <v>34</v>
      </c>
      <c r="P10" s="92" t="n"/>
      <c r="Q10" s="20">
        <f>J10-P10</f>
        <v/>
      </c>
      <c r="R10" s="21" t="n">
        <v>2957</v>
      </c>
      <c r="S10" s="20">
        <f>IF(R10&gt;0,(R10-R11-$Q10),"")</f>
        <v/>
      </c>
      <c r="T10" s="21" t="n">
        <v>5296</v>
      </c>
      <c r="U10" s="20">
        <f>IF(T10&gt;0,(T10-T11-$Q10),"")</f>
        <v/>
      </c>
      <c r="V10" s="21" t="n">
        <v>8336</v>
      </c>
      <c r="W10" s="20">
        <f>IF(V10&gt;0,(V10-V11-$Q10),"")</f>
        <v/>
      </c>
      <c r="X10" s="21" t="n">
        <v>10286</v>
      </c>
      <c r="Y10" s="20">
        <f>IF(X10&gt;0,(X10-X11-$Q10),"")</f>
        <v/>
      </c>
      <c r="Z10" s="21" t="n">
        <v>10455</v>
      </c>
      <c r="AA10" s="20">
        <f>IF(Z10&gt;0,(Z10-Z11-$Q10),"")</f>
        <v/>
      </c>
      <c r="AB10" s="21" t="n">
        <v>10455</v>
      </c>
      <c r="AC10" s="22">
        <f>IF(AB10&gt;0,(AB10-AB11-$Q10),"")</f>
        <v/>
      </c>
      <c r="AD10" s="21" t="n">
        <v>10455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2143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1098</v>
      </c>
      <c r="S11" s="24" t="n"/>
      <c r="T11" s="30" t="n">
        <v>1949</v>
      </c>
      <c r="U11" s="24" t="n"/>
      <c r="V11" s="30" t="n">
        <v>2545</v>
      </c>
      <c r="W11" s="24" t="n"/>
      <c r="X11" s="30" t="n">
        <v>2947</v>
      </c>
      <c r="Y11" s="24" t="n"/>
      <c r="Z11" s="30" t="n">
        <v>2947</v>
      </c>
      <c r="AA11" s="24" t="n"/>
      <c r="AB11" s="30" t="n">
        <v>2947</v>
      </c>
      <c r="AC11" s="26" t="n"/>
      <c r="AD11" s="30" t="n">
        <v>2947</v>
      </c>
      <c r="AE11" s="26" t="n"/>
    </row>
    <row r="12">
      <c r="B12" s="16" t="inlineStr">
        <is>
          <t>WM TUC</t>
        </is>
      </c>
      <c r="C12" s="17" t="n">
        <v>1556</v>
      </c>
      <c r="E12" s="29" t="inlineStr">
        <is>
          <t>Room 4</t>
        </is>
      </c>
      <c r="F12" s="119" t="n">
        <v>15812</v>
      </c>
      <c r="G12" s="117" t="n">
        <v>12183.79325</v>
      </c>
      <c r="H12" s="117" t="n">
        <v>17700.68726891</v>
      </c>
      <c r="I12" s="19">
        <f>G12+H12</f>
        <v/>
      </c>
      <c r="J12" s="119" t="n">
        <v>16017</v>
      </c>
      <c r="K12" s="117" t="n">
        <v>12082.5705</v>
      </c>
      <c r="L12" s="117" t="n">
        <v>16441.02637561</v>
      </c>
      <c r="M12" s="19">
        <f>K12+L12</f>
        <v/>
      </c>
      <c r="N12" s="88" t="n">
        <v>55</v>
      </c>
      <c r="O12" s="88" t="n">
        <v>46</v>
      </c>
      <c r="P12" s="92" t="n"/>
      <c r="Q12" s="20">
        <f>J12-P12</f>
        <v/>
      </c>
      <c r="R12" s="21" t="n">
        <v>2163</v>
      </c>
      <c r="S12" s="20">
        <f>IF(R12&gt;0,(R12-R13-$Q12),"")</f>
        <v/>
      </c>
      <c r="T12" s="21" t="n">
        <v>3898</v>
      </c>
      <c r="U12" s="20">
        <f>IF(T12&gt;0,(T12-T13-$Q12),"")</f>
        <v/>
      </c>
      <c r="V12" s="21" t="n">
        <v>7210</v>
      </c>
      <c r="W12" s="20">
        <f>IF(V12&gt;0,(V12-V13-$Q12),"")</f>
        <v/>
      </c>
      <c r="X12" s="21" t="n">
        <v>11579</v>
      </c>
      <c r="Y12" s="20">
        <f>IF(X12&gt;0,(X12-X13-$Q12),"")</f>
        <v/>
      </c>
      <c r="Z12" s="21" t="n">
        <v>13965</v>
      </c>
      <c r="AA12" s="20">
        <f>IF(Z12&gt;0,(Z12-Z13-$Q12),"")</f>
        <v/>
      </c>
      <c r="AB12" s="21" t="n">
        <v>13965</v>
      </c>
      <c r="AC12" s="22">
        <f>IF(AB12&gt;0,(AB12-AB13-$Q12),"")</f>
        <v/>
      </c>
      <c r="AD12" s="21" t="n">
        <v>13965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4452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877</v>
      </c>
      <c r="S13" s="24" t="n"/>
      <c r="T13" s="30" t="n">
        <v>962</v>
      </c>
      <c r="U13" s="24" t="n"/>
      <c r="V13" s="30" t="n">
        <v>1421</v>
      </c>
      <c r="W13" s="24" t="n"/>
      <c r="X13" s="30" t="n">
        <v>2000</v>
      </c>
      <c r="Y13" s="24" t="n"/>
      <c r="Z13" s="30" t="n">
        <v>2598</v>
      </c>
      <c r="AA13" s="24" t="n"/>
      <c r="AB13" s="30" t="n">
        <v>2598</v>
      </c>
      <c r="AC13" s="26" t="n"/>
      <c r="AD13" s="30" t="n">
        <v>2598</v>
      </c>
      <c r="AE13" s="26" t="n"/>
    </row>
    <row r="14">
      <c r="B14" s="16" t="inlineStr">
        <is>
          <t>ALBSFWY PHX</t>
        </is>
      </c>
      <c r="C14" s="17" t="n">
        <v>12082</v>
      </c>
      <c r="E14" s="18" t="inlineStr">
        <is>
          <t>Room 5</t>
        </is>
      </c>
      <c r="F14" s="119" t="n">
        <v>23209</v>
      </c>
      <c r="G14" s="117" t="n">
        <v>17235.28125</v>
      </c>
      <c r="H14" s="117" t="n">
        <v>21748.73537303</v>
      </c>
      <c r="I14" s="19">
        <f>G14+H14</f>
        <v/>
      </c>
      <c r="J14" s="119" t="n">
        <v>23209</v>
      </c>
      <c r="K14" s="117" t="n">
        <v>17235.28125</v>
      </c>
      <c r="L14" s="117" t="n">
        <v>21643.10387303</v>
      </c>
      <c r="M14" s="19">
        <f>K14+L14</f>
        <v/>
      </c>
      <c r="N14" s="88" t="n">
        <v>67</v>
      </c>
      <c r="O14" s="88" t="n">
        <v>56</v>
      </c>
      <c r="P14" s="92" t="n"/>
      <c r="Q14" s="20">
        <f>J14-P14</f>
        <v/>
      </c>
      <c r="R14" s="21" t="n">
        <v>4179</v>
      </c>
      <c r="S14" s="20">
        <f>IF(R14&gt;0,(R14-R15-$Q14),"")</f>
        <v/>
      </c>
      <c r="T14" s="21" t="n">
        <v>7019</v>
      </c>
      <c r="U14" s="20">
        <f>IF(T14&gt;0,(T14-T15-$Q14),"")</f>
        <v/>
      </c>
      <c r="V14" s="21" t="n">
        <v>8607</v>
      </c>
      <c r="W14" s="20">
        <f>IF(V14&gt;0,(V14-V15-$Q14),"")</f>
        <v/>
      </c>
      <c r="X14" s="21" t="n">
        <v>12128</v>
      </c>
      <c r="Y14" s="20">
        <f>IF(X14&gt;0,(X14-X15-$Q14),"")</f>
        <v/>
      </c>
      <c r="Z14" s="21" t="n">
        <v>14839</v>
      </c>
      <c r="AA14" s="20">
        <f>IF(Z14&gt;0,(Z14-Z15-$Q14),"")</f>
        <v/>
      </c>
      <c r="AB14" s="21" t="n">
        <v>16588</v>
      </c>
      <c r="AC14" s="22">
        <f>IF(AB14&gt;0,(AB14-AB15-$Q14),"")</f>
        <v/>
      </c>
      <c r="AD14" s="21" t="n">
        <v>16588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3645</v>
      </c>
      <c r="S15" s="24" t="n"/>
      <c r="T15" s="25" t="n">
        <v>5883</v>
      </c>
      <c r="U15" s="24" t="n"/>
      <c r="V15" s="25" t="n">
        <v>7194</v>
      </c>
      <c r="W15" s="24" t="n"/>
      <c r="X15" s="25" t="n">
        <v>9293</v>
      </c>
      <c r="Y15" s="24" t="n"/>
      <c r="Z15" s="25" t="n">
        <v>9799</v>
      </c>
      <c r="AA15" s="24" t="n"/>
      <c r="AB15" s="25" t="n">
        <v>10245</v>
      </c>
      <c r="AC15" s="26" t="n"/>
      <c r="AD15" s="25" t="n">
        <v>10245</v>
      </c>
      <c r="AE15" s="26" t="n"/>
    </row>
    <row r="16" ht="15" customHeight="1" thickBot="1">
      <c r="B16" s="28" t="inlineStr">
        <is>
          <t>FRY'S</t>
        </is>
      </c>
      <c r="C16" s="17" t="n">
        <v>14139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8864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2851</v>
      </c>
      <c r="L20" s="4" t="n"/>
      <c r="M20" s="4" t="n"/>
      <c r="Q20" s="51" t="inlineStr">
        <is>
          <t>Day Prior</t>
        </is>
      </c>
      <c r="R20" s="35" t="n">
        <v>11169</v>
      </c>
      <c r="S20" s="36" t="n">
        <v>-79667</v>
      </c>
      <c r="T20" s="35" t="n">
        <v>20370</v>
      </c>
      <c r="U20" s="36" t="n">
        <v>-70466</v>
      </c>
      <c r="V20" s="35" t="n">
        <v>34577</v>
      </c>
      <c r="W20" s="36" t="n">
        <v>-56259</v>
      </c>
      <c r="X20" s="35" t="n">
        <v>48616</v>
      </c>
      <c r="Y20" s="36" t="n">
        <v>-42220</v>
      </c>
      <c r="Z20" s="35" t="n">
        <v>60188</v>
      </c>
      <c r="AA20" s="36" t="n">
        <v>-30648</v>
      </c>
      <c r="AB20" s="35" t="n">
        <v>62373</v>
      </c>
      <c r="AC20" s="37" t="n">
        <v>-28463</v>
      </c>
      <c r="AD20" s="35" t="n">
        <v>62373</v>
      </c>
      <c r="AE20" s="37" t="n">
        <v>-28463</v>
      </c>
    </row>
    <row r="21" ht="15" customHeight="1" thickBot="1">
      <c r="B21" s="57" t="inlineStr">
        <is>
          <t>SBUX LV</t>
        </is>
      </c>
      <c r="C21" s="58" t="n">
        <v>4769</v>
      </c>
      <c r="M21" s="4" t="n"/>
      <c r="Q21" s="52" t="n"/>
      <c r="R21" s="40" t="n">
        <v>5141</v>
      </c>
      <c r="S21" s="41" t="n"/>
      <c r="T21" s="40" t="n">
        <v>8659</v>
      </c>
      <c r="U21" s="41" t="n"/>
      <c r="V21" s="40" t="n">
        <v>10039</v>
      </c>
      <c r="W21" s="41" t="n"/>
      <c r="X21" s="40" t="n">
        <v>11696</v>
      </c>
      <c r="Y21" s="41" t="n"/>
      <c r="Z21" s="40" t="n">
        <v>12607</v>
      </c>
      <c r="AA21" s="41" t="n"/>
      <c r="AB21" s="40" t="n">
        <v>12614</v>
      </c>
      <c r="AC21" s="42" t="n"/>
      <c r="AD21" s="40" t="n">
        <v>12614</v>
      </c>
      <c r="AE21" s="42" t="n"/>
    </row>
    <row r="22" ht="15" customHeight="1" thickBot="1">
      <c r="M22" s="4" t="n"/>
      <c r="Q22" s="54" t="n"/>
      <c r="R22" s="55" t="n">
        <v>5584.5</v>
      </c>
      <c r="S22" s="55" t="n"/>
      <c r="T22" s="55" t="n">
        <v>4600.5</v>
      </c>
      <c r="U22" s="55" t="n"/>
      <c r="V22" s="55" t="n">
        <v>7103.5</v>
      </c>
      <c r="W22" s="55" t="n"/>
      <c r="X22" s="55" t="n">
        <v>7019.5</v>
      </c>
      <c r="Y22" s="55" t="n"/>
      <c r="Z22" s="55" t="n">
        <v>5786</v>
      </c>
      <c r="AA22" s="55" t="n"/>
      <c r="AB22" s="55" t="n">
        <v>1092.5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11489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27563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14063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16060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4700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1032</v>
      </c>
      <c r="R35" s="104" t="n">
        <v>0</v>
      </c>
      <c r="S35" s="104">
        <f>IF(T35&gt;0,(T35-R35)/2,"")</f>
        <v/>
      </c>
      <c r="T35" s="104" t="n">
        <v>626</v>
      </c>
      <c r="U35" s="104">
        <f>IF(V35&gt;0,(V35-T35)/2,"")</f>
        <v/>
      </c>
      <c r="V35" s="104" t="n">
        <v>626</v>
      </c>
      <c r="W35" s="104">
        <f>IF(X35&gt;0,(X35-V35)/2,"")</f>
        <v/>
      </c>
      <c r="X35" s="104" t="n">
        <v>1120</v>
      </c>
      <c r="Y35" s="104">
        <f>IF(Z35&gt;0,(Z35-X35)/2,"")</f>
        <v/>
      </c>
      <c r="Z35" s="104" t="n">
        <v>1120</v>
      </c>
      <c r="AA35" s="104">
        <f>IF(AB35&gt;0,(AB35-Z35)/2,"")</f>
        <v/>
      </c>
      <c r="AB35" s="104" t="n">
        <v>1120</v>
      </c>
      <c r="AC35" s="104">
        <f>IF(AD35&gt;0,(AD35-AB35)/2,"")</f>
        <v/>
      </c>
      <c r="AD35" s="104" t="n">
        <v>1120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1137</v>
      </c>
      <c r="R36" s="106" t="n">
        <v>0</v>
      </c>
      <c r="S36" s="106">
        <f>IF(T36&gt;0,(T36-R36)/2,"")</f>
        <v/>
      </c>
      <c r="T36" s="106" t="n">
        <v>612</v>
      </c>
      <c r="U36" s="106">
        <f>IF(V36&gt;0,(V36-T36)/2,"")</f>
        <v/>
      </c>
      <c r="V36" s="106" t="n">
        <v>1133</v>
      </c>
      <c r="W36" s="106">
        <f>IF(X36&gt;0,(X36-V36)/2,"")</f>
        <v/>
      </c>
      <c r="X36" s="106" t="n">
        <v>1137</v>
      </c>
      <c r="Y36" s="106">
        <f>IF(Z36&gt;0,(Z36-X36)/2,"")</f>
        <v/>
      </c>
      <c r="Z36" s="106" t="n">
        <v>1137</v>
      </c>
      <c r="AA36" s="106">
        <f>IF(AB36&gt;0,(AB36-Z36)/2,"")</f>
        <v/>
      </c>
      <c r="AB36" s="106" t="n">
        <v>1137</v>
      </c>
      <c r="AC36" s="106">
        <f>IF(AD36&gt;0,(AD36-AB36)/2,"")</f>
        <v/>
      </c>
      <c r="AD36" s="106" t="n">
        <v>1137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3849</v>
      </c>
      <c r="R37" s="108" t="n">
        <v>420</v>
      </c>
      <c r="S37" s="108">
        <f>IF(T37&gt;0,(T37-R37)/2,"")</f>
        <v/>
      </c>
      <c r="T37" s="108" t="n">
        <v>773</v>
      </c>
      <c r="U37" s="108">
        <f>IF(V37&gt;0,(V37-T37)/2,"")</f>
        <v/>
      </c>
      <c r="V37" s="108" t="n">
        <v>1193</v>
      </c>
      <c r="W37" s="108">
        <f>IF(X37&gt;0,(X37-V37)/2,"")</f>
        <v/>
      </c>
      <c r="X37" s="108" t="n">
        <v>3139</v>
      </c>
      <c r="Y37" s="108">
        <f>IF(Z37&gt;0,(Z37-X37)/2,"")</f>
        <v/>
      </c>
      <c r="Z37" s="108" t="n">
        <v>3867</v>
      </c>
      <c r="AA37" s="108">
        <f>IF(AB37&gt;0,(AB37-Z37)/2,"")</f>
        <v/>
      </c>
      <c r="AB37" s="108" t="n">
        <v>3867</v>
      </c>
      <c r="AC37" s="108">
        <f>IF(AD37&gt;0,(AD37-AB37)/2,"")</f>
        <v/>
      </c>
      <c r="AD37" s="108" t="n">
        <v>3867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3860</v>
      </c>
      <c r="R38" s="106" t="n">
        <v>713</v>
      </c>
      <c r="S38" s="106">
        <f>IF(T38&gt;0,(T38-R38)/2,"")</f>
        <v/>
      </c>
      <c r="T38" s="106" t="n">
        <v>1729</v>
      </c>
      <c r="U38" s="106">
        <f>IF(V38&gt;0,(V38-T38)/2,"")</f>
        <v/>
      </c>
      <c r="V38" s="106" t="n">
        <v>2256</v>
      </c>
      <c r="W38" s="106">
        <f>IF(X38&gt;0,(X38-V38)/2,"")</f>
        <v/>
      </c>
      <c r="X38" s="106" t="n">
        <v>3612</v>
      </c>
      <c r="Y38" s="106">
        <f>IF(Z38&gt;0,(Z38-X38)/2,"")</f>
        <v/>
      </c>
      <c r="Z38" s="106" t="n">
        <v>3634</v>
      </c>
      <c r="AA38" s="106">
        <f>IF(AB38&gt;0,(AB38-Z38)/2,"")</f>
        <v/>
      </c>
      <c r="AB38" s="106" t="n">
        <v>3634</v>
      </c>
      <c r="AC38" s="106">
        <f>IF(AD38&gt;0,(AD38-AB38)/2,"")</f>
        <v/>
      </c>
      <c r="AD38" s="106" t="n">
        <v>3634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2659</v>
      </c>
      <c r="R39" s="108" t="n">
        <v>309</v>
      </c>
      <c r="S39" s="108">
        <f>IF(T39&gt;0,(T39-R39)/2,"")</f>
        <v/>
      </c>
      <c r="T39" s="108" t="n">
        <v>898</v>
      </c>
      <c r="U39" s="108">
        <f>IF(V39&gt;0,(V39-T39)/2,"")</f>
        <v/>
      </c>
      <c r="V39" s="108" t="n">
        <v>898</v>
      </c>
      <c r="W39" s="108">
        <f>IF(X39&gt;0,(X39-V39)/2,"")</f>
        <v/>
      </c>
      <c r="X39" s="108" t="n">
        <v>1883</v>
      </c>
      <c r="Y39" s="108">
        <f>IF(Z39&gt;0,(Z39-X39)/2,"")</f>
        <v/>
      </c>
      <c r="Z39" s="108" t="n">
        <v>2704</v>
      </c>
      <c r="AA39" s="108">
        <f>IF(AB39&gt;0,(AB39-Z39)/2,"")</f>
        <v/>
      </c>
      <c r="AB39" s="108" t="n">
        <v>2704</v>
      </c>
      <c r="AC39" s="108">
        <f>IF(AD39&gt;0,(AD39-AB39)/2,"")</f>
        <v/>
      </c>
      <c r="AD39" s="108" t="n">
        <v>2704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3689</v>
      </c>
      <c r="R40" s="106" t="n">
        <v>633</v>
      </c>
      <c r="S40" s="106">
        <f>IF(T40&gt;0,(T40-R40)/2,"")</f>
        <v/>
      </c>
      <c r="T40" s="106" t="n">
        <v>633</v>
      </c>
      <c r="U40" s="106">
        <f>IF(V40&gt;0,(V40-T40)/2,"")</f>
        <v/>
      </c>
      <c r="V40" s="106" t="n">
        <v>1816</v>
      </c>
      <c r="W40" s="106">
        <f>IF(X40&gt;0,(X40-V40)/2,"")</f>
        <v/>
      </c>
      <c r="X40" s="106" t="n">
        <v>2454</v>
      </c>
      <c r="Y40" s="106">
        <f>IF(Z40&gt;0,(Z40-X40)/2,"")</f>
        <v/>
      </c>
      <c r="Z40" s="106" t="n">
        <v>3234</v>
      </c>
      <c r="AA40" s="106">
        <f>IF(AB40&gt;0,(AB40-Z40)/2,"")</f>
        <v/>
      </c>
      <c r="AB40" s="106" t="n">
        <v>3234</v>
      </c>
      <c r="AC40" s="106">
        <f>IF(AD40&gt;0,(AD40-AB40)/2,"")</f>
        <v/>
      </c>
      <c r="AD40" s="106" t="n">
        <v>3234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631</v>
      </c>
      <c r="R41" s="108" t="n">
        <v>267</v>
      </c>
      <c r="S41" s="108">
        <f>IF(T41&gt;0,(T41-R41)/2,"")</f>
        <v/>
      </c>
      <c r="T41" s="108" t="n">
        <v>543</v>
      </c>
      <c r="U41" s="108">
        <f>IF(V41&gt;0,(V41-T41)/2,"")</f>
        <v/>
      </c>
      <c r="V41" s="108" t="n">
        <v>631</v>
      </c>
      <c r="W41" s="108">
        <f>IF(X41&gt;0,(X41-V41)/2,"")</f>
        <v/>
      </c>
      <c r="X41" s="108" t="n">
        <v>631</v>
      </c>
      <c r="Y41" s="108">
        <f>IF(Z41&gt;0,(Z41-X41)/2,"")</f>
        <v/>
      </c>
      <c r="Z41" s="108" t="n">
        <v>631</v>
      </c>
      <c r="AA41" s="108">
        <f>IF(AB41&gt;0,(AB41-Z41)/2,"")</f>
        <v/>
      </c>
      <c r="AB41" s="108" t="n">
        <v>631</v>
      </c>
      <c r="AC41" s="108">
        <f>IF(AD41&gt;0,(AD41-AB41)/2,"")</f>
        <v/>
      </c>
      <c r="AD41" s="108" t="n">
        <v>631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1836</v>
      </c>
      <c r="R42" s="106" t="n">
        <v>0</v>
      </c>
      <c r="S42" s="106">
        <f>IF(T42&gt;0,(T42-R42)/2,"")</f>
        <v/>
      </c>
      <c r="T42" s="106" t="n">
        <v>789</v>
      </c>
      <c r="U42" s="106">
        <f>IF(V42&gt;0,(V42-T42)/2,"")</f>
        <v/>
      </c>
      <c r="V42" s="106" t="n">
        <v>1256</v>
      </c>
      <c r="W42" s="106">
        <f>IF(X42&gt;0,(X42-V42)/2,"")</f>
        <v/>
      </c>
      <c r="X42" s="106" t="n">
        <v>1699</v>
      </c>
      <c r="Y42" s="106">
        <f>IF(Z42&gt;0,(Z42-X42)/2,"")</f>
        <v/>
      </c>
      <c r="Z42" s="106" t="n">
        <v>1877</v>
      </c>
      <c r="AA42" s="106">
        <f>IF(AB42&gt;0,(AB42-Z42)/2,"")</f>
        <v/>
      </c>
      <c r="AB42" s="106" t="n">
        <v>1877</v>
      </c>
      <c r="AC42" s="106">
        <f>IF(AD42&gt;0,(AD42-AB42)/2,"")</f>
        <v/>
      </c>
      <c r="AD42" s="106" t="n">
        <v>1877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1733</v>
      </c>
      <c r="R43" s="110" t="n">
        <v>0</v>
      </c>
      <c r="S43" s="110">
        <f>IF(T43&gt;0,(T43-R43)/2,"")</f>
        <v/>
      </c>
      <c r="T43" s="110" t="n">
        <v>587</v>
      </c>
      <c r="U43" s="110">
        <f>IF(V43&gt;0,(V43-T43)/2,"")</f>
        <v/>
      </c>
      <c r="V43" s="110" t="n">
        <v>587</v>
      </c>
      <c r="W43" s="110">
        <f>IF(X43&gt;0,(X43-V43)/2,"")</f>
        <v/>
      </c>
      <c r="X43" s="110" t="n">
        <v>956</v>
      </c>
      <c r="Y43" s="110">
        <f>IF(Z43&gt;0,(Z43-X43)/2,"")</f>
        <v/>
      </c>
      <c r="Z43" s="110" t="n">
        <v>1734</v>
      </c>
      <c r="AA43" s="110">
        <f>IF(AB43&gt;0,(AB43-Z43)/2,"")</f>
        <v/>
      </c>
      <c r="AB43" s="110" t="n">
        <v>1734</v>
      </c>
      <c r="AC43" s="110">
        <f>IF(AD43&gt;0,(AD43-AB43)/2,"")</f>
        <v/>
      </c>
      <c r="AD43" s="110" t="n">
        <v>1734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3298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2095</v>
      </c>
      <c r="Y44" s="112">
        <f>IF(Z44&gt;0,(Z44-X44)/2,"")</f>
        <v/>
      </c>
      <c r="Z44" s="112" t="n">
        <v>3298</v>
      </c>
      <c r="AA44" s="112">
        <f>IF(AB44&gt;0,(AB44-Z44)/2,"")</f>
        <v/>
      </c>
      <c r="AB44" s="112" t="n">
        <v>3298</v>
      </c>
      <c r="AC44" s="112">
        <f>IF(AD44&gt;0,(AD44-AB44)/2,"")</f>
        <v/>
      </c>
      <c r="AD44" s="112" t="n">
        <v>3298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2719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1225</v>
      </c>
      <c r="W45" s="108">
        <f>IF(X45&gt;0,(X45-V45)/2,"")</f>
        <v/>
      </c>
      <c r="X45" s="108" t="n">
        <v>1225</v>
      </c>
      <c r="Y45" s="108">
        <f>IF(Z45&gt;0,(Z45-X45)/2,"")</f>
        <v/>
      </c>
      <c r="Z45" s="108" t="n">
        <v>2719</v>
      </c>
      <c r="AA45" s="108">
        <f>IF(AB45&gt;0,(AB45-Z45)/2,"")</f>
        <v/>
      </c>
      <c r="AB45" s="108" t="n">
        <v>2719</v>
      </c>
      <c r="AC45" s="108">
        <f>IF(AD45&gt;0,(AD45-AB45)/2,"")</f>
        <v/>
      </c>
      <c r="AD45" s="108" t="n">
        <v>2719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2995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2691</v>
      </c>
      <c r="Y46" s="106">
        <f>IF(Z46&gt;0,(Z46-X46)/2,"")</f>
        <v/>
      </c>
      <c r="Z46" s="106" t="n">
        <v>2995</v>
      </c>
      <c r="AA46" s="106">
        <f>IF(AB46&gt;0,(AB46-Z46)/2,"")</f>
        <v/>
      </c>
      <c r="AB46" s="106" t="n">
        <v>2995</v>
      </c>
      <c r="AC46" s="106">
        <f>IF(AD46&gt;0,(AD46-AB46)/2,"")</f>
        <v/>
      </c>
      <c r="AD46" s="106" t="n">
        <v>2995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3358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3358</v>
      </c>
      <c r="Y47" s="110">
        <f>IF(Z47&gt;0,(Z47-X47)/2,"")</f>
        <v/>
      </c>
      <c r="Z47" s="110" t="n">
        <v>3358</v>
      </c>
      <c r="AA47" s="110">
        <f>IF(AB47&gt;0,(AB47-Z47)/2,"")</f>
        <v/>
      </c>
      <c r="AB47" s="110" t="n">
        <v>3358</v>
      </c>
      <c r="AC47" s="110">
        <f>IF(AD47&gt;0,(AD47-AB47)/2,"")</f>
        <v/>
      </c>
      <c r="AD47" s="110" t="n">
        <v>3358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274</v>
      </c>
      <c r="R48" s="112" t="n">
        <v>84</v>
      </c>
      <c r="S48" s="112">
        <f>IF(T48&gt;0,(T48-R48)/2,"")</f>
        <v/>
      </c>
      <c r="T48" s="112" t="n">
        <v>40</v>
      </c>
      <c r="U48" s="112">
        <f>IF(V48&gt;0,(V48-T48)/2,"")</f>
        <v/>
      </c>
      <c r="V48" s="112" t="n">
        <v>141</v>
      </c>
      <c r="W48" s="112">
        <f>IF(X48&gt;0,(X48-V48)/2,"")</f>
        <v/>
      </c>
      <c r="X48" s="112" t="n">
        <v>178</v>
      </c>
      <c r="Y48" s="112">
        <f>IF(Z48&gt;0,(Z48-X48)/2,"")</f>
        <v/>
      </c>
      <c r="Z48" s="112" t="n">
        <v>188</v>
      </c>
      <c r="AA48" s="112">
        <f>IF(AB48&gt;0,(AB48-Z48)/2,"")</f>
        <v/>
      </c>
      <c r="AB48" s="112" t="n">
        <v>188</v>
      </c>
      <c r="AC48" s="112">
        <f>IF(AD48&gt;0,(AD48-AB48)/2,"")</f>
        <v/>
      </c>
      <c r="AD48" s="112" t="n">
        <v>188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431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235</v>
      </c>
      <c r="W49" s="108">
        <f>IF(X49&gt;0,(X49-V49)/2,"")</f>
        <v/>
      </c>
      <c r="X49" s="108" t="n">
        <v>348</v>
      </c>
      <c r="Y49" s="108">
        <f>IF(Z49&gt;0,(Z49-X49)/2,"")</f>
        <v/>
      </c>
      <c r="Z49" s="108" t="n">
        <v>431</v>
      </c>
      <c r="AA49" s="108">
        <f>IF(AB49&gt;0,(AB49-Z49)/2,"")</f>
        <v/>
      </c>
      <c r="AB49" s="108" t="n">
        <v>431</v>
      </c>
      <c r="AC49" s="108">
        <f>IF(AD49&gt;0,(AD49-AB49)/2,"")</f>
        <v/>
      </c>
      <c r="AD49" s="108" t="n">
        <v>431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1561</v>
      </c>
      <c r="R50" s="106" t="n">
        <v>1014</v>
      </c>
      <c r="S50" s="106">
        <f>IF(T50&gt;0,(T50-R50)/2,"")</f>
        <v/>
      </c>
      <c r="T50" s="106" t="n">
        <v>512</v>
      </c>
      <c r="U50" s="106">
        <f>IF(V50&gt;0,(V50-T50)/2,"")</f>
        <v/>
      </c>
      <c r="V50" s="106" t="n">
        <v>886</v>
      </c>
      <c r="W50" s="106">
        <f>IF(X50&gt;0,(X50-V50)/2,"")</f>
        <v/>
      </c>
      <c r="X50" s="106" t="n">
        <v>904</v>
      </c>
      <c r="Y50" s="106">
        <f>IF(Z50&gt;0,(Z50-X50)/2,"")</f>
        <v/>
      </c>
      <c r="Z50" s="106" t="n">
        <v>909</v>
      </c>
      <c r="AA50" s="106">
        <f>IF(AB50&gt;0,(AB50-Z50)/2,"")</f>
        <v/>
      </c>
      <c r="AB50" s="106" t="n">
        <v>909</v>
      </c>
      <c r="AC50" s="106">
        <f>IF(AD50&gt;0,(AD50-AB50)/2,"")</f>
        <v/>
      </c>
      <c r="AD50" s="106" t="n">
        <v>909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1992</v>
      </c>
      <c r="R51" s="108" t="n">
        <v>181</v>
      </c>
      <c r="S51" s="108">
        <f>IF(T51&gt;0,(T51-R51)/2,"")</f>
        <v/>
      </c>
      <c r="T51" s="108" t="n">
        <v>2121</v>
      </c>
      <c r="U51" s="108">
        <f>IF(V51&gt;0,(V51-T51)/2,"")</f>
        <v/>
      </c>
      <c r="V51" s="108" t="n">
        <v>2554</v>
      </c>
      <c r="W51" s="108">
        <f>IF(X51&gt;0,(X51-V51)/2,"")</f>
        <v/>
      </c>
      <c r="X51" s="108" t="n">
        <v>2701</v>
      </c>
      <c r="Y51" s="108">
        <f>IF(Z51&gt;0,(Z51-X51)/2,"")</f>
        <v/>
      </c>
      <c r="Z51" s="108" t="n">
        <v>2701</v>
      </c>
      <c r="AA51" s="108">
        <f>IF(AB51&gt;0,(AB51-Z51)/2,"")</f>
        <v/>
      </c>
      <c r="AB51" s="108" t="n">
        <v>2701</v>
      </c>
      <c r="AC51" s="108">
        <f>IF(AD51&gt;0,(AD51-AB51)/2,"")</f>
        <v/>
      </c>
      <c r="AD51" s="108" t="n">
        <v>2701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1688</v>
      </c>
      <c r="R52" s="106" t="n">
        <v>0</v>
      </c>
      <c r="S52" s="106">
        <f>IF(T52&gt;0,(T52-R52)/2,"")</f>
        <v/>
      </c>
      <c r="T52" s="106" t="n">
        <v>728</v>
      </c>
      <c r="U52" s="106">
        <f>IF(V52&gt;0,(V52-T52)/2,"")</f>
        <v/>
      </c>
      <c r="V52" s="106" t="n">
        <v>931</v>
      </c>
      <c r="W52" s="106">
        <f>IF(X52&gt;0,(X52-V52)/2,"")</f>
        <v/>
      </c>
      <c r="X52" s="106" t="n">
        <v>1090</v>
      </c>
      <c r="Y52" s="106">
        <f>IF(Z52&gt;0,(Z52-X52)/2,"")</f>
        <v/>
      </c>
      <c r="Z52" s="106" t="n">
        <v>1092</v>
      </c>
      <c r="AA52" s="106">
        <f>IF(AB52&gt;0,(AB52-Z52)/2,"")</f>
        <v/>
      </c>
      <c r="AB52" s="106" t="n">
        <v>1092</v>
      </c>
      <c r="AC52" s="106">
        <f>IF(AD52&gt;0,(AD52-AB52)/2,"")</f>
        <v/>
      </c>
      <c r="AD52" s="106" t="n">
        <v>1092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1372</v>
      </c>
      <c r="R53" s="108" t="n">
        <v>678</v>
      </c>
      <c r="S53" s="108">
        <f>IF(T53&gt;0,(T53-R53)/2,"")</f>
        <v/>
      </c>
      <c r="T53" s="108" t="n">
        <v>895</v>
      </c>
      <c r="U53" s="108">
        <f>IF(V53&gt;0,(V53-T53)/2,"")</f>
        <v/>
      </c>
      <c r="V53" s="108" t="n">
        <v>1240</v>
      </c>
      <c r="W53" s="108">
        <f>IF(X53&gt;0,(X53-V53)/2,"")</f>
        <v/>
      </c>
      <c r="X53" s="108" t="n">
        <v>1123</v>
      </c>
      <c r="Y53" s="108">
        <f>IF(Z53&gt;0,(Z53-X53)/2,"")</f>
        <v/>
      </c>
      <c r="Z53" s="108" t="n">
        <v>1123</v>
      </c>
      <c r="AA53" s="108">
        <f>IF(AB53&gt;0,(AB53-Z53)/2,"")</f>
        <v/>
      </c>
      <c r="AB53" s="108" t="n">
        <v>1123</v>
      </c>
      <c r="AC53" s="108">
        <f>IF(AD53&gt;0,(AD53-AB53)/2,"")</f>
        <v/>
      </c>
      <c r="AD53" s="108" t="n">
        <v>1123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4089</v>
      </c>
      <c r="R54" s="106" t="n">
        <v>1000</v>
      </c>
      <c r="S54" s="106">
        <f>IF(T54&gt;0,(T54-R54)/2,"")</f>
        <v/>
      </c>
      <c r="T54" s="106" t="n">
        <v>1000</v>
      </c>
      <c r="U54" s="106">
        <f>IF(V54&gt;0,(V54-T54)/2,"")</f>
        <v/>
      </c>
      <c r="V54" s="106" t="n">
        <v>1905</v>
      </c>
      <c r="W54" s="106">
        <f>IF(X54&gt;0,(X54-V54)/2,"")</f>
        <v/>
      </c>
      <c r="X54" s="106" t="n">
        <v>3047</v>
      </c>
      <c r="Y54" s="106">
        <f>IF(Z54&gt;0,(Z54-X54)/2,"")</f>
        <v/>
      </c>
      <c r="Z54" s="106" t="n">
        <v>3116</v>
      </c>
      <c r="AA54" s="106">
        <f>IF(AB54&gt;0,(AB54-Z54)/2,"")</f>
        <v/>
      </c>
      <c r="AB54" s="106" t="n">
        <v>3116</v>
      </c>
      <c r="AC54" s="106">
        <f>IF(AD54&gt;0,(AD54-AB54)/2,"")</f>
        <v/>
      </c>
      <c r="AD54" s="106" t="n">
        <v>3116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229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229</v>
      </c>
      <c r="W55" s="108">
        <f>IF(X55&gt;0,(X55-V55)/2,"")</f>
        <v/>
      </c>
      <c r="X55" s="108" t="n">
        <v>229</v>
      </c>
      <c r="Y55" s="108">
        <f>IF(Z55&gt;0,(Z55-X55)/2,"")</f>
        <v/>
      </c>
      <c r="Z55" s="108" t="n">
        <v>229</v>
      </c>
      <c r="AA55" s="108">
        <f>IF(AB55&gt;0,(AB55-Z55)/2,"")</f>
        <v/>
      </c>
      <c r="AB55" s="108" t="n">
        <v>229</v>
      </c>
      <c r="AC55" s="108">
        <f>IF(AD55&gt;0,(AD55-AB55)/2,"")</f>
        <v/>
      </c>
      <c r="AD55" s="108" t="n">
        <v>229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1378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215</v>
      </c>
      <c r="W56" s="114">
        <f>IF(X56&gt;0,(X56-V56)/2,"")</f>
        <v/>
      </c>
      <c r="X56" s="114" t="n">
        <v>666</v>
      </c>
      <c r="Y56" s="114">
        <f>IF(Z56&gt;0,(Z56-X56)/2,"")</f>
        <v/>
      </c>
      <c r="Z56" s="114" t="n">
        <v>666</v>
      </c>
      <c r="AA56" s="114">
        <f>IF(AB56&gt;0,(AB56-Z56)/2,"")</f>
        <v/>
      </c>
      <c r="AB56" s="114" t="n">
        <v>666</v>
      </c>
      <c r="AC56" s="114">
        <f>IF(AD56&gt;0,(AD56-AB56)/2,"")</f>
        <v/>
      </c>
      <c r="AD56" s="114" t="n">
        <v>666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3947</v>
      </c>
      <c r="R57" s="104" t="n">
        <v>425</v>
      </c>
      <c r="S57" s="104">
        <f>IF(T57&gt;0,(T57-R57)/2,"")</f>
        <v/>
      </c>
      <c r="T57" s="104" t="n">
        <v>545</v>
      </c>
      <c r="U57" s="104">
        <f>IF(V57&gt;0,(V57-T57)/2,"")</f>
        <v/>
      </c>
      <c r="V57" s="104" t="n">
        <v>1133</v>
      </c>
      <c r="W57" s="104">
        <f>IF(X57&gt;0,(X57-V57)/2,"")</f>
        <v/>
      </c>
      <c r="X57" s="104" t="n">
        <v>1291</v>
      </c>
      <c r="Y57" s="104">
        <f>IF(Z57&gt;0,(Z57-X57)/2,"")</f>
        <v/>
      </c>
      <c r="Z57" s="104" t="n">
        <v>2784</v>
      </c>
      <c r="AA57" s="104">
        <f>IF(AB57&gt;0,(AB57-Z57)/2,"")</f>
        <v/>
      </c>
      <c r="AB57" s="104" t="n">
        <v>2784</v>
      </c>
      <c r="AC57" s="104">
        <f>IF(AD57&gt;0,(AD57-AB57)/2,"")</f>
        <v/>
      </c>
      <c r="AD57" s="104" t="n">
        <v>2784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3998</v>
      </c>
      <c r="R58" s="106" t="n">
        <v>953</v>
      </c>
      <c r="S58" s="106">
        <f>IF(T58&gt;0,(T58-R58)/2,"")</f>
        <v/>
      </c>
      <c r="T58" s="106" t="n">
        <v>1200</v>
      </c>
      <c r="U58" s="106">
        <f>IF(V58&gt;0,(V58-T58)/2,"")</f>
        <v/>
      </c>
      <c r="V58" s="106" t="n">
        <v>1980</v>
      </c>
      <c r="W58" s="106">
        <f>IF(X58&gt;0,(X58-V58)/2,"")</f>
        <v/>
      </c>
      <c r="X58" s="106" t="n">
        <v>2747</v>
      </c>
      <c r="Y58" s="106">
        <f>IF(Z58&gt;0,(Z58-X58)/2,"")</f>
        <v/>
      </c>
      <c r="Z58" s="106" t="n">
        <v>3536</v>
      </c>
      <c r="AA58" s="106">
        <f>IF(AB58&gt;0,(AB58-Z58)/2,"")</f>
        <v/>
      </c>
      <c r="AB58" s="106" t="n">
        <v>3536</v>
      </c>
      <c r="AC58" s="106">
        <f>IF(AD58&gt;0,(AD58-AB58)/2,"")</f>
        <v/>
      </c>
      <c r="AD58" s="106" t="n">
        <v>3536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3881</v>
      </c>
      <c r="R59" s="108" t="n">
        <v>608</v>
      </c>
      <c r="S59" s="108">
        <f>IF(T59&gt;0,(T59-R59)/2,"")</f>
        <v/>
      </c>
      <c r="T59" s="108" t="n">
        <v>886</v>
      </c>
      <c r="U59" s="108">
        <f>IF(V59&gt;0,(V59-T59)/2,"")</f>
        <v/>
      </c>
      <c r="V59" s="108" t="n">
        <v>1343</v>
      </c>
      <c r="W59" s="108">
        <f>IF(X59&gt;0,(X59-V59)/2,"")</f>
        <v/>
      </c>
      <c r="X59" s="108" t="n">
        <v>3337</v>
      </c>
      <c r="Y59" s="108">
        <f>IF(Z59&gt;0,(Z59-X59)/2,"")</f>
        <v/>
      </c>
      <c r="Z59" s="108" t="n">
        <v>3440</v>
      </c>
      <c r="AA59" s="108">
        <f>IF(AB59&gt;0,(AB59-Z59)/2,"")</f>
        <v/>
      </c>
      <c r="AB59" s="108" t="n">
        <v>3440</v>
      </c>
      <c r="AC59" s="108">
        <f>IF(AD59&gt;0,(AD59-AB59)/2,"")</f>
        <v/>
      </c>
      <c r="AD59" s="108" t="n">
        <v>3440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4191</v>
      </c>
      <c r="R60" s="114" t="n">
        <v>177</v>
      </c>
      <c r="S60" s="114">
        <f>IF(T60&gt;0,(T60-R60)/2,"")</f>
        <v/>
      </c>
      <c r="T60" s="114" t="n">
        <v>1267</v>
      </c>
      <c r="U60" s="114">
        <f>IF(V60&gt;0,(V60-T60)/2,"")</f>
        <v/>
      </c>
      <c r="V60" s="114" t="n">
        <v>2754</v>
      </c>
      <c r="W60" s="114">
        <f>IF(X60&gt;0,(X60-V60)/2,"")</f>
        <v/>
      </c>
      <c r="X60" s="114" t="n">
        <v>4204</v>
      </c>
      <c r="Y60" s="114">
        <f>IF(Z60&gt;0,(Z60-X60)/2,"")</f>
        <v/>
      </c>
      <c r="Z60" s="114" t="n">
        <v>4205</v>
      </c>
      <c r="AA60" s="114">
        <f>IF(AB60&gt;0,(AB60-Z60)/2,"")</f>
        <v/>
      </c>
      <c r="AB60" s="114" t="n">
        <v>4205</v>
      </c>
      <c r="AC60" s="114">
        <f>IF(AD60&gt;0,(AD60-AB60)/2,"")</f>
        <v/>
      </c>
      <c r="AD60" s="114" t="n">
        <v>4205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3850</v>
      </c>
      <c r="R61" s="104" t="n">
        <v>210</v>
      </c>
      <c r="S61" s="104">
        <f>IF(T61&gt;0,(T61-R61)/2,"")</f>
        <v/>
      </c>
      <c r="T61" s="104" t="n">
        <v>314</v>
      </c>
      <c r="U61" s="104">
        <f>IF(V61&gt;0,(V61-T61)/2,"")</f>
        <v/>
      </c>
      <c r="V61" s="104" t="n">
        <v>1223</v>
      </c>
      <c r="W61" s="104">
        <f>IF(X61&gt;0,(X61-V61)/2,"")</f>
        <v/>
      </c>
      <c r="X61" s="104" t="n">
        <v>2158</v>
      </c>
      <c r="Y61" s="104">
        <f>IF(Z61&gt;0,(Z61-X61)/2,"")</f>
        <v/>
      </c>
      <c r="Z61" s="104" t="n">
        <v>2402</v>
      </c>
      <c r="AA61" s="104">
        <f>IF(AB61&gt;0,(AB61-Z61)/2,"")</f>
        <v/>
      </c>
      <c r="AB61" s="104" t="n">
        <v>2584</v>
      </c>
      <c r="AC61" s="104">
        <f>IF(AD61&gt;0,(AD61-AB61)/2,"")</f>
        <v/>
      </c>
      <c r="AD61" s="104" t="n">
        <v>2584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3646</v>
      </c>
      <c r="R62" s="106" t="n">
        <v>154</v>
      </c>
      <c r="S62" s="106">
        <f>IF(T62&gt;0,(T62-R62)/2,"")</f>
        <v/>
      </c>
      <c r="T62" s="106" t="n">
        <v>298</v>
      </c>
      <c r="U62" s="106">
        <f>IF(V62&gt;0,(V62-T62)/2,"")</f>
        <v/>
      </c>
      <c r="V62" s="106" t="n">
        <v>298</v>
      </c>
      <c r="W62" s="106">
        <f>IF(X62&gt;0,(X62-V62)/2,"")</f>
        <v/>
      </c>
      <c r="X62" s="106" t="n">
        <v>1159</v>
      </c>
      <c r="Y62" s="106">
        <f>IF(Z62&gt;0,(Z62-X62)/2,"")</f>
        <v/>
      </c>
      <c r="Z62" s="106" t="n">
        <v>2264</v>
      </c>
      <c r="AA62" s="106">
        <f>IF(AB62&gt;0,(AB62-Z62)/2,"")</f>
        <v/>
      </c>
      <c r="AB62" s="106" t="n">
        <v>2264</v>
      </c>
      <c r="AC62" s="106">
        <f>IF(AD62&gt;0,(AD62-AB62)/2,"")</f>
        <v/>
      </c>
      <c r="AD62" s="106" t="n">
        <v>2264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1551</v>
      </c>
      <c r="R63" s="108" t="n">
        <v>287</v>
      </c>
      <c r="S63" s="108">
        <f>IF(T63&gt;0,(T63-R63)/2,"")</f>
        <v/>
      </c>
      <c r="T63" s="108" t="n">
        <v>860</v>
      </c>
      <c r="U63" s="108">
        <f>IF(V63&gt;0,(V63-T63)/2,"")</f>
        <v/>
      </c>
      <c r="V63" s="108" t="n">
        <v>1129</v>
      </c>
      <c r="W63" s="108">
        <f>IF(X63&gt;0,(X63-V63)/2,"")</f>
        <v/>
      </c>
      <c r="X63" s="108" t="n">
        <v>1180</v>
      </c>
      <c r="Y63" s="108">
        <f>IF(Z63&gt;0,(Z63-X63)/2,"")</f>
        <v/>
      </c>
      <c r="Z63" s="108" t="n">
        <v>1222</v>
      </c>
      <c r="AA63" s="108">
        <f>IF(AB63&gt;0,(AB63-Z63)/2,"")</f>
        <v/>
      </c>
      <c r="AB63" s="108" t="n">
        <v>1341</v>
      </c>
      <c r="AC63" s="108">
        <f>IF(AD63&gt;0,(AD63-AB63)/2,"")</f>
        <v/>
      </c>
      <c r="AD63" s="108" t="n">
        <v>1341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2941</v>
      </c>
      <c r="R64" s="114" t="n">
        <v>908</v>
      </c>
      <c r="S64" s="114">
        <f>IF(T64&gt;0,(T64-R64)/2,"")</f>
        <v/>
      </c>
      <c r="T64" s="114" t="n">
        <v>908</v>
      </c>
      <c r="U64" s="114">
        <f>IF(V64&gt;0,(V64-T64)/2,"")</f>
        <v/>
      </c>
      <c r="V64" s="114" t="n">
        <v>1122</v>
      </c>
      <c r="W64" s="114">
        <f>IF(X64&gt;0,(X64-V64)/2,"")</f>
        <v/>
      </c>
      <c r="X64" s="114" t="n">
        <v>1634</v>
      </c>
      <c r="Y64" s="114">
        <f>IF(Z64&gt;0,(Z64-X64)/2,"")</f>
        <v/>
      </c>
      <c r="Z64" s="114" t="n">
        <v>2023</v>
      </c>
      <c r="AA64" s="114">
        <f>IF(AB64&gt;0,(AB64-Z64)/2,"")</f>
        <v/>
      </c>
      <c r="AB64" s="114" t="n">
        <v>2392</v>
      </c>
      <c r="AC64" s="114">
        <f>IF(AD64&gt;0,(AD64-AB64)/2,"")</f>
        <v/>
      </c>
      <c r="AD64" s="114" t="n">
        <v>2392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70.xml><?xml version="1.0" encoding="utf-8"?>
<worksheet xmlns:r="http://schemas.openxmlformats.org/officeDocument/2006/relationships" xmlns="http://schemas.openxmlformats.org/spreadsheetml/2006/main">
  <sheetPr codeName="Sheet70">
    <tabColor theme="1"/>
    <outlinePr summaryBelow="1" summaryRight="1"/>
    <pageSetUpPr fitToPage="1"/>
  </sheetPr>
  <dimension ref="B2:AQ64"/>
  <sheetViews>
    <sheetView topLeftCell="G1"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6118</v>
      </c>
      <c r="E6" s="18" t="inlineStr">
        <is>
          <t xml:space="preserve">Room 1 </t>
        </is>
      </c>
      <c r="F6" s="119" t="n">
        <v>22361</v>
      </c>
      <c r="G6" s="117" t="n">
        <v>18922.439375</v>
      </c>
      <c r="H6" s="117" t="n">
        <v>17188.73345688</v>
      </c>
      <c r="I6" s="19">
        <f>G6+H6</f>
        <v/>
      </c>
      <c r="J6" s="119" t="n">
        <v>21771</v>
      </c>
      <c r="K6" s="117" t="n">
        <v>18100.84937500001</v>
      </c>
      <c r="L6" s="117" t="n">
        <v>16163.88003068001</v>
      </c>
      <c r="M6" s="19">
        <f>K6+L6</f>
        <v/>
      </c>
      <c r="N6" s="85" t="n">
        <v>67</v>
      </c>
      <c r="O6" s="85" t="n">
        <v>52</v>
      </c>
      <c r="P6" s="92" t="n"/>
      <c r="Q6" s="20">
        <f>J6-P6</f>
        <v/>
      </c>
      <c r="R6" s="21" t="n">
        <v>1106</v>
      </c>
      <c r="S6" s="20">
        <f>IF(R6&gt;0,(R6-R7-$Q6),"")</f>
        <v/>
      </c>
      <c r="T6" s="21" t="n">
        <v>6415</v>
      </c>
      <c r="U6" s="20">
        <f>IF(T6&gt;0,(T6-T7-$Q6),"")</f>
        <v/>
      </c>
      <c r="V6" s="21" t="n">
        <v>10645</v>
      </c>
      <c r="W6" s="20">
        <f>IF(V6&gt;0,(V6-V7-$Q6),"")</f>
        <v/>
      </c>
      <c r="X6" s="21" t="n">
        <v>13823</v>
      </c>
      <c r="Y6" s="20">
        <f>IF(X6&gt;0,(X6-X7-$Q6),"")</f>
        <v/>
      </c>
      <c r="Z6" s="21" t="n">
        <v>18347</v>
      </c>
      <c r="AA6" s="20">
        <f>IF(Z6&gt;0,(Z6-Z7-$Q6),"")</f>
        <v/>
      </c>
      <c r="AB6" s="21" t="n">
        <v>20643</v>
      </c>
      <c r="AC6" s="22">
        <f>IF(AB6&gt;0,(AB6-AB7-$Q6),"")</f>
        <v/>
      </c>
      <c r="AD6" s="21" t="n">
        <v>20643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2507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17</v>
      </c>
      <c r="S7" s="24" t="n"/>
      <c r="T7" s="25" t="n">
        <v>419</v>
      </c>
      <c r="U7" s="24" t="n"/>
      <c r="V7" s="25" t="n">
        <v>1042</v>
      </c>
      <c r="W7" s="24" t="n"/>
      <c r="X7" s="25" t="n">
        <v>1101</v>
      </c>
      <c r="Y7" s="24" t="n"/>
      <c r="Z7" s="25" t="n">
        <v>623</v>
      </c>
      <c r="AA7" s="24" t="n"/>
      <c r="AB7" s="25" t="n">
        <v>640</v>
      </c>
      <c r="AC7" s="26" t="n"/>
      <c r="AD7" s="25" t="n">
        <v>640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2717</v>
      </c>
      <c r="E8" s="29" t="inlineStr">
        <is>
          <t>Room 2</t>
        </is>
      </c>
      <c r="F8" s="119" t="n">
        <v>11550</v>
      </c>
      <c r="G8" s="117" t="n">
        <v>4746.445</v>
      </c>
      <c r="H8" s="117" t="n">
        <v>1406.6762195</v>
      </c>
      <c r="I8" s="19">
        <f>G8+H8</f>
        <v/>
      </c>
      <c r="J8" s="119" t="n">
        <v>11824</v>
      </c>
      <c r="K8" s="117" t="n">
        <v>4850.188</v>
      </c>
      <c r="L8" s="117" t="n">
        <v>1453.2390331</v>
      </c>
      <c r="M8" s="19">
        <f>K8+L8</f>
        <v/>
      </c>
      <c r="N8" s="87" t="n">
        <v>27</v>
      </c>
      <c r="O8" s="87" t="n">
        <v>22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4295</v>
      </c>
      <c r="W8" s="20">
        <f>IF(V8&gt;0,(V8-V9-$Q8),"")</f>
        <v/>
      </c>
      <c r="X8" s="21" t="n">
        <v>8343</v>
      </c>
      <c r="Y8" s="20">
        <f>IF(X8&gt;0,(X8-X9-$Q8),"")</f>
        <v/>
      </c>
      <c r="Z8" s="21" t="n">
        <v>11549</v>
      </c>
      <c r="AA8" s="20">
        <f>IF(Z8&gt;0,(Z8-Z9-$Q8),"")</f>
        <v/>
      </c>
      <c r="AB8" s="21" t="n">
        <v>12996</v>
      </c>
      <c r="AC8" s="22">
        <f>IF(AB8&gt;0,(AB8-AB9-$Q8),"")</f>
        <v/>
      </c>
      <c r="AD8" s="21" t="n">
        <v>12996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1913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1172</v>
      </c>
      <c r="AA9" s="24" t="n"/>
      <c r="AB9" s="30" t="n">
        <v>1172</v>
      </c>
      <c r="AC9" s="26" t="n"/>
      <c r="AD9" s="30" t="n">
        <v>1172</v>
      </c>
      <c r="AE9" s="26" t="n"/>
    </row>
    <row r="10">
      <c r="B10" s="16" t="inlineStr">
        <is>
          <t>WM DC</t>
        </is>
      </c>
      <c r="C10" s="17" t="n">
        <v>4357</v>
      </c>
      <c r="E10" s="18" t="inlineStr">
        <is>
          <t>Room 3</t>
        </is>
      </c>
      <c r="F10" s="119" t="n">
        <v>23202</v>
      </c>
      <c r="G10" s="117" t="n">
        <v>17827.13303125</v>
      </c>
      <c r="H10" s="117" t="n">
        <v>1931.5102125</v>
      </c>
      <c r="I10" s="19">
        <f>G10+H10</f>
        <v/>
      </c>
      <c r="J10" s="119" t="n">
        <v>23039</v>
      </c>
      <c r="K10" s="117" t="n">
        <v>17513.82453125</v>
      </c>
      <c r="L10" s="117" t="n">
        <v>1882.6693025</v>
      </c>
      <c r="M10" s="19">
        <f>K10+L10</f>
        <v/>
      </c>
      <c r="N10" s="88" t="n">
        <v>45</v>
      </c>
      <c r="O10" s="88" t="n">
        <v>38</v>
      </c>
      <c r="P10" s="92" t="n"/>
      <c r="Q10" s="20">
        <f>J10-P10</f>
        <v/>
      </c>
      <c r="R10" s="21" t="n">
        <v>2750</v>
      </c>
      <c r="S10" s="20">
        <f>IF(R10&gt;0,(R10-R11-$Q10),"")</f>
        <v/>
      </c>
      <c r="T10" s="21" t="n">
        <v>5432</v>
      </c>
      <c r="U10" s="20">
        <f>IF(T10&gt;0,(T10-T11-$Q10),"")</f>
        <v/>
      </c>
      <c r="V10" s="21" t="n">
        <v>8488</v>
      </c>
      <c r="W10" s="20">
        <f>IF(V10&gt;0,(V10-V11-$Q10),"")</f>
        <v/>
      </c>
      <c r="X10" s="21" t="n">
        <v>13882</v>
      </c>
      <c r="Y10" s="20">
        <f>IF(X10&gt;0,(X10-X11-$Q10),"")</f>
        <v/>
      </c>
      <c r="Z10" s="21" t="n">
        <v>18159</v>
      </c>
      <c r="AA10" s="20">
        <f>IF(Z10&gt;0,(Z10-Z11-$Q10),"")</f>
        <v/>
      </c>
      <c r="AB10" s="21" t="n">
        <v>18799</v>
      </c>
      <c r="AC10" s="22">
        <f>IF(AB10&gt;0,(AB10-AB11-$Q10),"")</f>
        <v/>
      </c>
      <c r="AD10" s="21" t="n">
        <v>18799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2112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724</v>
      </c>
      <c r="S11" s="24" t="n"/>
      <c r="T11" s="30" t="n">
        <v>971</v>
      </c>
      <c r="U11" s="24" t="n"/>
      <c r="V11" s="30" t="n">
        <v>1697</v>
      </c>
      <c r="W11" s="24" t="n"/>
      <c r="X11" s="30" t="n">
        <v>2238</v>
      </c>
      <c r="Y11" s="24" t="n"/>
      <c r="Z11" s="30" t="n">
        <v>2481</v>
      </c>
      <c r="AA11" s="24" t="n"/>
      <c r="AB11" s="30" t="n">
        <v>2443</v>
      </c>
      <c r="AC11" s="26" t="n"/>
      <c r="AD11" s="30" t="n">
        <v>2443</v>
      </c>
      <c r="AE11" s="26" t="n"/>
    </row>
    <row r="12">
      <c r="B12" s="16" t="inlineStr">
        <is>
          <t>WM TUC</t>
        </is>
      </c>
      <c r="C12" s="17" t="n">
        <v>1589</v>
      </c>
      <c r="E12" s="29" t="inlineStr">
        <is>
          <t>Room 4</t>
        </is>
      </c>
      <c r="F12" s="119" t="n">
        <v>16829</v>
      </c>
      <c r="G12" s="117" t="n">
        <v>12695.9675</v>
      </c>
      <c r="H12" s="117" t="n">
        <v>19324.33988217</v>
      </c>
      <c r="I12" s="19">
        <f>G12+H12</f>
        <v/>
      </c>
      <c r="J12" s="119" t="n">
        <v>16565</v>
      </c>
      <c r="K12" s="117" t="n">
        <v>12146.50625</v>
      </c>
      <c r="L12" s="117" t="n">
        <v>17566.04306958</v>
      </c>
      <c r="M12" s="19">
        <f>K12+L12</f>
        <v/>
      </c>
      <c r="N12" s="88" t="n">
        <v>51</v>
      </c>
      <c r="O12" s="88" t="n">
        <v>42</v>
      </c>
      <c r="P12" s="92" t="n"/>
      <c r="Q12" s="20">
        <f>J12-P12</f>
        <v/>
      </c>
      <c r="R12" s="21" t="n">
        <v>2533</v>
      </c>
      <c r="S12" s="20">
        <f>IF(R12&gt;0,(R12-R13-$Q12),"")</f>
        <v/>
      </c>
      <c r="T12" s="21" t="n">
        <v>5505</v>
      </c>
      <c r="U12" s="20">
        <f>IF(T12&gt;0,(T12-T13-$Q12),"")</f>
        <v/>
      </c>
      <c r="V12" s="21" t="n">
        <v>6747</v>
      </c>
      <c r="W12" s="20">
        <f>IF(V12&gt;0,(V12-V13-$Q12),"")</f>
        <v/>
      </c>
      <c r="X12" s="21" t="n">
        <v>9537</v>
      </c>
      <c r="Y12" s="20">
        <f>IF(X12&gt;0,(X12-X13-$Q12),"")</f>
        <v/>
      </c>
      <c r="Z12" s="21" t="n">
        <v>11287</v>
      </c>
      <c r="AA12" s="20">
        <f>IF(Z12&gt;0,(Z12-Z13-$Q12),"")</f>
        <v/>
      </c>
      <c r="AB12" s="21" t="n">
        <v>11287</v>
      </c>
      <c r="AC12" s="22">
        <f>IF(AB12&gt;0,(AB12-AB13-$Q12),"")</f>
        <v/>
      </c>
      <c r="AD12" s="21" t="n">
        <v>11287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4657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726</v>
      </c>
      <c r="S13" s="24" t="n"/>
      <c r="T13" s="30" t="n">
        <v>1189</v>
      </c>
      <c r="U13" s="24" t="n"/>
      <c r="V13" s="30" t="n">
        <v>1741</v>
      </c>
      <c r="W13" s="24" t="n"/>
      <c r="X13" s="30" t="n">
        <v>1911</v>
      </c>
      <c r="Y13" s="24" t="n"/>
      <c r="Z13" s="30" t="n">
        <v>1895</v>
      </c>
      <c r="AA13" s="24" t="n"/>
      <c r="AB13" s="30" t="n">
        <v>1895</v>
      </c>
      <c r="AC13" s="26" t="n"/>
      <c r="AD13" s="30" t="n">
        <v>1895</v>
      </c>
      <c r="AE13" s="26" t="n"/>
    </row>
    <row r="14">
      <c r="B14" s="16" t="inlineStr">
        <is>
          <t>ALBSFWY PHX</t>
        </is>
      </c>
      <c r="C14" s="17" t="n">
        <v>11719</v>
      </c>
      <c r="E14" s="18" t="inlineStr">
        <is>
          <t>Room 5</t>
        </is>
      </c>
      <c r="F14" s="119" t="n">
        <v>19337</v>
      </c>
      <c r="G14" s="117" t="n">
        <v>17145.75</v>
      </c>
      <c r="H14" s="117" t="n">
        <v>20797.383530165</v>
      </c>
      <c r="I14" s="19">
        <f>G14+H14</f>
        <v/>
      </c>
      <c r="J14" s="119" t="n">
        <v>19510</v>
      </c>
      <c r="K14" s="117" t="n">
        <v>17396.4375</v>
      </c>
      <c r="L14" s="117" t="n">
        <v>20945.70233370501</v>
      </c>
      <c r="M14" s="19">
        <f>K14+L14</f>
        <v/>
      </c>
      <c r="N14" s="88" t="n">
        <v>57</v>
      </c>
      <c r="O14" s="88" t="n">
        <v>47</v>
      </c>
      <c r="P14" s="92" t="n"/>
      <c r="Q14" s="20">
        <f>J14-P14</f>
        <v/>
      </c>
      <c r="R14" s="21" t="n">
        <v>2839</v>
      </c>
      <c r="S14" s="20">
        <f>IF(R14&gt;0,(R14-R15-$Q14),"")</f>
        <v/>
      </c>
      <c r="T14" s="21" t="n">
        <v>6880</v>
      </c>
      <c r="U14" s="20">
        <f>IF(T14&gt;0,(T14-T15-$Q14),"")</f>
        <v/>
      </c>
      <c r="V14" s="21" t="n">
        <v>8975</v>
      </c>
      <c r="W14" s="20">
        <f>IF(V14&gt;0,(V14-V15-$Q14),"")</f>
        <v/>
      </c>
      <c r="X14" s="21" t="n">
        <v>10957</v>
      </c>
      <c r="Y14" s="20">
        <f>IF(X14&gt;0,(X14-X15-$Q14),"")</f>
        <v/>
      </c>
      <c r="Z14" s="21" t="n">
        <v>13673</v>
      </c>
      <c r="AA14" s="20">
        <f>IF(Z14&gt;0,(Z14-Z15-$Q14),"")</f>
        <v/>
      </c>
      <c r="AB14" s="21" t="n">
        <v>13673</v>
      </c>
      <c r="AC14" s="22">
        <f>IF(AB14&gt;0,(AB14-AB15-$Q14),"")</f>
        <v/>
      </c>
      <c r="AD14" s="21" t="n">
        <v>13673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2902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2410</v>
      </c>
      <c r="S15" s="24" t="n"/>
      <c r="T15" s="25" t="n">
        <v>5480</v>
      </c>
      <c r="U15" s="24" t="n"/>
      <c r="V15" s="25" t="n">
        <v>6798</v>
      </c>
      <c r="W15" s="24" t="n"/>
      <c r="X15" s="25" t="n">
        <v>7867</v>
      </c>
      <c r="Y15" s="24" t="n"/>
      <c r="Z15" s="25" t="n">
        <v>8857</v>
      </c>
      <c r="AA15" s="24" t="n"/>
      <c r="AB15" s="25" t="n">
        <v>8857</v>
      </c>
      <c r="AC15" s="26" t="n"/>
      <c r="AD15" s="25" t="n">
        <v>8857</v>
      </c>
      <c r="AE15" s="26" t="n"/>
    </row>
    <row r="16" ht="15" customHeight="1" thickBot="1">
      <c r="B16" s="28" t="inlineStr">
        <is>
          <t>FRY'S</t>
        </is>
      </c>
      <c r="C16" s="17" t="n">
        <v>13692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1132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572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8539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2446</v>
      </c>
      <c r="L20" s="4" t="n"/>
      <c r="M20" s="4" t="n"/>
      <c r="Q20" s="51" t="inlineStr">
        <is>
          <t>Day Prior</t>
        </is>
      </c>
      <c r="R20" s="35" t="n">
        <v>5975</v>
      </c>
      <c r="S20" s="36" t="n">
        <v>-79664</v>
      </c>
      <c r="T20" s="35" t="n">
        <v>14583</v>
      </c>
      <c r="U20" s="36" t="n">
        <v>-71056</v>
      </c>
      <c r="V20" s="35" t="n">
        <v>24312</v>
      </c>
      <c r="W20" s="36" t="n">
        <v>-61327</v>
      </c>
      <c r="X20" s="35" t="n">
        <v>45365</v>
      </c>
      <c r="Y20" s="36" t="n">
        <v>-40274</v>
      </c>
      <c r="Z20" s="35" t="n">
        <v>55983</v>
      </c>
      <c r="AA20" s="36" t="n">
        <v>-29656</v>
      </c>
      <c r="AB20" s="35" t="n">
        <v>57286</v>
      </c>
      <c r="AC20" s="37" t="n">
        <v>-28353</v>
      </c>
      <c r="AD20" s="35" t="n">
        <v>57286</v>
      </c>
      <c r="AE20" s="37" t="n">
        <v>-28353</v>
      </c>
    </row>
    <row r="21" ht="15" customHeight="1" thickBot="1">
      <c r="B21" s="57" t="inlineStr">
        <is>
          <t>SBUX LV</t>
        </is>
      </c>
      <c r="C21" s="58" t="n">
        <v>4419</v>
      </c>
      <c r="M21" s="4" t="n"/>
      <c r="Q21" s="52" t="n"/>
      <c r="R21" s="40" t="n">
        <v>5666</v>
      </c>
      <c r="S21" s="41" t="n"/>
      <c r="T21" s="40" t="n">
        <v>8956</v>
      </c>
      <c r="U21" s="41" t="n"/>
      <c r="V21" s="40" t="n">
        <v>11699</v>
      </c>
      <c r="W21" s="41" t="n"/>
      <c r="X21" s="40" t="n">
        <v>14865</v>
      </c>
      <c r="Y21" s="41" t="n"/>
      <c r="Z21" s="40" t="n">
        <v>16054</v>
      </c>
      <c r="AA21" s="41" t="n"/>
      <c r="AB21" s="40" t="n">
        <v>16500</v>
      </c>
      <c r="AC21" s="42" t="n"/>
      <c r="AD21" s="40" t="n">
        <v>16500</v>
      </c>
      <c r="AE21" s="42" t="n"/>
    </row>
    <row r="22" ht="15" customHeight="1" thickBot="1">
      <c r="M22" s="4" t="n"/>
      <c r="Q22" s="54" t="n"/>
      <c r="R22" s="55" t="n">
        <v>2987.5</v>
      </c>
      <c r="S22" s="55" t="n"/>
      <c r="T22" s="55" t="n">
        <v>4304</v>
      </c>
      <c r="U22" s="55" t="n"/>
      <c r="V22" s="55" t="n">
        <v>4864.5</v>
      </c>
      <c r="W22" s="55" t="n"/>
      <c r="X22" s="55" t="n">
        <v>10526.5</v>
      </c>
      <c r="Y22" s="55" t="n"/>
      <c r="Z22" s="55" t="n">
        <v>5309</v>
      </c>
      <c r="AA22" s="55" t="n"/>
      <c r="AB22" s="55" t="n">
        <v>651.5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12385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35386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6118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12715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15095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4630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1057</v>
      </c>
      <c r="R35" s="104" t="n">
        <v>0</v>
      </c>
      <c r="S35" s="104">
        <f>IF(T35&gt;0,(T35-R35)/2,"")</f>
        <v/>
      </c>
      <c r="T35" s="104" t="n">
        <v>543</v>
      </c>
      <c r="U35" s="104">
        <f>IF(V35&gt;0,(V35-T35)/2,"")</f>
        <v/>
      </c>
      <c r="V35" s="104" t="n">
        <v>1585</v>
      </c>
      <c r="W35" s="104">
        <f>IF(X35&gt;0,(X35-V35)/2,"")</f>
        <v/>
      </c>
      <c r="X35" s="104" t="n">
        <v>1594</v>
      </c>
      <c r="Y35" s="104">
        <f>IF(Z35&gt;0,(Z35-X35)/2,"")</f>
        <v/>
      </c>
      <c r="Z35" s="104" t="n">
        <v>1057</v>
      </c>
      <c r="AA35" s="104">
        <f>IF(AB35&gt;0,(AB35-Z35)/2,"")</f>
        <v/>
      </c>
      <c r="AB35" s="104" t="n">
        <v>1059</v>
      </c>
      <c r="AC35" s="104">
        <f>IF(AD35&gt;0,(AD35-AB35)/2,"")</f>
        <v/>
      </c>
      <c r="AD35" s="104" t="n">
        <v>1059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2150</v>
      </c>
      <c r="R36" s="106" t="n">
        <v>0</v>
      </c>
      <c r="S36" s="106">
        <f>IF(T36&gt;0,(T36-R36)/2,"")</f>
        <v/>
      </c>
      <c r="T36" s="106" t="n">
        <v>612</v>
      </c>
      <c r="U36" s="106">
        <f>IF(V36&gt;0,(V36-T36)/2,"")</f>
        <v/>
      </c>
      <c r="V36" s="106" t="n">
        <v>612</v>
      </c>
      <c r="W36" s="106">
        <f>IF(X36&gt;0,(X36-V36)/2,"")</f>
        <v/>
      </c>
      <c r="X36" s="106" t="n">
        <v>1158</v>
      </c>
      <c r="Y36" s="106">
        <f>IF(Z36&gt;0,(Z36-X36)/2,"")</f>
        <v/>
      </c>
      <c r="Z36" s="106" t="n">
        <v>1178</v>
      </c>
      <c r="AA36" s="106">
        <f>IF(AB36&gt;0,(AB36-Z36)/2,"")</f>
        <v/>
      </c>
      <c r="AB36" s="106" t="n">
        <v>1189</v>
      </c>
      <c r="AC36" s="106">
        <f>IF(AD36&gt;0,(AD36-AB36)/2,"")</f>
        <v/>
      </c>
      <c r="AD36" s="106" t="n">
        <v>1189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3734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372</v>
      </c>
      <c r="W37" s="108">
        <f>IF(X37&gt;0,(X37-V37)/2,"")</f>
        <v/>
      </c>
      <c r="X37" s="108" t="n">
        <v>1205</v>
      </c>
      <c r="Y37" s="108">
        <f>IF(Z37&gt;0,(Z37-X37)/2,"")</f>
        <v/>
      </c>
      <c r="Z37" s="108" t="n">
        <v>2909</v>
      </c>
      <c r="AA37" s="108">
        <f>IF(AB37&gt;0,(AB37-Z37)/2,"")</f>
        <v/>
      </c>
      <c r="AB37" s="108" t="n">
        <v>3529</v>
      </c>
      <c r="AC37" s="108">
        <f>IF(AD37&gt;0,(AD37-AB37)/2,"")</f>
        <v/>
      </c>
      <c r="AD37" s="108" t="n">
        <v>3529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3692</v>
      </c>
      <c r="R38" s="106" t="n">
        <v>752</v>
      </c>
      <c r="S38" s="106">
        <f>IF(T38&gt;0,(T38-R38)/2,"")</f>
        <v/>
      </c>
      <c r="T38" s="106" t="n">
        <v>752</v>
      </c>
      <c r="U38" s="106">
        <f>IF(V38&gt;0,(V38-T38)/2,"")</f>
        <v/>
      </c>
      <c r="V38" s="106" t="n">
        <v>1744</v>
      </c>
      <c r="W38" s="106">
        <f>IF(X38&gt;0,(X38-V38)/2,"")</f>
        <v/>
      </c>
      <c r="X38" s="106" t="n">
        <v>2269</v>
      </c>
      <c r="Y38" s="106">
        <f>IF(Z38&gt;0,(Z38-X38)/2,"")</f>
        <v/>
      </c>
      <c r="Z38" s="106" t="n">
        <v>3446</v>
      </c>
      <c r="AA38" s="106">
        <f>IF(AB38&gt;0,(AB38-Z38)/2,"")</f>
        <v/>
      </c>
      <c r="AB38" s="106" t="n">
        <v>3446</v>
      </c>
      <c r="AC38" s="106">
        <f>IF(AD38&gt;0,(AD38-AB38)/2,"")</f>
        <v/>
      </c>
      <c r="AD38" s="106" t="n">
        <v>3446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2663</v>
      </c>
      <c r="R39" s="108" t="n">
        <v>0</v>
      </c>
      <c r="S39" s="108">
        <f>IF(T39&gt;0,(T39-R39)/2,"")</f>
        <v/>
      </c>
      <c r="T39" s="108" t="n">
        <v>977</v>
      </c>
      <c r="U39" s="108">
        <f>IF(V39&gt;0,(V39-T39)/2,"")</f>
        <v/>
      </c>
      <c r="V39" s="108" t="n">
        <v>1461</v>
      </c>
      <c r="W39" s="108">
        <f>IF(X39&gt;0,(X39-V39)/2,"")</f>
        <v/>
      </c>
      <c r="X39" s="108" t="n">
        <v>2001</v>
      </c>
      <c r="Y39" s="108">
        <f>IF(Z39&gt;0,(Z39-X39)/2,"")</f>
        <v/>
      </c>
      <c r="Z39" s="108" t="n">
        <v>2696</v>
      </c>
      <c r="AA39" s="108">
        <f>IF(AB39&gt;0,(AB39-Z39)/2,"")</f>
        <v/>
      </c>
      <c r="AB39" s="108" t="n">
        <v>2696</v>
      </c>
      <c r="AC39" s="108">
        <f>IF(AD39&gt;0,(AD39-AB39)/2,"")</f>
        <v/>
      </c>
      <c r="AD39" s="108" t="n">
        <v>2696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3651</v>
      </c>
      <c r="R40" s="106" t="n">
        <v>354</v>
      </c>
      <c r="S40" s="106">
        <f>IF(T40&gt;0,(T40-R40)/2,"")</f>
        <v/>
      </c>
      <c r="T40" s="106" t="n">
        <v>1456</v>
      </c>
      <c r="U40" s="106">
        <f>IF(V40&gt;0,(V40-T40)/2,"")</f>
        <v/>
      </c>
      <c r="V40" s="106" t="n">
        <v>1888</v>
      </c>
      <c r="W40" s="106">
        <f>IF(X40&gt;0,(X40-V40)/2,"")</f>
        <v/>
      </c>
      <c r="X40" s="106" t="n">
        <v>2173</v>
      </c>
      <c r="Y40" s="106">
        <f>IF(Z40&gt;0,(Z40-X40)/2,"")</f>
        <v/>
      </c>
      <c r="Z40" s="106" t="n">
        <v>2529</v>
      </c>
      <c r="AA40" s="106">
        <f>IF(AB40&gt;0,(AB40-Z40)/2,"")</f>
        <v/>
      </c>
      <c r="AB40" s="106" t="n">
        <v>4046</v>
      </c>
      <c r="AC40" s="106">
        <f>IF(AD40&gt;0,(AD40-AB40)/2,"")</f>
        <v/>
      </c>
      <c r="AD40" s="106" t="n">
        <v>4046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647</v>
      </c>
      <c r="R41" s="108" t="n">
        <v>0</v>
      </c>
      <c r="S41" s="108">
        <f>IF(T41&gt;0,(T41-R41)/2,"")</f>
        <v/>
      </c>
      <c r="T41" s="108" t="n">
        <v>647</v>
      </c>
      <c r="U41" s="108">
        <f>IF(V41&gt;0,(V41-T41)/2,"")</f>
        <v/>
      </c>
      <c r="V41" s="108" t="n">
        <v>647</v>
      </c>
      <c r="W41" s="108">
        <f>IF(X41&gt;0,(X41-V41)/2,"")</f>
        <v/>
      </c>
      <c r="X41" s="108" t="n">
        <v>648</v>
      </c>
      <c r="Y41" s="108">
        <f>IF(Z41&gt;0,(Z41-X41)/2,"")</f>
        <v/>
      </c>
      <c r="Z41" s="108" t="n">
        <v>648</v>
      </c>
      <c r="AA41" s="108">
        <f>IF(AB41&gt;0,(AB41-Z41)/2,"")</f>
        <v/>
      </c>
      <c r="AB41" s="108" t="n">
        <v>648</v>
      </c>
      <c r="AC41" s="108">
        <f>IF(AD41&gt;0,(AD41-AB41)/2,"")</f>
        <v/>
      </c>
      <c r="AD41" s="108" t="n">
        <v>648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1787</v>
      </c>
      <c r="R42" s="106" t="n">
        <v>0</v>
      </c>
      <c r="S42" s="106">
        <f>IF(T42&gt;0,(T42-R42)/2,"")</f>
        <v/>
      </c>
      <c r="T42" s="106" t="n">
        <v>709</v>
      </c>
      <c r="U42" s="106">
        <f>IF(V42&gt;0,(V42-T42)/2,"")</f>
        <v/>
      </c>
      <c r="V42" s="106" t="n">
        <v>1138</v>
      </c>
      <c r="W42" s="106">
        <f>IF(X42&gt;0,(X42-V42)/2,"")</f>
        <v/>
      </c>
      <c r="X42" s="106" t="n">
        <v>1578</v>
      </c>
      <c r="Y42" s="106">
        <f>IF(Z42&gt;0,(Z42-X42)/2,"")</f>
        <v/>
      </c>
      <c r="Z42" s="106" t="n">
        <v>1623</v>
      </c>
      <c r="AA42" s="106">
        <f>IF(AB42&gt;0,(AB42-Z42)/2,"")</f>
        <v/>
      </c>
      <c r="AB42" s="106" t="n">
        <v>1769</v>
      </c>
      <c r="AC42" s="106">
        <f>IF(AD42&gt;0,(AD42-AB42)/2,"")</f>
        <v/>
      </c>
      <c r="AD42" s="106" t="n">
        <v>1769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1761</v>
      </c>
      <c r="R43" s="110" t="n">
        <v>0</v>
      </c>
      <c r="S43" s="110">
        <f>IF(T43&gt;0,(T43-R43)/2,"")</f>
        <v/>
      </c>
      <c r="T43" s="110" t="n">
        <v>591</v>
      </c>
      <c r="U43" s="110">
        <f>IF(V43&gt;0,(V43-T43)/2,"")</f>
        <v/>
      </c>
      <c r="V43" s="110" t="n">
        <v>963</v>
      </c>
      <c r="W43" s="110">
        <f>IF(X43&gt;0,(X43-V43)/2,"")</f>
        <v/>
      </c>
      <c r="X43" s="110" t="n">
        <v>970</v>
      </c>
      <c r="Y43" s="110">
        <f>IF(Z43&gt;0,(Z43-X43)/2,"")</f>
        <v/>
      </c>
      <c r="Z43" s="110" t="n">
        <v>1761</v>
      </c>
      <c r="AA43" s="110">
        <f>IF(AB43&gt;0,(AB43-Z43)/2,"")</f>
        <v/>
      </c>
      <c r="AB43" s="110" t="n">
        <v>1761</v>
      </c>
      <c r="AC43" s="110">
        <f>IF(AD43&gt;0,(AD43-AB43)/2,"")</f>
        <v/>
      </c>
      <c r="AD43" s="110" t="n">
        <v>1761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3143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1971</v>
      </c>
      <c r="Y44" s="112">
        <f>IF(Z44&gt;0,(Z44-X44)/2,"")</f>
        <v/>
      </c>
      <c r="Z44" s="112" t="n">
        <v>4315</v>
      </c>
      <c r="AA44" s="112">
        <f>IF(AB44&gt;0,(AB44-Z44)/2,"")</f>
        <v/>
      </c>
      <c r="AB44" s="112" t="n">
        <v>4315</v>
      </c>
      <c r="AC44" s="112">
        <f>IF(AD44&gt;0,(AD44-AB44)/2,"")</f>
        <v/>
      </c>
      <c r="AD44" s="112" t="n">
        <v>4315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2599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1152</v>
      </c>
      <c r="W45" s="108">
        <f>IF(X45&gt;0,(X45-V45)/2,"")</f>
        <v/>
      </c>
      <c r="X45" s="108" t="n">
        <v>1152</v>
      </c>
      <c r="Y45" s="108">
        <f>IF(Z45&gt;0,(Z45-X45)/2,"")</f>
        <v/>
      </c>
      <c r="Z45" s="108" t="n">
        <v>1152</v>
      </c>
      <c r="AA45" s="108">
        <f>IF(AB45&gt;0,(AB45-Z45)/2,"")</f>
        <v/>
      </c>
      <c r="AB45" s="108" t="n">
        <v>2599</v>
      </c>
      <c r="AC45" s="108">
        <f>IF(AD45&gt;0,(AD45-AB45)/2,"")</f>
        <v/>
      </c>
      <c r="AD45" s="108" t="n">
        <v>2599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2934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1574</v>
      </c>
      <c r="W46" s="106">
        <f>IF(X46&gt;0,(X46-V46)/2,"")</f>
        <v/>
      </c>
      <c r="X46" s="106" t="n">
        <v>2613</v>
      </c>
      <c r="Y46" s="106">
        <f>IF(Z46&gt;0,(Z46-X46)/2,"")</f>
        <v/>
      </c>
      <c r="Z46" s="106" t="n">
        <v>2934</v>
      </c>
      <c r="AA46" s="106">
        <f>IF(AB46&gt;0,(AB46-Z46)/2,"")</f>
        <v/>
      </c>
      <c r="AB46" s="106" t="n">
        <v>2934</v>
      </c>
      <c r="AC46" s="106">
        <f>IF(AD46&gt;0,(AD46-AB46)/2,"")</f>
        <v/>
      </c>
      <c r="AD46" s="106" t="n">
        <v>2934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3148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1569</v>
      </c>
      <c r="W47" s="110">
        <f>IF(X47&gt;0,(X47-V47)/2,"")</f>
        <v/>
      </c>
      <c r="X47" s="110" t="n">
        <v>2607</v>
      </c>
      <c r="Y47" s="110">
        <f>IF(Z47&gt;0,(Z47-X47)/2,"")</f>
        <v/>
      </c>
      <c r="Z47" s="110" t="n">
        <v>3148</v>
      </c>
      <c r="AA47" s="110">
        <f>IF(AB47&gt;0,(AB47-Z47)/2,"")</f>
        <v/>
      </c>
      <c r="AB47" s="110" t="n">
        <v>3148</v>
      </c>
      <c r="AC47" s="110">
        <f>IF(AD47&gt;0,(AD47-AB47)/2,"")</f>
        <v/>
      </c>
      <c r="AD47" s="110" t="n">
        <v>3148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1312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1018</v>
      </c>
      <c r="W48" s="112">
        <f>IF(X48&gt;0,(X48-V48)/2,"")</f>
        <v/>
      </c>
      <c r="X48" s="112" t="n">
        <v>1008</v>
      </c>
      <c r="Y48" s="112">
        <f>IF(Z48&gt;0,(Z48-X48)/2,"")</f>
        <v/>
      </c>
      <c r="Z48" s="112" t="n">
        <v>1008</v>
      </c>
      <c r="AA48" s="112">
        <f>IF(AB48&gt;0,(AB48-Z48)/2,"")</f>
        <v/>
      </c>
      <c r="AB48" s="112" t="n">
        <v>1008</v>
      </c>
      <c r="AC48" s="112">
        <f>IF(AD48&gt;0,(AD48-AB48)/2,"")</f>
        <v/>
      </c>
      <c r="AD48" s="112" t="n">
        <v>1008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4568</v>
      </c>
      <c r="R49" s="108" t="n">
        <v>0</v>
      </c>
      <c r="S49" s="108">
        <f>IF(T49&gt;0,(T49-R49)/2,"")</f>
        <v/>
      </c>
      <c r="T49" s="108" t="n">
        <v>1200</v>
      </c>
      <c r="U49" s="108">
        <f>IF(V49&gt;0,(V49-T49)/2,"")</f>
        <v/>
      </c>
      <c r="V49" s="108" t="n">
        <v>1200</v>
      </c>
      <c r="W49" s="108">
        <f>IF(X49&gt;0,(X49-V49)/2,"")</f>
        <v/>
      </c>
      <c r="X49" s="108" t="n">
        <v>3448</v>
      </c>
      <c r="Y49" s="108">
        <f>IF(Z49&gt;0,(Z49-X49)/2,"")</f>
        <v/>
      </c>
      <c r="Z49" s="108" t="n">
        <v>4143</v>
      </c>
      <c r="AA49" s="108">
        <f>IF(AB49&gt;0,(AB49-Z49)/2,"")</f>
        <v/>
      </c>
      <c r="AB49" s="108" t="n">
        <v>4572</v>
      </c>
      <c r="AC49" s="108">
        <f>IF(AD49&gt;0,(AD49-AB49)/2,"")</f>
        <v/>
      </c>
      <c r="AD49" s="108" t="n">
        <v>4572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1585</v>
      </c>
      <c r="R50" s="106" t="n">
        <v>363</v>
      </c>
      <c r="S50" s="106">
        <f>IF(T50&gt;0,(T50-R50)/2,"")</f>
        <v/>
      </c>
      <c r="T50" s="106" t="n">
        <v>586</v>
      </c>
      <c r="U50" s="106">
        <f>IF(V50&gt;0,(V50-T50)/2,"")</f>
        <v/>
      </c>
      <c r="V50" s="106" t="n">
        <v>1184</v>
      </c>
      <c r="W50" s="106">
        <f>IF(X50&gt;0,(X50-V50)/2,"")</f>
        <v/>
      </c>
      <c r="X50" s="106" t="n">
        <v>1331</v>
      </c>
      <c r="Y50" s="106">
        <f>IF(Z50&gt;0,(Z50-X50)/2,"")</f>
        <v/>
      </c>
      <c r="Z50" s="106" t="n">
        <v>1431</v>
      </c>
      <c r="AA50" s="106">
        <f>IF(AB50&gt;0,(AB50-Z50)/2,"")</f>
        <v/>
      </c>
      <c r="AB50" s="106" t="n">
        <v>1431</v>
      </c>
      <c r="AC50" s="106">
        <f>IF(AD50&gt;0,(AD50-AB50)/2,"")</f>
        <v/>
      </c>
      <c r="AD50" s="106" t="n">
        <v>1431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3427</v>
      </c>
      <c r="R51" s="108" t="n">
        <v>442</v>
      </c>
      <c r="S51" s="108">
        <f>IF(T51&gt;0,(T51-R51)/2,"")</f>
        <v/>
      </c>
      <c r="T51" s="108" t="n">
        <v>477</v>
      </c>
      <c r="U51" s="108">
        <f>IF(V51&gt;0,(V51-T51)/2,"")</f>
        <v/>
      </c>
      <c r="V51" s="108" t="n">
        <v>-299</v>
      </c>
      <c r="W51" s="108">
        <f>IF(X51&gt;0,(X51-V51)/2,"")</f>
        <v/>
      </c>
      <c r="X51" s="108" t="n">
        <v>937</v>
      </c>
      <c r="Y51" s="108">
        <f>IF(Z51&gt;0,(Z51-X51)/2,"")</f>
        <v/>
      </c>
      <c r="Z51" s="108" t="n">
        <v>942</v>
      </c>
      <c r="AA51" s="108">
        <f>IF(AB51&gt;0,(AB51-Z51)/2,"")</f>
        <v/>
      </c>
      <c r="AB51" s="108" t="n">
        <v>960</v>
      </c>
      <c r="AC51" s="108">
        <f>IF(AD51&gt;0,(AD51-AB51)/2,"")</f>
        <v/>
      </c>
      <c r="AD51" s="108" t="n">
        <v>960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1766</v>
      </c>
      <c r="R52" s="106" t="n">
        <v>246</v>
      </c>
      <c r="S52" s="106">
        <f>IF(T52&gt;0,(T52-R52)/2,"")</f>
        <v/>
      </c>
      <c r="T52" s="106" t="n">
        <v>270</v>
      </c>
      <c r="U52" s="106">
        <f>IF(V52&gt;0,(V52-T52)/2,"")</f>
        <v/>
      </c>
      <c r="V52" s="106" t="n">
        <v>381</v>
      </c>
      <c r="W52" s="106">
        <f>IF(X52&gt;0,(X52-V52)/2,"")</f>
        <v/>
      </c>
      <c r="X52" s="106" t="n">
        <v>920</v>
      </c>
      <c r="Y52" s="106">
        <f>IF(Z52&gt;0,(Z52-X52)/2,"")</f>
        <v/>
      </c>
      <c r="Z52" s="106" t="n">
        <v>1024</v>
      </c>
      <c r="AA52" s="106">
        <f>IF(AB52&gt;0,(AB52-Z52)/2,"")</f>
        <v/>
      </c>
      <c r="AB52" s="106" t="n">
        <v>1024</v>
      </c>
      <c r="AC52" s="106">
        <f>IF(AD52&gt;0,(AD52-AB52)/2,"")</f>
        <v/>
      </c>
      <c r="AD52" s="106" t="n">
        <v>1024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1338</v>
      </c>
      <c r="R53" s="108" t="n">
        <v>689</v>
      </c>
      <c r="S53" s="108">
        <f>IF(T53&gt;0,(T53-R53)/2,"")</f>
        <v/>
      </c>
      <c r="T53" s="108" t="n">
        <v>689</v>
      </c>
      <c r="U53" s="108">
        <f>IF(V53&gt;0,(V53-T53)/2,"")</f>
        <v/>
      </c>
      <c r="V53" s="108" t="n">
        <v>689</v>
      </c>
      <c r="W53" s="108">
        <f>IF(X53&gt;0,(X53-V53)/2,"")</f>
        <v/>
      </c>
      <c r="X53" s="108" t="n">
        <v>1034</v>
      </c>
      <c r="Y53" s="108">
        <f>IF(Z53&gt;0,(Z53-X53)/2,"")</f>
        <v/>
      </c>
      <c r="Z53" s="108" t="n">
        <v>1245</v>
      </c>
      <c r="AA53" s="108">
        <f>IF(AB53&gt;0,(AB53-Z53)/2,"")</f>
        <v/>
      </c>
      <c r="AB53" s="108" t="n">
        <v>1190</v>
      </c>
      <c r="AC53" s="108">
        <f>IF(AD53&gt;0,(AD53-AB53)/2,"")</f>
        <v/>
      </c>
      <c r="AD53" s="108" t="n">
        <v>1190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3784</v>
      </c>
      <c r="R54" s="106" t="n">
        <v>1000</v>
      </c>
      <c r="S54" s="106">
        <f>IF(T54&gt;0,(T54-R54)/2,"")</f>
        <v/>
      </c>
      <c r="T54" s="106" t="n">
        <v>1000</v>
      </c>
      <c r="U54" s="106">
        <f>IF(V54&gt;0,(V54-T54)/2,"")</f>
        <v/>
      </c>
      <c r="V54" s="106" t="n">
        <v>1874</v>
      </c>
      <c r="W54" s="106">
        <f>IF(X54&gt;0,(X54-V54)/2,"")</f>
        <v/>
      </c>
      <c r="X54" s="106" t="n">
        <v>1874</v>
      </c>
      <c r="Y54" s="106">
        <f>IF(Z54&gt;0,(Z54-X54)/2,"")</f>
        <v/>
      </c>
      <c r="Z54" s="106" t="n">
        <v>3550</v>
      </c>
      <c r="AA54" s="106">
        <f>IF(AB54&gt;0,(AB54-Z54)/2,"")</f>
        <v/>
      </c>
      <c r="AB54" s="106" t="n">
        <v>3798</v>
      </c>
      <c r="AC54" s="106">
        <f>IF(AD54&gt;0,(AD54-AB54)/2,"")</f>
        <v/>
      </c>
      <c r="AD54" s="106" t="n">
        <v>3798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3916</v>
      </c>
      <c r="R55" s="108" t="n">
        <v>10</v>
      </c>
      <c r="S55" s="108">
        <f>IF(T55&gt;0,(T55-R55)/2,"")</f>
        <v/>
      </c>
      <c r="T55" s="108" t="n">
        <v>1210</v>
      </c>
      <c r="U55" s="108">
        <f>IF(V55&gt;0,(V55-T55)/2,"")</f>
        <v/>
      </c>
      <c r="V55" s="108" t="n">
        <v>2410</v>
      </c>
      <c r="W55" s="108">
        <f>IF(X55&gt;0,(X55-V55)/2,"")</f>
        <v/>
      </c>
      <c r="X55" s="108" t="n">
        <v>2615</v>
      </c>
      <c r="Y55" s="108">
        <f>IF(Z55&gt;0,(Z55-X55)/2,"")</f>
        <v/>
      </c>
      <c r="Z55" s="108" t="n">
        <v>3693</v>
      </c>
      <c r="AA55" s="108">
        <f>IF(AB55&gt;0,(AB55-Z55)/2,"")</f>
        <v/>
      </c>
      <c r="AB55" s="108" t="n">
        <v>3693</v>
      </c>
      <c r="AC55" s="108">
        <f>IF(AD55&gt;0,(AD55-AB55)/2,"")</f>
        <v/>
      </c>
      <c r="AD55" s="108" t="n">
        <v>3693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1343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31</v>
      </c>
      <c r="W56" s="114">
        <f>IF(X56&gt;0,(X56-V56)/2,"")</f>
        <v/>
      </c>
      <c r="X56" s="114" t="n">
        <v>715</v>
      </c>
      <c r="Y56" s="114">
        <f>IF(Z56&gt;0,(Z56-X56)/2,"")</f>
        <v/>
      </c>
      <c r="Z56" s="114" t="n">
        <v>1123</v>
      </c>
      <c r="AA56" s="114">
        <f>IF(AB56&gt;0,(AB56-Z56)/2,"")</f>
        <v/>
      </c>
      <c r="AB56" s="114" t="n">
        <v>1123</v>
      </c>
      <c r="AC56" s="114">
        <f>IF(AD56&gt;0,(AD56-AB56)/2,"")</f>
        <v/>
      </c>
      <c r="AD56" s="114" t="n">
        <v>1123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4203</v>
      </c>
      <c r="R57" s="104" t="n">
        <v>325</v>
      </c>
      <c r="S57" s="104">
        <f>IF(T57&gt;0,(T57-R57)/2,"")</f>
        <v/>
      </c>
      <c r="T57" s="104" t="n">
        <v>466</v>
      </c>
      <c r="U57" s="104">
        <f>IF(V57&gt;0,(V57-T57)/2,"")</f>
        <v/>
      </c>
      <c r="V57" s="104" t="n">
        <v>486</v>
      </c>
      <c r="W57" s="104">
        <f>IF(X57&gt;0,(X57-V57)/2,"")</f>
        <v/>
      </c>
      <c r="X57" s="104" t="n">
        <v>508</v>
      </c>
      <c r="Y57" s="104">
        <f>IF(Z57&gt;0,(Z57-X57)/2,"")</f>
        <v/>
      </c>
      <c r="Z57" s="104" t="n">
        <v>1375</v>
      </c>
      <c r="AA57" s="104">
        <f>IF(AB57&gt;0,(AB57-Z57)/2,"")</f>
        <v/>
      </c>
      <c r="AB57" s="104" t="n">
        <v>1375</v>
      </c>
      <c r="AC57" s="104">
        <f>IF(AD57&gt;0,(AD57-AB57)/2,"")</f>
        <v/>
      </c>
      <c r="AD57" s="104" t="n">
        <v>1375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3273</v>
      </c>
      <c r="R58" s="106" t="n">
        <v>926</v>
      </c>
      <c r="S58" s="106">
        <f>IF(T58&gt;0,(T58-R58)/2,"")</f>
        <v/>
      </c>
      <c r="T58" s="106" t="n">
        <v>2043</v>
      </c>
      <c r="U58" s="106">
        <f>IF(V58&gt;0,(V58-T58)/2,"")</f>
        <v/>
      </c>
      <c r="V58" s="106" t="n">
        <v>2429</v>
      </c>
      <c r="W58" s="106">
        <f>IF(X58&gt;0,(X58-V58)/2,"")</f>
        <v/>
      </c>
      <c r="X58" s="106" t="n">
        <v>2919</v>
      </c>
      <c r="Y58" s="106">
        <f>IF(Z58&gt;0,(Z58-X58)/2,"")</f>
        <v/>
      </c>
      <c r="Z58" s="106" t="n">
        <v>2919</v>
      </c>
      <c r="AA58" s="106">
        <f>IF(AB58&gt;0,(AB58-Z58)/2,"")</f>
        <v/>
      </c>
      <c r="AB58" s="106" t="n">
        <v>2919</v>
      </c>
      <c r="AC58" s="106">
        <f>IF(AD58&gt;0,(AD58-AB58)/2,"")</f>
        <v/>
      </c>
      <c r="AD58" s="106" t="n">
        <v>2919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5412</v>
      </c>
      <c r="R59" s="108" t="n">
        <v>375</v>
      </c>
      <c r="S59" s="108">
        <f>IF(T59&gt;0,(T59-R59)/2,"")</f>
        <v/>
      </c>
      <c r="T59" s="108" t="n">
        <v>906</v>
      </c>
      <c r="U59" s="108">
        <f>IF(V59&gt;0,(V59-T59)/2,"")</f>
        <v/>
      </c>
      <c r="V59" s="108" t="n">
        <v>1453</v>
      </c>
      <c r="W59" s="108">
        <f>IF(X59&gt;0,(X59-V59)/2,"")</f>
        <v/>
      </c>
      <c r="X59" s="108" t="n">
        <v>2316</v>
      </c>
      <c r="Y59" s="108">
        <f>IF(Z59&gt;0,(Z59-X59)/2,"")</f>
        <v/>
      </c>
      <c r="Z59" s="108" t="n">
        <v>3179</v>
      </c>
      <c r="AA59" s="108">
        <f>IF(AB59&gt;0,(AB59-Z59)/2,"")</f>
        <v/>
      </c>
      <c r="AB59" s="108" t="n">
        <v>3179</v>
      </c>
      <c r="AC59" s="108">
        <f>IF(AD59&gt;0,(AD59-AB59)/2,"")</f>
        <v/>
      </c>
      <c r="AD59" s="108" t="n">
        <v>3179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3677</v>
      </c>
      <c r="R60" s="114" t="n">
        <v>907</v>
      </c>
      <c r="S60" s="114">
        <f>IF(T60&gt;0,(T60-R60)/2,"")</f>
        <v/>
      </c>
      <c r="T60" s="114" t="n">
        <v>2090</v>
      </c>
      <c r="U60" s="114">
        <f>IF(V60&gt;0,(V60-T60)/2,"")</f>
        <v/>
      </c>
      <c r="V60" s="114" t="n">
        <v>2379</v>
      </c>
      <c r="W60" s="114">
        <f>IF(X60&gt;0,(X60-V60)/2,"")</f>
        <v/>
      </c>
      <c r="X60" s="114" t="n">
        <v>3794</v>
      </c>
      <c r="Y60" s="114">
        <f>IF(Z60&gt;0,(Z60-X60)/2,"")</f>
        <v/>
      </c>
      <c r="Z60" s="114" t="n">
        <v>3814</v>
      </c>
      <c r="AA60" s="114">
        <f>IF(AB60&gt;0,(AB60-Z60)/2,"")</f>
        <v/>
      </c>
      <c r="AB60" s="114" t="n">
        <v>3814</v>
      </c>
      <c r="AC60" s="114">
        <f>IF(AD60&gt;0,(AD60-AB60)/2,"")</f>
        <v/>
      </c>
      <c r="AD60" s="114" t="n">
        <v>3814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3512</v>
      </c>
      <c r="R61" s="104" t="n">
        <v>180</v>
      </c>
      <c r="S61" s="104">
        <f>IF(T61&gt;0,(T61-R61)/2,"")</f>
        <v/>
      </c>
      <c r="T61" s="104" t="n">
        <v>1370</v>
      </c>
      <c r="U61" s="104">
        <f>IF(V61&gt;0,(V61-T61)/2,"")</f>
        <v/>
      </c>
      <c r="V61" s="104" t="n">
        <v>1370</v>
      </c>
      <c r="W61" s="104">
        <f>IF(X61&gt;0,(X61-V61)/2,"")</f>
        <v/>
      </c>
      <c r="X61" s="104" t="n">
        <v>1837</v>
      </c>
      <c r="Y61" s="104">
        <f>IF(Z61&gt;0,(Z61-X61)/2,"")</f>
        <v/>
      </c>
      <c r="Z61" s="104" t="n">
        <v>2198</v>
      </c>
      <c r="AA61" s="104">
        <f>IF(AB61&gt;0,(AB61-Z61)/2,"")</f>
        <v/>
      </c>
      <c r="AB61" s="104" t="n">
        <v>2198</v>
      </c>
      <c r="AC61" s="104">
        <f>IF(AD61&gt;0,(AD61-AB61)/2,"")</f>
        <v/>
      </c>
      <c r="AD61" s="104" t="n">
        <v>2198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2754</v>
      </c>
      <c r="R62" s="106" t="n">
        <v>51</v>
      </c>
      <c r="S62" s="106">
        <f>IF(T62&gt;0,(T62-R62)/2,"")</f>
        <v/>
      </c>
      <c r="T62" s="106" t="n">
        <v>261</v>
      </c>
      <c r="U62" s="106">
        <f>IF(V62&gt;0,(V62-T62)/2,"")</f>
        <v/>
      </c>
      <c r="V62" s="106" t="n">
        <v>696</v>
      </c>
      <c r="W62" s="106">
        <f>IF(X62&gt;0,(X62-V62)/2,"")</f>
        <v/>
      </c>
      <c r="X62" s="106" t="n">
        <v>1195</v>
      </c>
      <c r="Y62" s="106">
        <f>IF(Z62&gt;0,(Z62-X62)/2,"")</f>
        <v/>
      </c>
      <c r="Z62" s="106" t="n">
        <v>2180</v>
      </c>
      <c r="AA62" s="106">
        <f>IF(AB62&gt;0,(AB62-Z62)/2,"")</f>
        <v/>
      </c>
      <c r="AB62" s="106" t="n">
        <v>2180</v>
      </c>
      <c r="AC62" s="106">
        <f>IF(AD62&gt;0,(AD62-AB62)/2,"")</f>
        <v/>
      </c>
      <c r="AD62" s="106" t="n">
        <v>2180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1922</v>
      </c>
      <c r="R63" s="108" t="n">
        <v>117</v>
      </c>
      <c r="S63" s="108">
        <f>IF(T63&gt;0,(T63-R63)/2,"")</f>
        <v/>
      </c>
      <c r="T63" s="108" t="n">
        <v>183</v>
      </c>
      <c r="U63" s="108">
        <f>IF(V63&gt;0,(V63-T63)/2,"")</f>
        <v/>
      </c>
      <c r="V63" s="108" t="n">
        <v>445</v>
      </c>
      <c r="W63" s="108">
        <f>IF(X63&gt;0,(X63-V63)/2,"")</f>
        <v/>
      </c>
      <c r="X63" s="108" t="n">
        <v>842</v>
      </c>
      <c r="Y63" s="108">
        <f>IF(Z63&gt;0,(Z63-X63)/2,"")</f>
        <v/>
      </c>
      <c r="Z63" s="108" t="n">
        <v>1267</v>
      </c>
      <c r="AA63" s="108">
        <f>IF(AB63&gt;0,(AB63-Z63)/2,"")</f>
        <v/>
      </c>
      <c r="AB63" s="108" t="n">
        <v>1267</v>
      </c>
      <c r="AC63" s="108">
        <f>IF(AD63&gt;0,(AD63-AB63)/2,"")</f>
        <v/>
      </c>
      <c r="AD63" s="108" t="n">
        <v>1267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2502</v>
      </c>
      <c r="R64" s="114" t="n">
        <v>871</v>
      </c>
      <c r="S64" s="114">
        <f>IF(T64&gt;0,(T64-R64)/2,"")</f>
        <v/>
      </c>
      <c r="T64" s="114" t="n">
        <v>1178</v>
      </c>
      <c r="U64" s="114">
        <f>IF(V64&gt;0,(V64-T64)/2,"")</f>
        <v/>
      </c>
      <c r="V64" s="114" t="n">
        <v>1347</v>
      </c>
      <c r="W64" s="114">
        <f>IF(X64&gt;0,(X64-V64)/2,"")</f>
        <v/>
      </c>
      <c r="X64" s="114" t="n">
        <v>1561</v>
      </c>
      <c r="Y64" s="114">
        <f>IF(Z64&gt;0,(Z64-X64)/2,"")</f>
        <v/>
      </c>
      <c r="Z64" s="114" t="n">
        <v>1561</v>
      </c>
      <c r="AA64" s="114">
        <f>IF(AB64&gt;0,(AB64-Z64)/2,"")</f>
        <v/>
      </c>
      <c r="AB64" s="114" t="n">
        <v>1561</v>
      </c>
      <c r="AC64" s="114">
        <f>IF(AD64&gt;0,(AD64-AB64)/2,"")</f>
        <v/>
      </c>
      <c r="AD64" s="114" t="n">
        <v>1561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71.xml><?xml version="1.0" encoding="utf-8"?>
<worksheet xmlns:r="http://schemas.openxmlformats.org/officeDocument/2006/relationships" xmlns="http://schemas.openxmlformats.org/spreadsheetml/2006/main">
  <sheetPr codeName="Sheet71">
    <tabColor theme="1"/>
    <outlinePr summaryBelow="1" summaryRight="1"/>
    <pageSetUpPr fitToPage="1"/>
  </sheetPr>
  <dimension ref="B2:AQ64"/>
  <sheetViews>
    <sheetView topLeftCell="E1"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6" bestFit="1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20294</v>
      </c>
      <c r="G6" s="117" t="n">
        <v>16995.705</v>
      </c>
      <c r="H6" s="117" t="n">
        <v>13926.12569684</v>
      </c>
      <c r="I6" s="19">
        <f>G6+H6</f>
        <v/>
      </c>
      <c r="J6" s="119" t="n"/>
      <c r="K6" s="117" t="n"/>
      <c r="L6" s="117" t="n"/>
      <c r="M6" s="19">
        <f>K6+L6</f>
        <v/>
      </c>
      <c r="N6" s="85" t="n">
        <v>68</v>
      </c>
      <c r="O6" s="85" t="n">
        <v>50</v>
      </c>
      <c r="P6" s="92" t="n"/>
      <c r="Q6" s="20">
        <f>J6-P6</f>
        <v/>
      </c>
      <c r="R6" s="21" t="n">
        <v>2565</v>
      </c>
      <c r="S6" s="20">
        <f>IF(R6&gt;0,(R6-R7-$Q6),"")</f>
        <v/>
      </c>
      <c r="T6" s="21" t="n">
        <v>5889</v>
      </c>
      <c r="U6" s="20">
        <f>IF(T6&gt;0,(T6-T7-$Q6),"")</f>
        <v/>
      </c>
      <c r="V6" s="21" t="n">
        <v>8607</v>
      </c>
      <c r="W6" s="20">
        <f>IF(V6&gt;0,(V6-V7-$Q6),"")</f>
        <v/>
      </c>
      <c r="X6" s="21" t="n">
        <v>14479</v>
      </c>
      <c r="Y6" s="20">
        <f>IF(X6&gt;0,(X6-X7-$Q6),"")</f>
        <v/>
      </c>
      <c r="Z6" s="21" t="n">
        <v>18576</v>
      </c>
      <c r="AA6" s="20">
        <f>IF(Z6&gt;0,(Z6-Z7-$Q6),"")</f>
        <v/>
      </c>
      <c r="AB6" s="21" t="n">
        <v>18569</v>
      </c>
      <c r="AC6" s="22">
        <f>IF(AB6&gt;0,(AB6-AB7-$Q6),"")</f>
        <v/>
      </c>
      <c r="AD6" s="21" t="n">
        <v>18569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381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249</v>
      </c>
      <c r="S7" s="24" t="n"/>
      <c r="T7" s="25" t="n">
        <v>562</v>
      </c>
      <c r="U7" s="24" t="n"/>
      <c r="V7" s="25" t="n">
        <v>587</v>
      </c>
      <c r="W7" s="24" t="n"/>
      <c r="X7" s="25" t="n">
        <v>719</v>
      </c>
      <c r="Y7" s="24" t="n"/>
      <c r="Z7" s="25" t="n">
        <v>866</v>
      </c>
      <c r="AA7" s="24" t="n"/>
      <c r="AB7" s="25" t="n">
        <v>866</v>
      </c>
      <c r="AC7" s="26" t="n"/>
      <c r="AD7" s="25" t="n">
        <v>866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3025</v>
      </c>
      <c r="E8" s="29" t="inlineStr">
        <is>
          <t>Room 2</t>
        </is>
      </c>
      <c r="F8" s="119" t="n">
        <v>9029</v>
      </c>
      <c r="G8" s="117" t="n">
        <v>3723.437</v>
      </c>
      <c r="H8" s="117" t="n">
        <v>1106.6799565</v>
      </c>
      <c r="I8" s="19">
        <f>G8+H8</f>
        <v/>
      </c>
      <c r="J8" s="119" t="n"/>
      <c r="K8" s="117" t="n"/>
      <c r="L8" s="117" t="n"/>
      <c r="M8" s="19">
        <f>K8+L8</f>
        <v/>
      </c>
      <c r="N8" s="87" t="n">
        <v>29</v>
      </c>
      <c r="O8" s="87" t="n">
        <v>24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6132</v>
      </c>
      <c r="W8" s="20">
        <f>IF(V8&gt;0,(V8-V9-$Q8),"")</f>
        <v/>
      </c>
      <c r="X8" s="21" t="n">
        <v>9248</v>
      </c>
      <c r="Y8" s="20">
        <f>IF(X8&gt;0,(X8-X9-$Q8),"")</f>
        <v/>
      </c>
      <c r="Z8" s="21" t="n">
        <v>9248</v>
      </c>
      <c r="AA8" s="20">
        <f>IF(Z8&gt;0,(Z8-Z9-$Q8),"")</f>
        <v/>
      </c>
      <c r="AB8" s="21" t="n">
        <v>9248</v>
      </c>
      <c r="AC8" s="22">
        <f>IF(AB8&gt;0,(AB8-AB9-$Q8),"")</f>
        <v/>
      </c>
      <c r="AD8" s="21" t="n">
        <v>9248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1561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4286</v>
      </c>
      <c r="E10" s="18" t="inlineStr">
        <is>
          <t>Room 3</t>
        </is>
      </c>
      <c r="F10" s="119" t="n">
        <v>11812</v>
      </c>
      <c r="G10" s="117" t="n">
        <v>9228.234499999997</v>
      </c>
      <c r="H10" s="117" t="n">
        <v>1874.0907625</v>
      </c>
      <c r="I10" s="19">
        <f>G10+H10</f>
        <v/>
      </c>
      <c r="J10" s="119" t="n"/>
      <c r="K10" s="117" t="n"/>
      <c r="L10" s="117" t="n"/>
      <c r="M10" s="19">
        <f>K10+L10</f>
        <v/>
      </c>
      <c r="N10" s="88" t="n">
        <v>44</v>
      </c>
      <c r="O10" s="88" t="n">
        <v>36</v>
      </c>
      <c r="P10" s="92" t="n"/>
      <c r="Q10" s="20">
        <f>J10-P10</f>
        <v/>
      </c>
      <c r="R10" s="21" t="n">
        <v>3022</v>
      </c>
      <c r="S10" s="20">
        <f>IF(R10&gt;0,(R10-R11-$Q10),"")</f>
        <v/>
      </c>
      <c r="T10" s="21" t="n">
        <v>4467</v>
      </c>
      <c r="U10" s="20">
        <f>IF(T10&gt;0,(T10-T11-$Q10),"")</f>
        <v/>
      </c>
      <c r="V10" s="21" t="n">
        <v>6600</v>
      </c>
      <c r="W10" s="20">
        <f>IF(V10&gt;0,(V10-V11-$Q10),"")</f>
        <v/>
      </c>
      <c r="X10" s="21" t="n">
        <v>9264</v>
      </c>
      <c r="Y10" s="20">
        <f>IF(X10&gt;0,(X10-X11-$Q10),"")</f>
        <v/>
      </c>
      <c r="Z10" s="21" t="n">
        <v>9742</v>
      </c>
      <c r="AA10" s="20">
        <f>IF(Z10&gt;0,(Z10-Z11-$Q10),"")</f>
        <v/>
      </c>
      <c r="AB10" s="21" t="n">
        <v>9742</v>
      </c>
      <c r="AC10" s="22">
        <f>IF(AB10&gt;0,(AB10-AB11-$Q10),"")</f>
        <v/>
      </c>
      <c r="AD10" s="21" t="n">
        <v>9742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2151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949</v>
      </c>
      <c r="S11" s="24" t="n"/>
      <c r="T11" s="30" t="n">
        <v>1308</v>
      </c>
      <c r="U11" s="24" t="n"/>
      <c r="V11" s="30" t="n">
        <v>1867</v>
      </c>
      <c r="W11" s="24" t="n"/>
      <c r="X11" s="30" t="n">
        <v>2348</v>
      </c>
      <c r="Y11" s="24" t="n"/>
      <c r="Z11" s="30" t="n">
        <v>2489</v>
      </c>
      <c r="AA11" s="24" t="n"/>
      <c r="AB11" s="30" t="n">
        <v>2489</v>
      </c>
      <c r="AC11" s="26" t="n"/>
      <c r="AD11" s="30" t="n">
        <v>2489</v>
      </c>
      <c r="AE11" s="26" t="n"/>
    </row>
    <row r="12">
      <c r="B12" s="16" t="inlineStr">
        <is>
          <t>WM TUC</t>
        </is>
      </c>
      <c r="C12" s="17" t="n">
        <v>1700</v>
      </c>
      <c r="E12" s="29" t="inlineStr">
        <is>
          <t>Room 4</t>
        </is>
      </c>
      <c r="F12" s="119" t="n">
        <v>15137</v>
      </c>
      <c r="G12" s="117" t="n">
        <v>12502.36874999999</v>
      </c>
      <c r="H12" s="117" t="n">
        <v>17239.23187755</v>
      </c>
      <c r="I12" s="19">
        <f>G12+H12</f>
        <v/>
      </c>
      <c r="J12" s="119" t="n"/>
      <c r="K12" s="117" t="n"/>
      <c r="L12" s="117" t="n"/>
      <c r="M12" s="19">
        <f>K12+L12</f>
        <v/>
      </c>
      <c r="N12" s="88" t="n">
        <v>56</v>
      </c>
      <c r="O12" s="88" t="n">
        <v>44</v>
      </c>
      <c r="P12" s="92" t="n"/>
      <c r="Q12" s="20">
        <f>J12-P12</f>
        <v/>
      </c>
      <c r="R12" s="21" t="n">
        <v>2998</v>
      </c>
      <c r="S12" s="20">
        <f>IF(R12&gt;0,(R12-R13-$Q12),"")</f>
        <v/>
      </c>
      <c r="T12" s="21" t="n">
        <v>4203</v>
      </c>
      <c r="U12" s="20">
        <f>IF(T12&gt;0,(T12-T13-$Q12),"")</f>
        <v/>
      </c>
      <c r="V12" s="21" t="n">
        <v>7255</v>
      </c>
      <c r="W12" s="20">
        <f>IF(V12&gt;0,(V12-V13-$Q12),"")</f>
        <v/>
      </c>
      <c r="X12" s="21" t="n">
        <v>11508</v>
      </c>
      <c r="Y12" s="20">
        <f>IF(X12&gt;0,(X12-X13-$Q12),"")</f>
        <v/>
      </c>
      <c r="Z12" s="21" t="n">
        <v>13651</v>
      </c>
      <c r="AA12" s="20">
        <f>IF(Z12&gt;0,(Z12-Z13-$Q12),"")</f>
        <v/>
      </c>
      <c r="AB12" s="21" t="n">
        <v>13651</v>
      </c>
      <c r="AC12" s="22">
        <f>IF(AB12&gt;0,(AB12-AB13-$Q12),"")</f>
        <v/>
      </c>
      <c r="AD12" s="21" t="n">
        <v>13651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4652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1007</v>
      </c>
      <c r="S13" s="24" t="n"/>
      <c r="T13" s="30" t="n">
        <v>1071</v>
      </c>
      <c r="U13" s="24" t="n"/>
      <c r="V13" s="30" t="n">
        <v>2158</v>
      </c>
      <c r="W13" s="24" t="n"/>
      <c r="X13" s="30" t="n">
        <v>2416</v>
      </c>
      <c r="Y13" s="24" t="n"/>
      <c r="Z13" s="30" t="n">
        <v>2476</v>
      </c>
      <c r="AA13" s="24" t="n"/>
      <c r="AB13" s="30" t="n">
        <v>2476</v>
      </c>
      <c r="AC13" s="26" t="n"/>
      <c r="AD13" s="30" t="n">
        <v>2476</v>
      </c>
      <c r="AE13" s="26" t="n"/>
    </row>
    <row r="14">
      <c r="B14" s="16" t="inlineStr">
        <is>
          <t>ALBSFWY PHX</t>
        </is>
      </c>
      <c r="C14" s="17" t="n"/>
      <c r="E14" s="18" t="inlineStr">
        <is>
          <t>Room 5</t>
        </is>
      </c>
      <c r="F14" s="119" t="n">
        <v>19894</v>
      </c>
      <c r="G14" s="117" t="n">
        <v>18689.1875</v>
      </c>
      <c r="H14" s="117" t="n">
        <v>21981.89470982</v>
      </c>
      <c r="I14" s="19">
        <f>G14+H14</f>
        <v/>
      </c>
      <c r="J14" s="119" t="n"/>
      <c r="K14" s="117" t="n"/>
      <c r="L14" s="117" t="n"/>
      <c r="M14" s="19">
        <f>K14+L14</f>
        <v/>
      </c>
      <c r="N14" s="88" t="n">
        <v>58</v>
      </c>
      <c r="O14" s="88" t="n">
        <v>49</v>
      </c>
      <c r="P14" s="92" t="n"/>
      <c r="Q14" s="20">
        <f>J14-P14</f>
        <v/>
      </c>
      <c r="R14" s="21" t="n">
        <v>4162</v>
      </c>
      <c r="S14" s="20">
        <f>IF(R14&gt;0,(R14-R15-$Q14),"")</f>
        <v/>
      </c>
      <c r="T14" s="21" t="n">
        <v>8448</v>
      </c>
      <c r="U14" s="20">
        <f>IF(T14&gt;0,(T14-T15-$Q14),"")</f>
        <v/>
      </c>
      <c r="V14" s="21" t="n">
        <v>10502</v>
      </c>
      <c r="W14" s="20">
        <f>IF(V14&gt;0,(V14-V15-$Q14),"")</f>
        <v/>
      </c>
      <c r="X14" s="21" t="n">
        <v>13188</v>
      </c>
      <c r="Y14" s="20">
        <f>IF(X14&gt;0,(X14-X15-$Q14),"")</f>
        <v/>
      </c>
      <c r="Z14" s="21" t="n">
        <v>15684</v>
      </c>
      <c r="AA14" s="20">
        <f>IF(Z14&gt;0,(Z14-Z15-$Q14),"")</f>
        <v/>
      </c>
      <c r="AB14" s="21" t="n">
        <v>15684</v>
      </c>
      <c r="AC14" s="22">
        <f>IF(AB14&gt;0,(AB14-AB15-$Q14),"")</f>
        <v/>
      </c>
      <c r="AD14" s="21" t="n">
        <v>15684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3605</v>
      </c>
      <c r="S15" s="24" t="n"/>
      <c r="T15" s="25" t="n">
        <v>7131</v>
      </c>
      <c r="U15" s="24" t="n"/>
      <c r="V15" s="25" t="n">
        <v>8428</v>
      </c>
      <c r="W15" s="24" t="n"/>
      <c r="X15" s="25" t="n">
        <v>10737</v>
      </c>
      <c r="Y15" s="24" t="n"/>
      <c r="Z15" s="25" t="n">
        <v>10996</v>
      </c>
      <c r="AA15" s="24" t="n"/>
      <c r="AB15" s="25" t="n">
        <v>10996</v>
      </c>
      <c r="AC15" s="26" t="n"/>
      <c r="AD15" s="25" t="n">
        <v>10996</v>
      </c>
      <c r="AE15" s="26" t="n"/>
    </row>
    <row r="16" ht="15" customHeight="1" thickBot="1">
      <c r="B16" s="28" t="inlineStr">
        <is>
          <t>FRY'S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/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/>
      <c r="L20" s="4" t="n"/>
      <c r="M20" s="4" t="n"/>
      <c r="Q20" s="51" t="inlineStr">
        <is>
          <t>Day Prior</t>
        </is>
      </c>
      <c r="R20" s="35" t="n">
        <v>5351</v>
      </c>
      <c r="S20" s="36" t="n">
        <v>-87358</v>
      </c>
      <c r="T20" s="35" t="n">
        <v>16173</v>
      </c>
      <c r="U20" s="36" t="n">
        <v>-76536</v>
      </c>
      <c r="V20" s="35" t="n">
        <v>27872</v>
      </c>
      <c r="W20" s="36" t="n">
        <v>-64837</v>
      </c>
      <c r="X20" s="35" t="n">
        <v>43425</v>
      </c>
      <c r="Y20" s="36" t="n">
        <v>-49284</v>
      </c>
      <c r="Z20" s="35" t="n">
        <v>57987</v>
      </c>
      <c r="AA20" s="36" t="n">
        <v>-34722</v>
      </c>
      <c r="AB20" s="35" t="n">
        <v>62391</v>
      </c>
      <c r="AC20" s="37" t="n">
        <v>-30318</v>
      </c>
      <c r="AD20" s="35" t="n">
        <v>62391</v>
      </c>
      <c r="AE20" s="37" t="n">
        <v>-30318</v>
      </c>
    </row>
    <row r="21" ht="15" customHeight="1" thickBot="1">
      <c r="B21" s="57" t="inlineStr">
        <is>
          <t>SBUX LV</t>
        </is>
      </c>
      <c r="C21" s="58" t="n"/>
      <c r="M21" s="4" t="n"/>
      <c r="Q21" s="52" t="n"/>
      <c r="R21" s="40" t="n">
        <v>3877</v>
      </c>
      <c r="S21" s="41" t="n"/>
      <c r="T21" s="40" t="n">
        <v>8059</v>
      </c>
      <c r="U21" s="41" t="n"/>
      <c r="V21" s="40" t="n">
        <v>11278</v>
      </c>
      <c r="W21" s="41" t="n"/>
      <c r="X21" s="40" t="n">
        <v>13117</v>
      </c>
      <c r="Y21" s="41" t="n"/>
      <c r="Z21" s="40" t="n">
        <v>15028</v>
      </c>
      <c r="AA21" s="41" t="n"/>
      <c r="AB21" s="40" t="n">
        <v>15007</v>
      </c>
      <c r="AC21" s="42" t="n"/>
      <c r="AD21" s="40" t="n">
        <v>15007</v>
      </c>
      <c r="AE21" s="42" t="n"/>
    </row>
    <row r="22" ht="15" customHeight="1" thickBot="1">
      <c r="M22" s="4" t="n"/>
      <c r="Q22" s="54" t="n"/>
      <c r="R22" s="55" t="n">
        <v>2675.5</v>
      </c>
      <c r="S22" s="55" t="n"/>
      <c r="T22" s="55" t="n">
        <v>5411</v>
      </c>
      <c r="U22" s="55" t="n"/>
      <c r="V22" s="55" t="n">
        <v>5849.5</v>
      </c>
      <c r="W22" s="55" t="n"/>
      <c r="X22" s="55" t="n">
        <v>7776.5</v>
      </c>
      <c r="Y22" s="55" t="n"/>
      <c r="Z22" s="55" t="n">
        <v>7281</v>
      </c>
      <c r="AA22" s="55" t="n"/>
      <c r="AB22" s="55" t="n">
        <v>2202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11293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28846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12789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11977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4586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1066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1070</v>
      </c>
      <c r="Y35" s="104">
        <f>IF(Z35&gt;0,(Z35-X35)/2,"")</f>
        <v/>
      </c>
      <c r="Z35" s="104" t="n">
        <v>1070</v>
      </c>
      <c r="AA35" s="104">
        <f>IF(AB35&gt;0,(AB35-Z35)/2,"")</f>
        <v/>
      </c>
      <c r="AB35" s="104" t="n">
        <v>1070</v>
      </c>
      <c r="AC35" s="104">
        <f>IF(AD35&gt;0,(AD35-AB35)/2,"")</f>
        <v/>
      </c>
      <c r="AD35" s="104" t="n">
        <v>1070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1165</v>
      </c>
      <c r="R36" s="106" t="n">
        <v>0</v>
      </c>
      <c r="S36" s="106">
        <f>IF(T36&gt;0,(T36-R36)/2,"")</f>
        <v/>
      </c>
      <c r="T36" s="106" t="n">
        <v>617</v>
      </c>
      <c r="U36" s="106">
        <f>IF(V36&gt;0,(V36-T36)/2,"")</f>
        <v/>
      </c>
      <c r="V36" s="106" t="n">
        <v>617</v>
      </c>
      <c r="W36" s="106">
        <f>IF(X36&gt;0,(X36-V36)/2,"")</f>
        <v/>
      </c>
      <c r="X36" s="106" t="n">
        <v>1165</v>
      </c>
      <c r="Y36" s="106">
        <f>IF(Z36&gt;0,(Z36-X36)/2,"")</f>
        <v/>
      </c>
      <c r="Z36" s="106" t="n">
        <v>1165</v>
      </c>
      <c r="AA36" s="106">
        <f>IF(AB36&gt;0,(AB36-Z36)/2,"")</f>
        <v/>
      </c>
      <c r="AB36" s="106" t="n">
        <v>1165</v>
      </c>
      <c r="AC36" s="106">
        <f>IF(AD36&gt;0,(AD36-AB36)/2,"")</f>
        <v/>
      </c>
      <c r="AD36" s="106" t="n">
        <v>1165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3800</v>
      </c>
      <c r="R37" s="108" t="n">
        <v>420</v>
      </c>
      <c r="S37" s="108">
        <f>IF(T37&gt;0,(T37-R37)/2,"")</f>
        <v/>
      </c>
      <c r="T37" s="108" t="n">
        <v>780</v>
      </c>
      <c r="U37" s="108">
        <f>IF(V37&gt;0,(V37-T37)/2,"")</f>
        <v/>
      </c>
      <c r="V37" s="108" t="n">
        <v>1216</v>
      </c>
      <c r="W37" s="108">
        <f>IF(X37&gt;0,(X37-V37)/2,"")</f>
        <v/>
      </c>
      <c r="X37" s="108" t="n">
        <v>2198</v>
      </c>
      <c r="Y37" s="108">
        <f>IF(Z37&gt;0,(Z37-X37)/2,"")</f>
        <v/>
      </c>
      <c r="Z37" s="108" t="n">
        <v>3832</v>
      </c>
      <c r="AA37" s="108">
        <f>IF(AB37&gt;0,(AB37-Z37)/2,"")</f>
        <v/>
      </c>
      <c r="AB37" s="108" t="n">
        <v>3832</v>
      </c>
      <c r="AC37" s="108">
        <f>IF(AD37&gt;0,(AD37-AB37)/2,"")</f>
        <v/>
      </c>
      <c r="AD37" s="108" t="n">
        <v>3832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3270</v>
      </c>
      <c r="R38" s="106" t="n">
        <v>755</v>
      </c>
      <c r="S38" s="106">
        <f>IF(T38&gt;0,(T38-R38)/2,"")</f>
        <v/>
      </c>
      <c r="T38" s="106" t="n">
        <v>1266</v>
      </c>
      <c r="U38" s="106">
        <f>IF(V38&gt;0,(V38-T38)/2,"")</f>
        <v/>
      </c>
      <c r="V38" s="106" t="n">
        <v>1714</v>
      </c>
      <c r="W38" s="106">
        <f>IF(X38&gt;0,(X38-V38)/2,"")</f>
        <v/>
      </c>
      <c r="X38" s="106" t="n">
        <v>2562</v>
      </c>
      <c r="Y38" s="106">
        <f>IF(Z38&gt;0,(Z38-X38)/2,"")</f>
        <v/>
      </c>
      <c r="Z38" s="106" t="n">
        <v>3404</v>
      </c>
      <c r="AA38" s="106">
        <f>IF(AB38&gt;0,(AB38-Z38)/2,"")</f>
        <v/>
      </c>
      <c r="AB38" s="106" t="n">
        <v>3404</v>
      </c>
      <c r="AC38" s="106">
        <f>IF(AD38&gt;0,(AD38-AB38)/2,"")</f>
        <v/>
      </c>
      <c r="AD38" s="106" t="n">
        <v>3404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2134</v>
      </c>
      <c r="R39" s="108" t="n">
        <v>0</v>
      </c>
      <c r="S39" s="108">
        <f>IF(T39&gt;0,(T39-R39)/2,"")</f>
        <v/>
      </c>
      <c r="T39" s="108" t="n">
        <v>1258</v>
      </c>
      <c r="U39" s="108">
        <f>IF(V39&gt;0,(V39-T39)/2,"")</f>
        <v/>
      </c>
      <c r="V39" s="108" t="n">
        <v>1660</v>
      </c>
      <c r="W39" s="108">
        <f>IF(X39&gt;0,(X39-V39)/2,"")</f>
        <v/>
      </c>
      <c r="X39" s="108" t="n">
        <v>2081</v>
      </c>
      <c r="Y39" s="108">
        <f>IF(Z39&gt;0,(Z39-X39)/2,"")</f>
        <v/>
      </c>
      <c r="Z39" s="108" t="n">
        <v>2081</v>
      </c>
      <c r="AA39" s="108">
        <f>IF(AB39&gt;0,(AB39-Z39)/2,"")</f>
        <v/>
      </c>
      <c r="AB39" s="108" t="n">
        <v>2081</v>
      </c>
      <c r="AC39" s="108">
        <f>IF(AD39&gt;0,(AD39-AB39)/2,"")</f>
        <v/>
      </c>
      <c r="AD39" s="108" t="n">
        <v>2081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2536</v>
      </c>
      <c r="R40" s="106" t="n">
        <v>659</v>
      </c>
      <c r="S40" s="106">
        <f>IF(T40&gt;0,(T40-R40)/2,"")</f>
        <v/>
      </c>
      <c r="T40" s="106" t="n">
        <v>659</v>
      </c>
      <c r="U40" s="106">
        <f>IF(V40&gt;0,(V40-T40)/2,"")</f>
        <v/>
      </c>
      <c r="V40" s="106" t="n">
        <v>1370</v>
      </c>
      <c r="W40" s="106">
        <f>IF(X40&gt;0,(X40-V40)/2,"")</f>
        <v/>
      </c>
      <c r="X40" s="106" t="n">
        <v>2243</v>
      </c>
      <c r="Y40" s="106">
        <f>IF(Z40&gt;0,(Z40-X40)/2,"")</f>
        <v/>
      </c>
      <c r="Z40" s="106" t="n">
        <v>2844</v>
      </c>
      <c r="AA40" s="106">
        <f>IF(AB40&gt;0,(AB40-Z40)/2,"")</f>
        <v/>
      </c>
      <c r="AB40" s="106" t="n">
        <v>2844</v>
      </c>
      <c r="AC40" s="106">
        <f>IF(AD40&gt;0,(AD40-AB40)/2,"")</f>
        <v/>
      </c>
      <c r="AD40" s="106" t="n">
        <v>2844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679</v>
      </c>
      <c r="R41" s="108" t="n">
        <v>291</v>
      </c>
      <c r="S41" s="108">
        <f>IF(T41&gt;0,(T41-R41)/2,"")</f>
        <v/>
      </c>
      <c r="T41" s="108" t="n">
        <v>586</v>
      </c>
      <c r="U41" s="108">
        <f>IF(V41&gt;0,(V41-T41)/2,"")</f>
        <v/>
      </c>
      <c r="V41" s="108" t="n">
        <v>680</v>
      </c>
      <c r="W41" s="108">
        <f>IF(X41&gt;0,(X41-V41)/2,"")</f>
        <v/>
      </c>
      <c r="X41" s="108" t="n">
        <v>680</v>
      </c>
      <c r="Y41" s="108">
        <f>IF(Z41&gt;0,(Z41-X41)/2,"")</f>
        <v/>
      </c>
      <c r="Z41" s="108" t="n">
        <v>680</v>
      </c>
      <c r="AA41" s="108">
        <f>IF(AB41&gt;0,(AB41-Z41)/2,"")</f>
        <v/>
      </c>
      <c r="AB41" s="108" t="n">
        <v>680</v>
      </c>
      <c r="AC41" s="108">
        <f>IF(AD41&gt;0,(AD41-AB41)/2,"")</f>
        <v/>
      </c>
      <c r="AD41" s="108" t="n">
        <v>680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1677</v>
      </c>
      <c r="R42" s="106" t="n">
        <v>59</v>
      </c>
      <c r="S42" s="106">
        <f>IF(T42&gt;0,(T42-R42)/2,"")</f>
        <v/>
      </c>
      <c r="T42" s="106" t="n">
        <v>342</v>
      </c>
      <c r="U42" s="106">
        <f>IF(V42&gt;0,(V42-T42)/2,"")</f>
        <v/>
      </c>
      <c r="V42" s="106" t="n">
        <v>378</v>
      </c>
      <c r="W42" s="106">
        <f>IF(X42&gt;0,(X42-V42)/2,"")</f>
        <v/>
      </c>
      <c r="X42" s="106" t="n">
        <v>1027</v>
      </c>
      <c r="Y42" s="106">
        <f>IF(Z42&gt;0,(Z42-X42)/2,"")</f>
        <v/>
      </c>
      <c r="Z42" s="106" t="n">
        <v>1204</v>
      </c>
      <c r="AA42" s="106">
        <f>IF(AB42&gt;0,(AB42-Z42)/2,"")</f>
        <v/>
      </c>
      <c r="AB42" s="106" t="n">
        <v>1204</v>
      </c>
      <c r="AC42" s="106">
        <f>IF(AD42&gt;0,(AD42-AB42)/2,"")</f>
        <v/>
      </c>
      <c r="AD42" s="106" t="n">
        <v>1204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1817</v>
      </c>
      <c r="R43" s="110" t="n">
        <v>381</v>
      </c>
      <c r="S43" s="110">
        <f>IF(T43&gt;0,(T43-R43)/2,"")</f>
        <v/>
      </c>
      <c r="T43" s="110" t="n">
        <v>381</v>
      </c>
      <c r="U43" s="110">
        <f>IF(V43&gt;0,(V43-T43)/2,"")</f>
        <v/>
      </c>
      <c r="V43" s="110" t="n">
        <v>972</v>
      </c>
      <c r="W43" s="110">
        <f>IF(X43&gt;0,(X43-V43)/2,"")</f>
        <v/>
      </c>
      <c r="X43" s="110" t="n">
        <v>1393</v>
      </c>
      <c r="Y43" s="110">
        <f>IF(Z43&gt;0,(Z43-X43)/2,"")</f>
        <v/>
      </c>
      <c r="Z43" s="110" t="n">
        <v>1817</v>
      </c>
      <c r="AA43" s="110">
        <f>IF(AB43&gt;0,(AB43-Z43)/2,"")</f>
        <v/>
      </c>
      <c r="AB43" s="110" t="n">
        <v>1817</v>
      </c>
      <c r="AC43" s="110">
        <f>IF(AD43&gt;0,(AD43-AB43)/2,"")</f>
        <v/>
      </c>
      <c r="AD43" s="110" t="n">
        <v>1817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2479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1586</v>
      </c>
      <c r="W44" s="112">
        <f>IF(X44&gt;0,(X44-V44)/2,"")</f>
        <v/>
      </c>
      <c r="X44" s="112" t="n">
        <v>2479</v>
      </c>
      <c r="Y44" s="112">
        <f>IF(Z44&gt;0,(Z44-X44)/2,"")</f>
        <v/>
      </c>
      <c r="Z44" s="112" t="n">
        <v>2479</v>
      </c>
      <c r="AA44" s="112">
        <f>IF(AB44&gt;0,(AB44-Z44)/2,"")</f>
        <v/>
      </c>
      <c r="AB44" s="112" t="n">
        <v>2479</v>
      </c>
      <c r="AC44" s="112">
        <f>IF(AD44&gt;0,(AD44-AB44)/2,"")</f>
        <v/>
      </c>
      <c r="AD44" s="112" t="n">
        <v>2479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2002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2002</v>
      </c>
      <c r="Y45" s="108">
        <f>IF(Z45&gt;0,(Z45-X45)/2,"")</f>
        <v/>
      </c>
      <c r="Z45" s="108" t="n">
        <v>2002</v>
      </c>
      <c r="AA45" s="108">
        <f>IF(AB45&gt;0,(AB45-Z45)/2,"")</f>
        <v/>
      </c>
      <c r="AB45" s="108" t="n">
        <v>2002</v>
      </c>
      <c r="AC45" s="108">
        <f>IF(AD45&gt;0,(AD45-AB45)/2,"")</f>
        <v/>
      </c>
      <c r="AD45" s="108" t="n">
        <v>2002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2252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2031</v>
      </c>
      <c r="W46" s="106">
        <f>IF(X46&gt;0,(X46-V46)/2,"")</f>
        <v/>
      </c>
      <c r="X46" s="106" t="n">
        <v>2252</v>
      </c>
      <c r="Y46" s="106">
        <f>IF(Z46&gt;0,(Z46-X46)/2,"")</f>
        <v/>
      </c>
      <c r="Z46" s="106" t="n">
        <v>2252</v>
      </c>
      <c r="AA46" s="106">
        <f>IF(AB46&gt;0,(AB46-Z46)/2,"")</f>
        <v/>
      </c>
      <c r="AB46" s="106" t="n">
        <v>2252</v>
      </c>
      <c r="AC46" s="106">
        <f>IF(AD46&gt;0,(AD46-AB46)/2,"")</f>
        <v/>
      </c>
      <c r="AD46" s="106" t="n">
        <v>2252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2515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2515</v>
      </c>
      <c r="W47" s="110">
        <f>IF(X47&gt;0,(X47-V47)/2,"")</f>
        <v/>
      </c>
      <c r="X47" s="110" t="n">
        <v>2515</v>
      </c>
      <c r="Y47" s="110">
        <f>IF(Z47&gt;0,(Z47-X47)/2,"")</f>
        <v/>
      </c>
      <c r="Z47" s="110" t="n">
        <v>2515</v>
      </c>
      <c r="AA47" s="110">
        <f>IF(AB47&gt;0,(AB47-Z47)/2,"")</f>
        <v/>
      </c>
      <c r="AB47" s="110" t="n">
        <v>2515</v>
      </c>
      <c r="AC47" s="110">
        <f>IF(AD47&gt;0,(AD47-AB47)/2,"")</f>
        <v/>
      </c>
      <c r="AD47" s="110" t="n">
        <v>2515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353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188</v>
      </c>
      <c r="W48" s="112">
        <f>IF(X48&gt;0,(X48-V48)/2,"")</f>
        <v/>
      </c>
      <c r="X48" s="112" t="n">
        <v>336</v>
      </c>
      <c r="Y48" s="112">
        <f>IF(Z48&gt;0,(Z48-X48)/2,"")</f>
        <v/>
      </c>
      <c r="Z48" s="112" t="n">
        <v>336</v>
      </c>
      <c r="AA48" s="112">
        <f>IF(AB48&gt;0,(AB48-Z48)/2,"")</f>
        <v/>
      </c>
      <c r="AB48" s="112" t="n">
        <v>336</v>
      </c>
      <c r="AC48" s="112">
        <f>IF(AD48&gt;0,(AD48-AB48)/2,"")</f>
        <v/>
      </c>
      <c r="AD48" s="112" t="n">
        <v>336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279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0</v>
      </c>
      <c r="W49" s="108">
        <f>IF(X49&gt;0,(X49-V49)/2,"")</f>
        <v/>
      </c>
      <c r="X49" s="108" t="n">
        <v>277</v>
      </c>
      <c r="Y49" s="108">
        <f>IF(Z49&gt;0,(Z49-X49)/2,"")</f>
        <v/>
      </c>
      <c r="Z49" s="108" t="n">
        <v>277</v>
      </c>
      <c r="AA49" s="108">
        <f>IF(AB49&gt;0,(AB49-Z49)/2,"")</f>
        <v/>
      </c>
      <c r="AB49" s="108" t="n">
        <v>277</v>
      </c>
      <c r="AC49" s="108">
        <f>IF(AD49&gt;0,(AD49-AB49)/2,"")</f>
        <v/>
      </c>
      <c r="AD49" s="108" t="n">
        <v>277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1630</v>
      </c>
      <c r="R50" s="106" t="n">
        <v>415</v>
      </c>
      <c r="S50" s="106">
        <f>IF(T50&gt;0,(T50-R50)/2,"")</f>
        <v/>
      </c>
      <c r="T50" s="106" t="n">
        <v>681</v>
      </c>
      <c r="U50" s="106">
        <f>IF(V50&gt;0,(V50-T50)/2,"")</f>
        <v/>
      </c>
      <c r="V50" s="106" t="n">
        <v>779</v>
      </c>
      <c r="W50" s="106">
        <f>IF(X50&gt;0,(X50-V50)/2,"")</f>
        <v/>
      </c>
      <c r="X50" s="106" t="n">
        <v>699</v>
      </c>
      <c r="Y50" s="106">
        <f>IF(Z50&gt;0,(Z50-X50)/2,"")</f>
        <v/>
      </c>
      <c r="Z50" s="106" t="n">
        <v>783</v>
      </c>
      <c r="AA50" s="106">
        <f>IF(AB50&gt;0,(AB50-Z50)/2,"")</f>
        <v/>
      </c>
      <c r="AB50" s="106" t="n">
        <v>783</v>
      </c>
      <c r="AC50" s="106">
        <f>IF(AD50&gt;0,(AD50-AB50)/2,"")</f>
        <v/>
      </c>
      <c r="AD50" s="106" t="n">
        <v>783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1562</v>
      </c>
      <c r="R51" s="108" t="n">
        <v>435</v>
      </c>
      <c r="S51" s="108">
        <f>IF(T51&gt;0,(T51-R51)/2,"")</f>
        <v/>
      </c>
      <c r="T51" s="108" t="n">
        <v>1291</v>
      </c>
      <c r="U51" s="108">
        <f>IF(V51&gt;0,(V51-T51)/2,"")</f>
        <v/>
      </c>
      <c r="V51" s="108" t="n">
        <v>1363</v>
      </c>
      <c r="W51" s="108">
        <f>IF(X51&gt;0,(X51-V51)/2,"")</f>
        <v/>
      </c>
      <c r="X51" s="108" t="n">
        <v>1656</v>
      </c>
      <c r="Y51" s="108">
        <f>IF(Z51&gt;0,(Z51-X51)/2,"")</f>
        <v/>
      </c>
      <c r="Z51" s="108" t="n">
        <v>1656</v>
      </c>
      <c r="AA51" s="108">
        <f>IF(AB51&gt;0,(AB51-Z51)/2,"")</f>
        <v/>
      </c>
      <c r="AB51" s="108" t="n">
        <v>1656</v>
      </c>
      <c r="AC51" s="108">
        <f>IF(AD51&gt;0,(AD51-AB51)/2,"")</f>
        <v/>
      </c>
      <c r="AD51" s="108" t="n">
        <v>1656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1939</v>
      </c>
      <c r="R52" s="106" t="n">
        <v>460</v>
      </c>
      <c r="S52" s="106">
        <f>IF(T52&gt;0,(T52-R52)/2,"")</f>
        <v/>
      </c>
      <c r="T52" s="106" t="n">
        <v>460</v>
      </c>
      <c r="U52" s="106">
        <f>IF(V52&gt;0,(V52-T52)/2,"")</f>
        <v/>
      </c>
      <c r="V52" s="106" t="n">
        <v>1383</v>
      </c>
      <c r="W52" s="106">
        <f>IF(X52&gt;0,(X52-V52)/2,"")</f>
        <v/>
      </c>
      <c r="X52" s="106" t="n">
        <v>1822</v>
      </c>
      <c r="Y52" s="106">
        <f>IF(Z52&gt;0,(Z52-X52)/2,"")</f>
        <v/>
      </c>
      <c r="Z52" s="106" t="n">
        <v>1822</v>
      </c>
      <c r="AA52" s="106">
        <f>IF(AB52&gt;0,(AB52-Z52)/2,"")</f>
        <v/>
      </c>
      <c r="AB52" s="106" t="n">
        <v>1822</v>
      </c>
      <c r="AC52" s="106">
        <f>IF(AD52&gt;0,(AD52-AB52)/2,"")</f>
        <v/>
      </c>
      <c r="AD52" s="106" t="n">
        <v>1822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1443</v>
      </c>
      <c r="R53" s="108" t="n">
        <v>712</v>
      </c>
      <c r="S53" s="108">
        <f>IF(T53&gt;0,(T53-R53)/2,"")</f>
        <v/>
      </c>
      <c r="T53" s="108" t="n">
        <v>924</v>
      </c>
      <c r="U53" s="108">
        <f>IF(V53&gt;0,(V53-T53)/2,"")</f>
        <v/>
      </c>
      <c r="V53" s="108" t="n">
        <v>967</v>
      </c>
      <c r="W53" s="108">
        <f>IF(X53&gt;0,(X53-V53)/2,"")</f>
        <v/>
      </c>
      <c r="X53" s="108" t="n">
        <v>1118</v>
      </c>
      <c r="Y53" s="108">
        <f>IF(Z53&gt;0,(Z53-X53)/2,"")</f>
        <v/>
      </c>
      <c r="Z53" s="108" t="n">
        <v>1118</v>
      </c>
      <c r="AA53" s="108">
        <f>IF(AB53&gt;0,(AB53-Z53)/2,"")</f>
        <v/>
      </c>
      <c r="AB53" s="108" t="n">
        <v>1118</v>
      </c>
      <c r="AC53" s="108">
        <f>IF(AD53&gt;0,(AD53-AB53)/2,"")</f>
        <v/>
      </c>
      <c r="AD53" s="108" t="n">
        <v>1118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3080</v>
      </c>
      <c r="R54" s="106" t="n">
        <v>1000</v>
      </c>
      <c r="S54" s="106">
        <f>IF(T54&gt;0,(T54-R54)/2,"")</f>
        <v/>
      </c>
      <c r="T54" s="106" t="n">
        <v>1000</v>
      </c>
      <c r="U54" s="106">
        <f>IF(V54&gt;0,(V54-T54)/2,"")</f>
        <v/>
      </c>
      <c r="V54" s="106" t="n">
        <v>1524</v>
      </c>
      <c r="W54" s="106">
        <f>IF(X54&gt;0,(X54-V54)/2,"")</f>
        <v/>
      </c>
      <c r="X54" s="106" t="n">
        <v>2903</v>
      </c>
      <c r="Y54" s="106">
        <f>IF(Z54&gt;0,(Z54-X54)/2,"")</f>
        <v/>
      </c>
      <c r="Z54" s="106" t="n">
        <v>3097</v>
      </c>
      <c r="AA54" s="106">
        <f>IF(AB54&gt;0,(AB54-Z54)/2,"")</f>
        <v/>
      </c>
      <c r="AB54" s="106" t="n">
        <v>3097</v>
      </c>
      <c r="AC54" s="106">
        <f>IF(AD54&gt;0,(AD54-AB54)/2,"")</f>
        <v/>
      </c>
      <c r="AD54" s="106" t="n">
        <v>3097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154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200</v>
      </c>
      <c r="AA55" s="108">
        <f>IF(AB55&gt;0,(AB55-Z55)/2,"")</f>
        <v/>
      </c>
      <c r="AB55" s="108" t="n">
        <v>200</v>
      </c>
      <c r="AC55" s="108">
        <f>IF(AD55&gt;0,(AD55-AB55)/2,"")</f>
        <v/>
      </c>
      <c r="AD55" s="108" t="n">
        <v>200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972</v>
      </c>
      <c r="R56" s="114" t="n">
        <v>0</v>
      </c>
      <c r="S56" s="114">
        <f>IF(T56&gt;0,(T56-R56)/2,"")</f>
        <v/>
      </c>
      <c r="T56" s="114" t="n">
        <v>111</v>
      </c>
      <c r="U56" s="114">
        <f>IF(V56&gt;0,(V56-T56)/2,"")</f>
        <v/>
      </c>
      <c r="V56" s="114" t="n">
        <v>396</v>
      </c>
      <c r="W56" s="114">
        <f>IF(X56&gt;0,(X56-V56)/2,"")</f>
        <v/>
      </c>
      <c r="X56" s="114" t="n">
        <v>453</v>
      </c>
      <c r="Y56" s="114">
        <f>IF(Z56&gt;0,(Z56-X56)/2,"")</f>
        <v/>
      </c>
      <c r="Z56" s="114" t="n">
        <v>453</v>
      </c>
      <c r="AA56" s="114">
        <f>IF(AB56&gt;0,(AB56-Z56)/2,"")</f>
        <v/>
      </c>
      <c r="AB56" s="114" t="n">
        <v>453</v>
      </c>
      <c r="AC56" s="114">
        <f>IF(AD56&gt;0,(AD56-AB56)/2,"")</f>
        <v/>
      </c>
      <c r="AD56" s="114" t="n">
        <v>453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2975</v>
      </c>
      <c r="R57" s="104" t="n">
        <v>600</v>
      </c>
      <c r="S57" s="104">
        <f>IF(T57&gt;0,(T57-R57)/2,"")</f>
        <v/>
      </c>
      <c r="T57" s="104" t="n">
        <v>792</v>
      </c>
      <c r="U57" s="104">
        <f>IF(V57&gt;0,(V57-T57)/2,"")</f>
        <v/>
      </c>
      <c r="V57" s="104" t="n">
        <v>1044</v>
      </c>
      <c r="W57" s="104">
        <f>IF(X57&gt;0,(X57-V57)/2,"")</f>
        <v/>
      </c>
      <c r="X57" s="104" t="n">
        <v>1579</v>
      </c>
      <c r="Y57" s="104">
        <f>IF(Z57&gt;0,(Z57-X57)/2,"")</f>
        <v/>
      </c>
      <c r="Z57" s="104" t="n">
        <v>1846</v>
      </c>
      <c r="AA57" s="104">
        <f>IF(AB57&gt;0,(AB57-Z57)/2,"")</f>
        <v/>
      </c>
      <c r="AB57" s="104" t="n">
        <v>1846</v>
      </c>
      <c r="AC57" s="104">
        <f>IF(AD57&gt;0,(AD57-AB57)/2,"")</f>
        <v/>
      </c>
      <c r="AD57" s="104" t="n">
        <v>1846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3640</v>
      </c>
      <c r="R58" s="106" t="n">
        <v>815</v>
      </c>
      <c r="S58" s="106">
        <f>IF(T58&gt;0,(T58-R58)/2,"")</f>
        <v/>
      </c>
      <c r="T58" s="106" t="n">
        <v>879</v>
      </c>
      <c r="U58" s="106">
        <f>IF(V58&gt;0,(V58-T58)/2,"")</f>
        <v/>
      </c>
      <c r="V58" s="106" t="n">
        <v>1576</v>
      </c>
      <c r="W58" s="106">
        <f>IF(X58&gt;0,(X58-V58)/2,"")</f>
        <v/>
      </c>
      <c r="X58" s="106" t="n">
        <v>3439</v>
      </c>
      <c r="Y58" s="106">
        <f>IF(Z58&gt;0,(Z58-X58)/2,"")</f>
        <v/>
      </c>
      <c r="Z58" s="106" t="n">
        <v>3611</v>
      </c>
      <c r="AA58" s="106">
        <f>IF(AB58&gt;0,(AB58-Z58)/2,"")</f>
        <v/>
      </c>
      <c r="AB58" s="106" t="n">
        <v>3611</v>
      </c>
      <c r="AC58" s="106">
        <f>IF(AD58&gt;0,(AD58-AB58)/2,"")</f>
        <v/>
      </c>
      <c r="AD58" s="106" t="n">
        <v>3611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4177</v>
      </c>
      <c r="R59" s="108" t="n">
        <v>417</v>
      </c>
      <c r="S59" s="108">
        <f>IF(T59&gt;0,(T59-R59)/2,"")</f>
        <v/>
      </c>
      <c r="T59" s="108" t="n">
        <v>593</v>
      </c>
      <c r="U59" s="108">
        <f>IF(V59&gt;0,(V59-T59)/2,"")</f>
        <v/>
      </c>
      <c r="V59" s="108" t="n">
        <v>1779</v>
      </c>
      <c r="W59" s="108">
        <f>IF(X59&gt;0,(X59-V59)/2,"")</f>
        <v/>
      </c>
      <c r="X59" s="108" t="n">
        <v>2324</v>
      </c>
      <c r="Y59" s="108">
        <f>IF(Z59&gt;0,(Z59-X59)/2,"")</f>
        <v/>
      </c>
      <c r="Z59" s="108" t="n">
        <v>3746</v>
      </c>
      <c r="AA59" s="108">
        <f>IF(AB59&gt;0,(AB59-Z59)/2,"")</f>
        <v/>
      </c>
      <c r="AB59" s="108" t="n">
        <v>3746</v>
      </c>
      <c r="AC59" s="108">
        <f>IF(AD59&gt;0,(AD59-AB59)/2,"")</f>
        <v/>
      </c>
      <c r="AD59" s="108" t="n">
        <v>3746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4129</v>
      </c>
      <c r="R60" s="114" t="n">
        <v>1166</v>
      </c>
      <c r="S60" s="114">
        <f>IF(T60&gt;0,(T60-R60)/2,"")</f>
        <v/>
      </c>
      <c r="T60" s="114" t="n">
        <v>1939</v>
      </c>
      <c r="U60" s="114">
        <f>IF(V60&gt;0,(V60-T60)/2,"")</f>
        <v/>
      </c>
      <c r="V60" s="114" t="n">
        <v>2856</v>
      </c>
      <c r="W60" s="114">
        <f>IF(X60&gt;0,(X60-V60)/2,"")</f>
        <v/>
      </c>
      <c r="X60" s="114" t="n">
        <v>4166</v>
      </c>
      <c r="Y60" s="114">
        <f>IF(Z60&gt;0,(Z60-X60)/2,"")</f>
        <v/>
      </c>
      <c r="Z60" s="114" t="n">
        <v>4448</v>
      </c>
      <c r="AA60" s="114">
        <f>IF(AB60&gt;0,(AB60-Z60)/2,"")</f>
        <v/>
      </c>
      <c r="AB60" s="114" t="n">
        <v>4448</v>
      </c>
      <c r="AC60" s="114">
        <f>IF(AD60&gt;0,(AD60-AB60)/2,"")</f>
        <v/>
      </c>
      <c r="AD60" s="114" t="n">
        <v>4448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3967</v>
      </c>
      <c r="R61" s="104" t="n">
        <v>228</v>
      </c>
      <c r="S61" s="104">
        <f>IF(T61&gt;0,(T61-R61)/2,"")</f>
        <v/>
      </c>
      <c r="T61" s="104" t="n">
        <v>1418</v>
      </c>
      <c r="U61" s="104">
        <f>IF(V61&gt;0,(V61-T61)/2,"")</f>
        <v/>
      </c>
      <c r="V61" s="104" t="n">
        <v>1514</v>
      </c>
      <c r="W61" s="104">
        <f>IF(X61&gt;0,(X61-V61)/2,"")</f>
        <v/>
      </c>
      <c r="X61" s="104" t="n">
        <v>2052</v>
      </c>
      <c r="Y61" s="104">
        <f>IF(Z61&gt;0,(Z61-X61)/2,"")</f>
        <v/>
      </c>
      <c r="Z61" s="104" t="n">
        <v>2758</v>
      </c>
      <c r="AA61" s="104">
        <f>IF(AB61&gt;0,(AB61-Z61)/2,"")</f>
        <v/>
      </c>
      <c r="AB61" s="104" t="n">
        <v>2758</v>
      </c>
      <c r="AC61" s="104">
        <f>IF(AD61&gt;0,(AD61-AB61)/2,"")</f>
        <v/>
      </c>
      <c r="AD61" s="104" t="n">
        <v>2758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2891</v>
      </c>
      <c r="R62" s="106" t="n">
        <v>130</v>
      </c>
      <c r="S62" s="106">
        <f>IF(T62&gt;0,(T62-R62)/2,"")</f>
        <v/>
      </c>
      <c r="T62" s="106" t="n">
        <v>310</v>
      </c>
      <c r="U62" s="106">
        <f>IF(V62&gt;0,(V62-T62)/2,"")</f>
        <v/>
      </c>
      <c r="V62" s="106" t="n">
        <v>994</v>
      </c>
      <c r="W62" s="106">
        <f>IF(X62&gt;0,(X62-V62)/2,"")</f>
        <v/>
      </c>
      <c r="X62" s="106" t="n">
        <v>1655</v>
      </c>
      <c r="Y62" s="106">
        <f>IF(Z62&gt;0,(Z62-X62)/2,"")</f>
        <v/>
      </c>
      <c r="Z62" s="106" t="n">
        <v>2381</v>
      </c>
      <c r="AA62" s="106">
        <f>IF(AB62&gt;0,(AB62-Z62)/2,"")</f>
        <v/>
      </c>
      <c r="AB62" s="106" t="n">
        <v>2381</v>
      </c>
      <c r="AC62" s="106">
        <f>IF(AD62&gt;0,(AD62-AB62)/2,"")</f>
        <v/>
      </c>
      <c r="AD62" s="106" t="n">
        <v>2381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1929</v>
      </c>
      <c r="R63" s="108" t="n">
        <v>316</v>
      </c>
      <c r="S63" s="108">
        <f>IF(T63&gt;0,(T63-R63)/2,"")</f>
        <v/>
      </c>
      <c r="T63" s="108" t="n">
        <v>1104</v>
      </c>
      <c r="U63" s="108">
        <f>IF(V63&gt;0,(V63-T63)/2,"")</f>
        <v/>
      </c>
      <c r="V63" s="108" t="n">
        <v>1458</v>
      </c>
      <c r="W63" s="108">
        <f>IF(X63&gt;0,(X63-V63)/2,"")</f>
        <v/>
      </c>
      <c r="X63" s="108" t="n">
        <v>1546</v>
      </c>
      <c r="Y63" s="108">
        <f>IF(Z63&gt;0,(Z63-X63)/2,"")</f>
        <v/>
      </c>
      <c r="Z63" s="108" t="n">
        <v>1777</v>
      </c>
      <c r="AA63" s="108">
        <f>IF(AB63&gt;0,(AB63-Z63)/2,"")</f>
        <v/>
      </c>
      <c r="AB63" s="108" t="n">
        <v>1777</v>
      </c>
      <c r="AC63" s="108">
        <f>IF(AD63&gt;0,(AD63-AB63)/2,"")</f>
        <v/>
      </c>
      <c r="AD63" s="108" t="n">
        <v>1777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2589</v>
      </c>
      <c r="R64" s="114" t="n">
        <v>904</v>
      </c>
      <c r="S64" s="114">
        <f>IF(T64&gt;0,(T64-R64)/2,"")</f>
        <v/>
      </c>
      <c r="T64" s="114" t="n">
        <v>1012</v>
      </c>
      <c r="U64" s="114">
        <f>IF(V64&gt;0,(V64-T64)/2,"")</f>
        <v/>
      </c>
      <c r="V64" s="114" t="n">
        <v>1470</v>
      </c>
      <c r="W64" s="114">
        <f>IF(X64&gt;0,(X64-V64)/2,"")</f>
        <v/>
      </c>
      <c r="X64" s="114" t="n">
        <v>1812</v>
      </c>
      <c r="Y64" s="114">
        <f>IF(Z64&gt;0,(Z64-X64)/2,"")</f>
        <v/>
      </c>
      <c r="Z64" s="114" t="n">
        <v>2143</v>
      </c>
      <c r="AA64" s="114">
        <f>IF(AB64&gt;0,(AB64-Z64)/2,"")</f>
        <v/>
      </c>
      <c r="AB64" s="114" t="n">
        <v>2143</v>
      </c>
      <c r="AC64" s="114">
        <f>IF(AD64&gt;0,(AD64-AB64)/2,"")</f>
        <v/>
      </c>
      <c r="AD64" s="114" t="n">
        <v>2143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8"/>
  <rowBreaks count="1" manualBreakCount="1">
    <brk id="1" min="1" max="30" man="1"/>
  </rowBreaks>
  <legacyDrawing r:id="anysvml"/>
</worksheet>
</file>

<file path=xl/worksheets/sheet72.xml><?xml version="1.0" encoding="utf-8"?>
<worksheet xmlns:r="http://schemas.openxmlformats.org/officeDocument/2006/relationships" xmlns="http://schemas.openxmlformats.org/spreadsheetml/2006/main">
  <sheetPr codeName="Sheet72">
    <tabColor theme="1"/>
    <outlinePr summaryBelow="1" summaryRight="1"/>
    <pageSetUpPr fitToPage="1"/>
  </sheetPr>
  <dimension ref="B2:AQ64"/>
  <sheetViews>
    <sheetView zoomScale="85" zoomScaleNormal="7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18360</v>
      </c>
      <c r="G6" s="117" t="n">
        <v>15003.719625</v>
      </c>
      <c r="H6" s="117" t="n">
        <v>11535.18754592</v>
      </c>
      <c r="I6" s="19">
        <f>G6+H6</f>
        <v/>
      </c>
      <c r="J6" s="119" t="n">
        <v>18847</v>
      </c>
      <c r="K6" s="117" t="n">
        <v>15545.195875</v>
      </c>
      <c r="L6" s="117" t="n">
        <v>12191.72407312001</v>
      </c>
      <c r="M6" s="19">
        <f>K6+L6</f>
        <v/>
      </c>
      <c r="N6" s="85" t="n">
        <v>88</v>
      </c>
      <c r="O6" s="85" t="n">
        <v>66</v>
      </c>
      <c r="P6" s="92" t="n"/>
      <c r="Q6" s="20">
        <f>J6-P6</f>
        <v/>
      </c>
      <c r="R6" s="21" t="n">
        <v>3865</v>
      </c>
      <c r="S6" s="20">
        <f>IF(R6&gt;0,(R6-R7-$Q6),"")</f>
        <v/>
      </c>
      <c r="T6" s="21" t="n">
        <v>8041</v>
      </c>
      <c r="U6" s="20">
        <f>IF(T6&gt;0,(T6-T7-$Q6),"")</f>
        <v/>
      </c>
      <c r="V6" s="21" t="n">
        <v>12956</v>
      </c>
      <c r="W6" s="20">
        <f>IF(V6&gt;0,(V6-V7-$Q6),"")</f>
        <v/>
      </c>
      <c r="X6" s="21" t="n">
        <v>16733</v>
      </c>
      <c r="Y6" s="20">
        <f>IF(X6&gt;0,(X6-X7-$Q6),"")</f>
        <v/>
      </c>
      <c r="Z6" s="21" t="n">
        <v>18590</v>
      </c>
      <c r="AA6" s="20">
        <f>IF(Z6&gt;0,(Z6-Z7-$Q6),"")</f>
        <v/>
      </c>
      <c r="AB6" s="21" t="n">
        <v>18590</v>
      </c>
      <c r="AC6" s="22">
        <f>IF(AB6&gt;0,(AB6-AB7-$Q6),"")</f>
        <v/>
      </c>
      <c r="AD6" s="21" t="n">
        <v>18590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2318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53</v>
      </c>
      <c r="S7" s="24" t="n"/>
      <c r="T7" s="25" t="n">
        <v>104</v>
      </c>
      <c r="U7" s="24" t="n"/>
      <c r="V7" s="25" t="n">
        <v>481</v>
      </c>
      <c r="W7" s="24" t="n"/>
      <c r="X7" s="25" t="n">
        <v>246</v>
      </c>
      <c r="Y7" s="24" t="n"/>
      <c r="Z7" s="25" t="n">
        <v>316</v>
      </c>
      <c r="AA7" s="24" t="n"/>
      <c r="AB7" s="25" t="n">
        <v>316</v>
      </c>
      <c r="AC7" s="26" t="n"/>
      <c r="AD7" s="25" t="n">
        <v>316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3369</v>
      </c>
      <c r="E8" s="29" t="inlineStr">
        <is>
          <t>Room 2</t>
        </is>
      </c>
      <c r="F8" s="119" t="n">
        <v>11292</v>
      </c>
      <c r="G8" s="117" t="n">
        <v>4675.288</v>
      </c>
      <c r="H8" s="117" t="n">
        <v>1397.2607125</v>
      </c>
      <c r="I8" s="19">
        <f>G8+H8</f>
        <v/>
      </c>
      <c r="J8" s="119" t="n">
        <v>12078</v>
      </c>
      <c r="K8" s="117" t="n">
        <v>4977.753000000001</v>
      </c>
      <c r="L8" s="117" t="n">
        <v>1536.348645</v>
      </c>
      <c r="M8" s="19">
        <f>K8+L8</f>
        <v/>
      </c>
      <c r="N8" s="87" t="n">
        <v>40</v>
      </c>
      <c r="O8" s="87" t="n">
        <v>27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3879</v>
      </c>
      <c r="W8" s="20">
        <f>IF(V8&gt;0,(V8-V9-$Q8),"")</f>
        <v/>
      </c>
      <c r="X8" s="21" t="n">
        <v>5496</v>
      </c>
      <c r="Y8" s="20">
        <f>IF(X8&gt;0,(X8-X9-$Q8),"")</f>
        <v/>
      </c>
      <c r="Z8" s="21" t="n">
        <v>12078</v>
      </c>
      <c r="AA8" s="20">
        <f>IF(Z8&gt;0,(Z8-Z9-$Q8),"")</f>
        <v/>
      </c>
      <c r="AB8" s="21" t="n">
        <v>12078</v>
      </c>
      <c r="AC8" s="22">
        <f>IF(AB8&gt;0,(AB8-AB9-$Q8),"")</f>
        <v/>
      </c>
      <c r="AD8" s="21" t="n">
        <v>12078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1460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4263</v>
      </c>
      <c r="E10" s="18" t="inlineStr">
        <is>
          <t>Room 3</t>
        </is>
      </c>
      <c r="F10" s="119" t="n">
        <v>19708</v>
      </c>
      <c r="G10" s="117" t="n">
        <v>15416.1315</v>
      </c>
      <c r="H10" s="117" t="n">
        <v>1696.1225675</v>
      </c>
      <c r="I10" s="19">
        <f>G10+H10</f>
        <v/>
      </c>
      <c r="J10" s="119" t="n">
        <v>22311</v>
      </c>
      <c r="K10" s="117" t="n">
        <v>17578.8055</v>
      </c>
      <c r="L10" s="117" t="n">
        <v>1688.399025</v>
      </c>
      <c r="M10" s="19">
        <f>K10+L10</f>
        <v/>
      </c>
      <c r="N10" s="88" t="n">
        <v>57</v>
      </c>
      <c r="O10" s="88" t="n">
        <v>46</v>
      </c>
      <c r="P10" s="92" t="n"/>
      <c r="Q10" s="20">
        <f>J10-P10</f>
        <v/>
      </c>
      <c r="R10" s="21" t="n">
        <v>5462</v>
      </c>
      <c r="S10" s="20">
        <f>IF(R10&gt;0,(R10-R11-$Q10),"")</f>
        <v/>
      </c>
      <c r="T10" s="21" t="n">
        <v>8940</v>
      </c>
      <c r="U10" s="20">
        <f>IF(T10&gt;0,(T10-T11-$Q10),"")</f>
        <v/>
      </c>
      <c r="V10" s="21" t="n">
        <v>10407</v>
      </c>
      <c r="W10" s="20">
        <f>IF(V10&gt;0,(V10-V11-$Q10),"")</f>
        <v/>
      </c>
      <c r="X10" s="21" t="n">
        <v>11513</v>
      </c>
      <c r="Y10" s="20">
        <f>IF(X10&gt;0,(X10-X11-$Q10),"")</f>
        <v/>
      </c>
      <c r="Z10" s="21" t="n">
        <v>14184</v>
      </c>
      <c r="AA10" s="20">
        <f>IF(Z10&gt;0,(Z10-Z11-$Q10),"")</f>
        <v/>
      </c>
      <c r="AB10" s="21" t="n">
        <v>14184</v>
      </c>
      <c r="AC10" s="22">
        <f>IF(AB10&gt;0,(AB10-AB11-$Q10),"")</f>
        <v/>
      </c>
      <c r="AD10" s="21" t="n">
        <v>14184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2200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1037</v>
      </c>
      <c r="S11" s="24" t="n"/>
      <c r="T11" s="30" t="n">
        <v>1865</v>
      </c>
      <c r="U11" s="24" t="n"/>
      <c r="V11" s="30" t="n">
        <v>1978</v>
      </c>
      <c r="W11" s="24" t="n"/>
      <c r="X11" s="30" t="n">
        <v>2372</v>
      </c>
      <c r="Y11" s="24" t="n"/>
      <c r="Z11" s="30" t="n">
        <v>2757</v>
      </c>
      <c r="AA11" s="24" t="n"/>
      <c r="AB11" s="30" t="n">
        <v>2757</v>
      </c>
      <c r="AC11" s="26" t="n"/>
      <c r="AD11" s="30" t="n">
        <v>2757</v>
      </c>
      <c r="AE11" s="26" t="n"/>
    </row>
    <row r="12">
      <c r="B12" s="16" t="inlineStr">
        <is>
          <t>WM TUC</t>
        </is>
      </c>
      <c r="C12" s="17" t="n">
        <v>1539</v>
      </c>
      <c r="E12" s="29" t="inlineStr">
        <is>
          <t>Room 4</t>
        </is>
      </c>
      <c r="F12" s="119" t="n">
        <v>12333</v>
      </c>
      <c r="G12" s="117" t="n">
        <v>9668.323499999997</v>
      </c>
      <c r="H12" s="117" t="n">
        <v>16796.89761437</v>
      </c>
      <c r="I12" s="19">
        <f>G12+H12</f>
        <v/>
      </c>
      <c r="J12" s="119" t="n">
        <v>13540</v>
      </c>
      <c r="K12" s="117" t="n">
        <v>11268.22125</v>
      </c>
      <c r="L12" s="117" t="n">
        <v>17700.12601788999</v>
      </c>
      <c r="M12" s="19">
        <f>K12+L12</f>
        <v/>
      </c>
      <c r="N12" s="88" t="n">
        <v>61</v>
      </c>
      <c r="O12" s="88" t="n">
        <v>52</v>
      </c>
      <c r="P12" s="92" t="n"/>
      <c r="Q12" s="20">
        <f>J12-P12</f>
        <v/>
      </c>
      <c r="R12" s="21" t="n">
        <v>3343</v>
      </c>
      <c r="S12" s="20">
        <f>IF(R12&gt;0,(R12-R13-$Q12),"")</f>
        <v/>
      </c>
      <c r="T12" s="21" t="n">
        <v>4942</v>
      </c>
      <c r="U12" s="20">
        <f>IF(T12&gt;0,(T12-T13-$Q12),"")</f>
        <v/>
      </c>
      <c r="V12" s="21" t="n">
        <v>8971</v>
      </c>
      <c r="W12" s="20">
        <f>IF(V12&gt;0,(V12-V13-$Q12),"")</f>
        <v/>
      </c>
      <c r="X12" s="21" t="n">
        <v>12695</v>
      </c>
      <c r="Y12" s="20">
        <f>IF(X12&gt;0,(X12-X13-$Q12),"")</f>
        <v/>
      </c>
      <c r="Z12" s="21" t="n">
        <v>12695</v>
      </c>
      <c r="AA12" s="20">
        <f>IF(Z12&gt;0,(Z12-Z13-$Q12),"")</f>
        <v/>
      </c>
      <c r="AB12" s="21" t="n">
        <v>12695</v>
      </c>
      <c r="AC12" s="22">
        <f>IF(AB12&gt;0,(AB12-AB13-$Q12),"")</f>
        <v/>
      </c>
      <c r="AD12" s="21" t="n">
        <v>12695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4445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810</v>
      </c>
      <c r="S13" s="24" t="n"/>
      <c r="T13" s="30" t="n">
        <v>1745</v>
      </c>
      <c r="U13" s="24" t="n"/>
      <c r="V13" s="30" t="n">
        <v>2589</v>
      </c>
      <c r="W13" s="24" t="n"/>
      <c r="X13" s="30" t="n">
        <v>3200</v>
      </c>
      <c r="Y13" s="24" t="n"/>
      <c r="Z13" s="30" t="n">
        <v>3200</v>
      </c>
      <c r="AA13" s="24" t="n"/>
      <c r="AB13" s="30" t="n">
        <v>3200</v>
      </c>
      <c r="AC13" s="26" t="n"/>
      <c r="AD13" s="30" t="n">
        <v>3200</v>
      </c>
      <c r="AE13" s="26" t="n"/>
    </row>
    <row r="14">
      <c r="B14" s="16" t="inlineStr">
        <is>
          <t>ALBSFWY PHX</t>
        </is>
      </c>
      <c r="C14" s="17" t="n">
        <v>8734</v>
      </c>
      <c r="E14" s="18" t="inlineStr">
        <is>
          <t>Room 5</t>
        </is>
      </c>
      <c r="F14" s="119" t="n">
        <v>20049</v>
      </c>
      <c r="G14" s="117" t="n">
        <v>18624.0625</v>
      </c>
      <c r="H14" s="117" t="n">
        <v>22052.45355172502</v>
      </c>
      <c r="I14" s="19">
        <f>G14+H14</f>
        <v/>
      </c>
      <c r="J14" s="119" t="n">
        <v>20049</v>
      </c>
      <c r="K14" s="117" t="n">
        <v>18624.0625</v>
      </c>
      <c r="L14" s="117" t="n">
        <v>21931.243151725</v>
      </c>
      <c r="M14" s="19">
        <f>K14+L14</f>
        <v/>
      </c>
      <c r="N14" s="88" t="n">
        <v>73</v>
      </c>
      <c r="O14" s="88" t="n">
        <v>61</v>
      </c>
      <c r="P14" s="92" t="n"/>
      <c r="Q14" s="20">
        <f>J14-P14</f>
        <v/>
      </c>
      <c r="R14" s="21" t="n">
        <v>4353</v>
      </c>
      <c r="S14" s="20">
        <f>IF(R14&gt;0,(R14-R15-$Q14),"")</f>
        <v/>
      </c>
      <c r="T14" s="21" t="n">
        <v>7900</v>
      </c>
      <c r="U14" s="20">
        <f>IF(T14&gt;0,(T14-T15-$Q14),"")</f>
        <v/>
      </c>
      <c r="V14" s="21" t="n">
        <v>11208</v>
      </c>
      <c r="W14" s="20">
        <f>IF(V14&gt;0,(V14-V15-$Q14),"")</f>
        <v/>
      </c>
      <c r="X14" s="21" t="n">
        <v>14496</v>
      </c>
      <c r="Y14" s="20">
        <f>IF(X14&gt;0,(X14-X15-$Q14),"")</f>
        <v/>
      </c>
      <c r="Z14" s="21" t="n">
        <v>16679</v>
      </c>
      <c r="AA14" s="20">
        <f>IF(Z14&gt;0,(Z14-Z15-$Q14),"")</f>
        <v/>
      </c>
      <c r="AB14" s="21" t="n">
        <v>16679</v>
      </c>
      <c r="AC14" s="22">
        <f>IF(AB14&gt;0,(AB14-AB15-$Q14),"")</f>
        <v/>
      </c>
      <c r="AD14" s="21" t="n">
        <v>16679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2815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3778</v>
      </c>
      <c r="S15" s="24" t="n"/>
      <c r="T15" s="25" t="n">
        <v>7217</v>
      </c>
      <c r="U15" s="24" t="n"/>
      <c r="V15" s="25" t="n">
        <v>9633</v>
      </c>
      <c r="W15" s="24" t="n"/>
      <c r="X15" s="25" t="n">
        <v>11713</v>
      </c>
      <c r="Y15" s="24" t="n"/>
      <c r="Z15" s="25" t="n">
        <v>11928</v>
      </c>
      <c r="AA15" s="24" t="n"/>
      <c r="AB15" s="25" t="n">
        <v>11928</v>
      </c>
      <c r="AC15" s="26" t="n"/>
      <c r="AD15" s="25" t="n">
        <v>11928</v>
      </c>
      <c r="AE15" s="26" t="n"/>
    </row>
    <row r="16" ht="15" customHeight="1" thickBot="1">
      <c r="B16" s="28" t="inlineStr">
        <is>
          <t>FRY'S</t>
        </is>
      </c>
      <c r="C16" s="17" t="n">
        <v>14183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2116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532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8975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2416</v>
      </c>
      <c r="L20" s="4" t="n"/>
      <c r="M20" s="4" t="n"/>
      <c r="Q20" s="51" t="inlineStr">
        <is>
          <t>Day Prior</t>
        </is>
      </c>
      <c r="R20" s="35" t="n">
        <v>6937</v>
      </c>
      <c r="S20" s="36" t="n">
        <v>6937</v>
      </c>
      <c r="T20" s="35" t="n">
        <v>12935</v>
      </c>
      <c r="U20" s="36" t="n">
        <v>12935</v>
      </c>
      <c r="V20" s="35" t="n">
        <v>26056</v>
      </c>
      <c r="W20" s="36" t="n">
        <v>26056</v>
      </c>
      <c r="X20" s="35" t="n">
        <v>41467</v>
      </c>
      <c r="Y20" s="36" t="n">
        <v>41467</v>
      </c>
      <c r="Z20" s="35" t="n">
        <v>50074</v>
      </c>
      <c r="AA20" s="36" t="n">
        <v>50074</v>
      </c>
      <c r="AB20" s="35" t="n">
        <v>50067</v>
      </c>
      <c r="AC20" s="37" t="n">
        <v>50067</v>
      </c>
      <c r="AD20" s="35" t="n">
        <v>50067</v>
      </c>
      <c r="AE20" s="37" t="n">
        <v>50067</v>
      </c>
    </row>
    <row r="21" ht="15" customHeight="1" thickBot="1">
      <c r="B21" s="57" t="inlineStr">
        <is>
          <t>SBUX LV</t>
        </is>
      </c>
      <c r="C21" s="58" t="n">
        <v>4402</v>
      </c>
      <c r="M21" s="4" t="n"/>
      <c r="Q21" s="52" t="n"/>
      <c r="R21" s="40" t="n">
        <v>5810</v>
      </c>
      <c r="S21" s="41" t="n"/>
      <c r="T21" s="40" t="n">
        <v>10072</v>
      </c>
      <c r="U21" s="41" t="n"/>
      <c r="V21" s="40" t="n">
        <v>13040</v>
      </c>
      <c r="W21" s="41" t="n"/>
      <c r="X21" s="40" t="n">
        <v>16220</v>
      </c>
      <c r="Y21" s="41" t="n"/>
      <c r="Z21" s="40" t="n">
        <v>16827</v>
      </c>
      <c r="AA21" s="41" t="n"/>
      <c r="AB21" s="40" t="n">
        <v>16827</v>
      </c>
      <c r="AC21" s="42" t="n"/>
      <c r="AD21" s="40" t="n">
        <v>16827</v>
      </c>
      <c r="AE21" s="42" t="n"/>
    </row>
    <row r="22" ht="15" customHeight="1" thickBot="1">
      <c r="M22" s="4" t="n"/>
      <c r="Q22" s="54" t="n"/>
      <c r="R22" s="55" t="n">
        <v>3468.5</v>
      </c>
      <c r="S22" s="55" t="n"/>
      <c r="T22" s="55" t="n">
        <v>2999</v>
      </c>
      <c r="U22" s="55" t="n"/>
      <c r="V22" s="55" t="n">
        <v>6560.5</v>
      </c>
      <c r="W22" s="55" t="n"/>
      <c r="X22" s="55" t="n">
        <v>7705.5</v>
      </c>
      <c r="Y22" s="55" t="n"/>
      <c r="Z22" s="55" t="n">
        <v>4303.5</v>
      </c>
      <c r="AA22" s="55" t="n"/>
      <c r="AB22" s="55" t="n">
        <v>-3.5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8213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34405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12447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14832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4829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1071</v>
      </c>
      <c r="R35" s="104" t="n">
        <v>0</v>
      </c>
      <c r="S35" s="104">
        <f>IF(T35&gt;0,(T35-R35)/2,"")</f>
        <v/>
      </c>
      <c r="T35" s="104" t="n">
        <v>520</v>
      </c>
      <c r="U35" s="104">
        <f>IF(V35&gt;0,(V35-T35)/2,"")</f>
        <v/>
      </c>
      <c r="V35" s="104" t="n">
        <v>1071</v>
      </c>
      <c r="W35" s="104">
        <f>IF(X35&gt;0,(X35-V35)/2,"")</f>
        <v/>
      </c>
      <c r="X35" s="104" t="n">
        <v>1071</v>
      </c>
      <c r="Y35" s="104">
        <f>IF(Z35&gt;0,(Z35-X35)/2,"")</f>
        <v/>
      </c>
      <c r="Z35" s="104" t="n">
        <v>1071</v>
      </c>
      <c r="AA35" s="104">
        <f>IF(AB35&gt;0,(AB35-Z35)/2,"")</f>
        <v/>
      </c>
      <c r="AB35" s="104" t="n">
        <v>1071</v>
      </c>
      <c r="AC35" s="104">
        <f>IF(AD35&gt;0,(AD35-AB35)/2,"")</f>
        <v/>
      </c>
      <c r="AD35" s="104" t="n">
        <v>1071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1172</v>
      </c>
      <c r="R36" s="106" t="n">
        <v>616</v>
      </c>
      <c r="S36" s="106">
        <f>IF(T36&gt;0,(T36-R36)/2,"")</f>
        <v/>
      </c>
      <c r="T36" s="106" t="n">
        <v>1172</v>
      </c>
      <c r="U36" s="106">
        <f>IF(V36&gt;0,(V36-T36)/2,"")</f>
        <v/>
      </c>
      <c r="V36" s="106" t="n">
        <v>1172</v>
      </c>
      <c r="W36" s="106">
        <f>IF(X36&gt;0,(X36-V36)/2,"")</f>
        <v/>
      </c>
      <c r="X36" s="106" t="n">
        <v>1172</v>
      </c>
      <c r="Y36" s="106">
        <f>IF(Z36&gt;0,(Z36-X36)/2,"")</f>
        <v/>
      </c>
      <c r="Z36" s="106" t="n">
        <v>1172</v>
      </c>
      <c r="AA36" s="106">
        <f>IF(AB36&gt;0,(AB36-Z36)/2,"")</f>
        <v/>
      </c>
      <c r="AB36" s="106" t="n">
        <v>1172</v>
      </c>
      <c r="AC36" s="106">
        <f>IF(AD36&gt;0,(AD36-AB36)/2,"")</f>
        <v/>
      </c>
      <c r="AD36" s="106" t="n">
        <v>1172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3820</v>
      </c>
      <c r="R37" s="108" t="n">
        <v>420</v>
      </c>
      <c r="S37" s="108">
        <f>IF(T37&gt;0,(T37-R37)/2,"")</f>
        <v/>
      </c>
      <c r="T37" s="108" t="n">
        <v>780</v>
      </c>
      <c r="U37" s="108">
        <f>IF(V37&gt;0,(V37-T37)/2,"")</f>
        <v/>
      </c>
      <c r="V37" s="108" t="n">
        <v>1489</v>
      </c>
      <c r="W37" s="108">
        <f>IF(X37&gt;0,(X37-V37)/2,"")</f>
        <v/>
      </c>
      <c r="X37" s="108" t="n">
        <v>3306</v>
      </c>
      <c r="Y37" s="108">
        <f>IF(Z37&gt;0,(Z37-X37)/2,"")</f>
        <v/>
      </c>
      <c r="Z37" s="108" t="n">
        <v>3518</v>
      </c>
      <c r="AA37" s="108">
        <f>IF(AB37&gt;0,(AB37-Z37)/2,"")</f>
        <v/>
      </c>
      <c r="AB37" s="108" t="n">
        <v>3518</v>
      </c>
      <c r="AC37" s="108">
        <f>IF(AD37&gt;0,(AD37-AB37)/2,"")</f>
        <v/>
      </c>
      <c r="AD37" s="108" t="n">
        <v>3518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3286</v>
      </c>
      <c r="R38" s="106" t="n">
        <v>652</v>
      </c>
      <c r="S38" s="106">
        <f>IF(T38&gt;0,(T38-R38)/2,"")</f>
        <v/>
      </c>
      <c r="T38" s="106" t="n">
        <v>1219</v>
      </c>
      <c r="U38" s="106">
        <f>IF(V38&gt;0,(V38-T38)/2,"")</f>
        <v/>
      </c>
      <c r="V38" s="106" t="n">
        <v>1820</v>
      </c>
      <c r="W38" s="106">
        <f>IF(X38&gt;0,(X38-V38)/2,"")</f>
        <v/>
      </c>
      <c r="X38" s="106" t="n">
        <v>2725</v>
      </c>
      <c r="Y38" s="106">
        <f>IF(Z38&gt;0,(Z38-X38)/2,"")</f>
        <v/>
      </c>
      <c r="Z38" s="106" t="n">
        <v>3363</v>
      </c>
      <c r="AA38" s="106">
        <f>IF(AB38&gt;0,(AB38-Z38)/2,"")</f>
        <v/>
      </c>
      <c r="AB38" s="106" t="n">
        <v>3363</v>
      </c>
      <c r="AC38" s="106">
        <f>IF(AD38&gt;0,(AD38-AB38)/2,"")</f>
        <v/>
      </c>
      <c r="AD38" s="106" t="n">
        <v>3363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2242</v>
      </c>
      <c r="R39" s="108" t="n">
        <v>423</v>
      </c>
      <c r="S39" s="108">
        <f>IF(T39&gt;0,(T39-R39)/2,"")</f>
        <v/>
      </c>
      <c r="T39" s="108" t="n">
        <v>946</v>
      </c>
      <c r="U39" s="108">
        <f>IF(V39&gt;0,(V39-T39)/2,"")</f>
        <v/>
      </c>
      <c r="V39" s="108" t="n">
        <v>2115</v>
      </c>
      <c r="W39" s="108">
        <f>IF(X39&gt;0,(X39-V39)/2,"")</f>
        <v/>
      </c>
      <c r="X39" s="108" t="n">
        <v>2198</v>
      </c>
      <c r="Y39" s="108">
        <f>IF(Z39&gt;0,(Z39-X39)/2,"")</f>
        <v/>
      </c>
      <c r="Z39" s="108" t="n">
        <v>2198</v>
      </c>
      <c r="AA39" s="108">
        <f>IF(AB39&gt;0,(AB39-Z39)/2,"")</f>
        <v/>
      </c>
      <c r="AB39" s="108" t="n">
        <v>2198</v>
      </c>
      <c r="AC39" s="108">
        <f>IF(AD39&gt;0,(AD39-AB39)/2,"")</f>
        <v/>
      </c>
      <c r="AD39" s="108" t="n">
        <v>2198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2688</v>
      </c>
      <c r="R40" s="106" t="n">
        <v>624</v>
      </c>
      <c r="S40" s="106">
        <f>IF(T40&gt;0,(T40-R40)/2,"")</f>
        <v/>
      </c>
      <c r="T40" s="106" t="n">
        <v>1313</v>
      </c>
      <c r="U40" s="106">
        <f>IF(V40&gt;0,(V40-T40)/2,"")</f>
        <v/>
      </c>
      <c r="V40" s="106" t="n">
        <v>2241</v>
      </c>
      <c r="W40" s="106">
        <f>IF(X40&gt;0,(X40-V40)/2,"")</f>
        <v/>
      </c>
      <c r="X40" s="106" t="n">
        <v>2717</v>
      </c>
      <c r="Y40" s="106">
        <f>IF(Z40&gt;0,(Z40-X40)/2,"")</f>
        <v/>
      </c>
      <c r="Z40" s="106" t="n">
        <v>2717</v>
      </c>
      <c r="AA40" s="106">
        <f>IF(AB40&gt;0,(AB40-Z40)/2,"")</f>
        <v/>
      </c>
      <c r="AB40" s="106" t="n">
        <v>2717</v>
      </c>
      <c r="AC40" s="106">
        <f>IF(AD40&gt;0,(AD40-AB40)/2,"")</f>
        <v/>
      </c>
      <c r="AD40" s="106" t="n">
        <v>2717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652</v>
      </c>
      <c r="R41" s="108" t="n">
        <v>278</v>
      </c>
      <c r="S41" s="108">
        <f>IF(T41&gt;0,(T41-R41)/2,"")</f>
        <v/>
      </c>
      <c r="T41" s="108" t="n">
        <v>646</v>
      </c>
      <c r="U41" s="108">
        <f>IF(V41&gt;0,(V41-T41)/2,"")</f>
        <v/>
      </c>
      <c r="V41" s="108" t="n">
        <v>646</v>
      </c>
      <c r="W41" s="108">
        <f>IF(X41&gt;0,(X41-V41)/2,"")</f>
        <v/>
      </c>
      <c r="X41" s="108" t="n">
        <v>646</v>
      </c>
      <c r="Y41" s="108">
        <f>IF(Z41&gt;0,(Z41-X41)/2,"")</f>
        <v/>
      </c>
      <c r="Z41" s="108" t="n">
        <v>646</v>
      </c>
      <c r="AA41" s="108">
        <f>IF(AB41&gt;0,(AB41-Z41)/2,"")</f>
        <v/>
      </c>
      <c r="AB41" s="108" t="n">
        <v>646</v>
      </c>
      <c r="AC41" s="108">
        <f>IF(AD41&gt;0,(AD41-AB41)/2,"")</f>
        <v/>
      </c>
      <c r="AD41" s="108" t="n">
        <v>646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1687</v>
      </c>
      <c r="R42" s="106" t="n">
        <v>852</v>
      </c>
      <c r="S42" s="106">
        <f>IF(T42&gt;0,(T42-R42)/2,"")</f>
        <v/>
      </c>
      <c r="T42" s="106" t="n">
        <v>852</v>
      </c>
      <c r="U42" s="106">
        <f>IF(V42&gt;0,(V42-T42)/2,"")</f>
        <v/>
      </c>
      <c r="V42" s="106" t="n">
        <v>1197</v>
      </c>
      <c r="W42" s="106">
        <f>IF(X42&gt;0,(X42-V42)/2,"")</f>
        <v/>
      </c>
      <c r="X42" s="106" t="n">
        <v>1538</v>
      </c>
      <c r="Y42" s="106">
        <f>IF(Z42&gt;0,(Z42-X42)/2,"")</f>
        <v/>
      </c>
      <c r="Z42" s="106" t="n">
        <v>1702</v>
      </c>
      <c r="AA42" s="106">
        <f>IF(AB42&gt;0,(AB42-Z42)/2,"")</f>
        <v/>
      </c>
      <c r="AB42" s="106" t="n">
        <v>1702</v>
      </c>
      <c r="AC42" s="106">
        <f>IF(AD42&gt;0,(AD42-AB42)/2,"")</f>
        <v/>
      </c>
      <c r="AD42" s="106" t="n">
        <v>1702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1747</v>
      </c>
      <c r="R43" s="110" t="n">
        <v>0</v>
      </c>
      <c r="S43" s="110">
        <f>IF(T43&gt;0,(T43-R43)/2,"")</f>
        <v/>
      </c>
      <c r="T43" s="110" t="n">
        <v>450</v>
      </c>
      <c r="U43" s="110">
        <f>IF(V43&gt;0,(V43-T43)/2,"")</f>
        <v/>
      </c>
      <c r="V43" s="110" t="n">
        <v>938</v>
      </c>
      <c r="W43" s="110">
        <f>IF(X43&gt;0,(X43-V43)/2,"")</f>
        <v/>
      </c>
      <c r="X43" s="110" t="n">
        <v>938</v>
      </c>
      <c r="Y43" s="110">
        <f>IF(Z43&gt;0,(Z43-X43)/2,"")</f>
        <v/>
      </c>
      <c r="Z43" s="110" t="n">
        <v>1748</v>
      </c>
      <c r="AA43" s="110">
        <f>IF(AB43&gt;0,(AB43-Z43)/2,"")</f>
        <v/>
      </c>
      <c r="AB43" s="110" t="n">
        <v>1748</v>
      </c>
      <c r="AC43" s="110">
        <f>IF(AD43&gt;0,(AD43-AB43)/2,"")</f>
        <v/>
      </c>
      <c r="AD43" s="110" t="n">
        <v>1748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3127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0</v>
      </c>
      <c r="Y44" s="112">
        <f>IF(Z44&gt;0,(Z44-X44)/2,"")</f>
        <v/>
      </c>
      <c r="Z44" s="112" t="n">
        <v>3127</v>
      </c>
      <c r="AA44" s="112">
        <f>IF(AB44&gt;0,(AB44-Z44)/2,"")</f>
        <v/>
      </c>
      <c r="AB44" s="112" t="n">
        <v>3127</v>
      </c>
      <c r="AC44" s="112">
        <f>IF(AD44&gt;0,(AD44-AB44)/2,"")</f>
        <v/>
      </c>
      <c r="AD44" s="112" t="n">
        <v>3127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2638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1180</v>
      </c>
      <c r="W45" s="108">
        <f>IF(X45&gt;0,(X45-V45)/2,"")</f>
        <v/>
      </c>
      <c r="X45" s="108" t="n">
        <v>1180</v>
      </c>
      <c r="Y45" s="108">
        <f>IF(Z45&gt;0,(Z45-X45)/2,"")</f>
        <v/>
      </c>
      <c r="Z45" s="108" t="n">
        <v>2638</v>
      </c>
      <c r="AA45" s="108">
        <f>IF(AB45&gt;0,(AB45-Z45)/2,"")</f>
        <v/>
      </c>
      <c r="AB45" s="108" t="n">
        <v>2638</v>
      </c>
      <c r="AC45" s="108">
        <f>IF(AD45&gt;0,(AD45-AB45)/2,"")</f>
        <v/>
      </c>
      <c r="AD45" s="108" t="n">
        <v>2638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2962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1572</v>
      </c>
      <c r="W46" s="106">
        <f>IF(X46&gt;0,(X46-V46)/2,"")</f>
        <v/>
      </c>
      <c r="X46" s="106" t="n">
        <v>2622</v>
      </c>
      <c r="Y46" s="106">
        <f>IF(Z46&gt;0,(Z46-X46)/2,"")</f>
        <v/>
      </c>
      <c r="Z46" s="106" t="n">
        <v>2962</v>
      </c>
      <c r="AA46" s="106">
        <f>IF(AB46&gt;0,(AB46-Z46)/2,"")</f>
        <v/>
      </c>
      <c r="AB46" s="106" t="n">
        <v>2962</v>
      </c>
      <c r="AC46" s="106">
        <f>IF(AD46&gt;0,(AD46-AB46)/2,"")</f>
        <v/>
      </c>
      <c r="AD46" s="106" t="n">
        <v>2962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3351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1127</v>
      </c>
      <c r="W47" s="110">
        <f>IF(X47&gt;0,(X47-V47)/2,"")</f>
        <v/>
      </c>
      <c r="X47" s="110" t="n">
        <v>1694</v>
      </c>
      <c r="Y47" s="110">
        <f>IF(Z47&gt;0,(Z47-X47)/2,"")</f>
        <v/>
      </c>
      <c r="Z47" s="110" t="n">
        <v>3351</v>
      </c>
      <c r="AA47" s="110">
        <f>IF(AB47&gt;0,(AB47-Z47)/2,"")</f>
        <v/>
      </c>
      <c r="AB47" s="110" t="n">
        <v>3351</v>
      </c>
      <c r="AC47" s="110">
        <f>IF(AD47&gt;0,(AD47-AB47)/2,"")</f>
        <v/>
      </c>
      <c r="AD47" s="110" t="n">
        <v>3351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3450</v>
      </c>
      <c r="R48" s="112" t="n">
        <v>295</v>
      </c>
      <c r="S48" s="112">
        <f>IF(T48&gt;0,(T48-R48)/2,"")</f>
        <v/>
      </c>
      <c r="T48" s="112" t="n">
        <v>295</v>
      </c>
      <c r="U48" s="112">
        <f>IF(V48&gt;0,(V48-T48)/2,"")</f>
        <v/>
      </c>
      <c r="V48" s="112" t="n">
        <v>295</v>
      </c>
      <c r="W48" s="112">
        <f>IF(X48&gt;0,(X48-V48)/2,"")</f>
        <v/>
      </c>
      <c r="X48" s="112" t="n">
        <v>407</v>
      </c>
      <c r="Y48" s="112">
        <f>IF(Z48&gt;0,(Z48-X48)/2,"")</f>
        <v/>
      </c>
      <c r="Z48" s="112" t="n">
        <v>474</v>
      </c>
      <c r="AA48" s="112">
        <f>IF(AB48&gt;0,(AB48-Z48)/2,"")</f>
        <v/>
      </c>
      <c r="AB48" s="112" t="n">
        <v>474</v>
      </c>
      <c r="AC48" s="112">
        <f>IF(AD48&gt;0,(AD48-AB48)/2,"")</f>
        <v/>
      </c>
      <c r="AD48" s="112" t="n">
        <v>474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3034</v>
      </c>
      <c r="R49" s="108" t="n">
        <v>56</v>
      </c>
      <c r="S49" s="108">
        <f>IF(T49&gt;0,(T49-R49)/2,"")</f>
        <v/>
      </c>
      <c r="T49" s="108" t="n">
        <v>1316</v>
      </c>
      <c r="U49" s="108">
        <f>IF(V49&gt;0,(V49-T49)/2,"")</f>
        <v/>
      </c>
      <c r="V49" s="108" t="n">
        <v>1316</v>
      </c>
      <c r="W49" s="108">
        <f>IF(X49&gt;0,(X49-V49)/2,"")</f>
        <v/>
      </c>
      <c r="X49" s="108" t="n">
        <v>1778</v>
      </c>
      <c r="Y49" s="108">
        <f>IF(Z49&gt;0,(Z49-X49)/2,"")</f>
        <v/>
      </c>
      <c r="Z49" s="108" t="n">
        <v>1778</v>
      </c>
      <c r="AA49" s="108">
        <f>IF(AB49&gt;0,(AB49-Z49)/2,"")</f>
        <v/>
      </c>
      <c r="AB49" s="108" t="n">
        <v>1778</v>
      </c>
      <c r="AC49" s="108">
        <f>IF(AD49&gt;0,(AD49-AB49)/2,"")</f>
        <v/>
      </c>
      <c r="AD49" s="108" t="n">
        <v>1778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1920</v>
      </c>
      <c r="R50" s="106" t="n">
        <v>917</v>
      </c>
      <c r="S50" s="106">
        <f>IF(T50&gt;0,(T50-R50)/2,"")</f>
        <v/>
      </c>
      <c r="T50" s="106" t="n">
        <v>926</v>
      </c>
      <c r="U50" s="106">
        <f>IF(V50&gt;0,(V50-T50)/2,"")</f>
        <v/>
      </c>
      <c r="V50" s="106" t="n">
        <v>796</v>
      </c>
      <c r="W50" s="106">
        <f>IF(X50&gt;0,(X50-V50)/2,"")</f>
        <v/>
      </c>
      <c r="X50" s="106" t="n">
        <v>897</v>
      </c>
      <c r="Y50" s="106">
        <f>IF(Z50&gt;0,(Z50-X50)/2,"")</f>
        <v/>
      </c>
      <c r="Z50" s="106" t="n">
        <v>1152</v>
      </c>
      <c r="AA50" s="106">
        <f>IF(AB50&gt;0,(AB50-Z50)/2,"")</f>
        <v/>
      </c>
      <c r="AB50" s="106" t="n">
        <v>1152</v>
      </c>
      <c r="AC50" s="106">
        <f>IF(AD50&gt;0,(AD50-AB50)/2,"")</f>
        <v/>
      </c>
      <c r="AD50" s="106" t="n">
        <v>1152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1883</v>
      </c>
      <c r="R51" s="108" t="n">
        <v>449</v>
      </c>
      <c r="S51" s="108">
        <f>IF(T51&gt;0,(T51-R51)/2,"")</f>
        <v/>
      </c>
      <c r="T51" s="108" t="n">
        <v>1329</v>
      </c>
      <c r="U51" s="108">
        <f>IF(V51&gt;0,(V51-T51)/2,"")</f>
        <v/>
      </c>
      <c r="V51" s="108" t="n">
        <v>1467</v>
      </c>
      <c r="W51" s="108">
        <f>IF(X51&gt;0,(X51-V51)/2,"")</f>
        <v/>
      </c>
      <c r="X51" s="108" t="n">
        <v>1449</v>
      </c>
      <c r="Y51" s="108">
        <f>IF(Z51&gt;0,(Z51-X51)/2,"")</f>
        <v/>
      </c>
      <c r="Z51" s="108" t="n">
        <v>1685</v>
      </c>
      <c r="AA51" s="108">
        <f>IF(AB51&gt;0,(AB51-Z51)/2,"")</f>
        <v/>
      </c>
      <c r="AB51" s="108" t="n">
        <v>1685</v>
      </c>
      <c r="AC51" s="108">
        <f>IF(AD51&gt;0,(AD51-AB51)/2,"")</f>
        <v/>
      </c>
      <c r="AD51" s="108" t="n">
        <v>1685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2037</v>
      </c>
      <c r="R52" s="106" t="n">
        <v>0</v>
      </c>
      <c r="S52" s="106">
        <f>IF(T52&gt;0,(T52-R52)/2,"")</f>
        <v/>
      </c>
      <c r="T52" s="106" t="n">
        <v>660</v>
      </c>
      <c r="U52" s="106">
        <f>IF(V52&gt;0,(V52-T52)/2,"")</f>
        <v/>
      </c>
      <c r="V52" s="106" t="n">
        <v>1352</v>
      </c>
      <c r="W52" s="106">
        <f>IF(X52&gt;0,(X52-V52)/2,"")</f>
        <v/>
      </c>
      <c r="X52" s="106" t="n">
        <v>1624</v>
      </c>
      <c r="Y52" s="106">
        <f>IF(Z52&gt;0,(Z52-X52)/2,"")</f>
        <v/>
      </c>
      <c r="Z52" s="106" t="n">
        <v>1793</v>
      </c>
      <c r="AA52" s="106">
        <f>IF(AB52&gt;0,(AB52-Z52)/2,"")</f>
        <v/>
      </c>
      <c r="AB52" s="106" t="n">
        <v>1793</v>
      </c>
      <c r="AC52" s="106">
        <f>IF(AD52&gt;0,(AD52-AB52)/2,"")</f>
        <v/>
      </c>
      <c r="AD52" s="106" t="n">
        <v>1793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1460</v>
      </c>
      <c r="R53" s="108" t="n">
        <v>715</v>
      </c>
      <c r="S53" s="108">
        <f>IF(T53&gt;0,(T53-R53)/2,"")</f>
        <v/>
      </c>
      <c r="T53" s="108" t="n">
        <v>716</v>
      </c>
      <c r="U53" s="108">
        <f>IF(V53&gt;0,(V53-T53)/2,"")</f>
        <v/>
      </c>
      <c r="V53" s="108" t="n">
        <v>1073</v>
      </c>
      <c r="W53" s="108">
        <f>IF(X53&gt;0,(X53-V53)/2,"")</f>
        <v/>
      </c>
      <c r="X53" s="108" t="n">
        <v>1073</v>
      </c>
      <c r="Y53" s="108">
        <f>IF(Z53&gt;0,(Z53-X53)/2,"")</f>
        <v/>
      </c>
      <c r="Z53" s="108" t="n">
        <v>1073</v>
      </c>
      <c r="AA53" s="108">
        <f>IF(AB53&gt;0,(AB53-Z53)/2,"")</f>
        <v/>
      </c>
      <c r="AB53" s="108" t="n">
        <v>1073</v>
      </c>
      <c r="AC53" s="108">
        <f>IF(AD53&gt;0,(AD53-AB53)/2,"")</f>
        <v/>
      </c>
      <c r="AD53" s="108" t="n">
        <v>1073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3498</v>
      </c>
      <c r="R54" s="106" t="n">
        <v>1800</v>
      </c>
      <c r="S54" s="106">
        <f>IF(T54&gt;0,(T54-R54)/2,"")</f>
        <v/>
      </c>
      <c r="T54" s="106" t="n">
        <v>1800</v>
      </c>
      <c r="U54" s="106">
        <f>IF(V54&gt;0,(V54-T54)/2,"")</f>
        <v/>
      </c>
      <c r="V54" s="106" t="n">
        <v>1800</v>
      </c>
      <c r="W54" s="106">
        <f>IF(X54&gt;0,(X54-V54)/2,"")</f>
        <v/>
      </c>
      <c r="X54" s="106" t="n">
        <v>1800</v>
      </c>
      <c r="Y54" s="106">
        <f>IF(Z54&gt;0,(Z54-X54)/2,"")</f>
        <v/>
      </c>
      <c r="Z54" s="106" t="n">
        <v>3490</v>
      </c>
      <c r="AA54" s="106">
        <f>IF(AB54&gt;0,(AB54-Z54)/2,"")</f>
        <v/>
      </c>
      <c r="AB54" s="106" t="n">
        <v>3490</v>
      </c>
      <c r="AC54" s="106">
        <f>IF(AD54&gt;0,(AD54-AB54)/2,"")</f>
        <v/>
      </c>
      <c r="AD54" s="106" t="n">
        <v>3490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4163</v>
      </c>
      <c r="R55" s="108" t="n">
        <v>1230</v>
      </c>
      <c r="S55" s="108">
        <f>IF(T55&gt;0,(T55-R55)/2,"")</f>
        <v/>
      </c>
      <c r="T55" s="108" t="n">
        <v>1739</v>
      </c>
      <c r="U55" s="108">
        <f>IF(V55&gt;0,(V55-T55)/2,"")</f>
        <v/>
      </c>
      <c r="V55" s="108" t="n">
        <v>1739</v>
      </c>
      <c r="W55" s="108">
        <f>IF(X55&gt;0,(X55-V55)/2,"")</f>
        <v/>
      </c>
      <c r="X55" s="108" t="n">
        <v>1916</v>
      </c>
      <c r="Y55" s="108">
        <f>IF(Z55&gt;0,(Z55-X55)/2,"")</f>
        <v/>
      </c>
      <c r="Z55" s="108" t="n">
        <v>1916</v>
      </c>
      <c r="AA55" s="108">
        <f>IF(AB55&gt;0,(AB55-Z55)/2,"")</f>
        <v/>
      </c>
      <c r="AB55" s="108" t="n">
        <v>1916</v>
      </c>
      <c r="AC55" s="108">
        <f>IF(AD55&gt;0,(AD55-AB55)/2,"")</f>
        <v/>
      </c>
      <c r="AD55" s="108" t="n">
        <v>1916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866</v>
      </c>
      <c r="R56" s="114" t="n">
        <v>0</v>
      </c>
      <c r="S56" s="114">
        <f>IF(T56&gt;0,(T56-R56)/2,"")</f>
        <v/>
      </c>
      <c r="T56" s="114" t="n">
        <v>159</v>
      </c>
      <c r="U56" s="114">
        <f>IF(V56&gt;0,(V56-T56)/2,"")</f>
        <v/>
      </c>
      <c r="V56" s="114" t="n">
        <v>569</v>
      </c>
      <c r="W56" s="114">
        <f>IF(X56&gt;0,(X56-V56)/2,"")</f>
        <v/>
      </c>
      <c r="X56" s="114" t="n">
        <v>569</v>
      </c>
      <c r="Y56" s="114">
        <f>IF(Z56&gt;0,(Z56-X56)/2,"")</f>
        <v/>
      </c>
      <c r="Z56" s="114" t="n">
        <v>823</v>
      </c>
      <c r="AA56" s="114">
        <f>IF(AB56&gt;0,(AB56-Z56)/2,"")</f>
        <v/>
      </c>
      <c r="AB56" s="114" t="n">
        <v>823</v>
      </c>
      <c r="AC56" s="114">
        <f>IF(AD56&gt;0,(AD56-AB56)/2,"")</f>
        <v/>
      </c>
      <c r="AD56" s="114" t="n">
        <v>823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2599</v>
      </c>
      <c r="R57" s="104" t="n">
        <v>394</v>
      </c>
      <c r="S57" s="104">
        <f>IF(T57&gt;0,(T57-R57)/2,"")</f>
        <v/>
      </c>
      <c r="T57" s="104" t="n">
        <v>394</v>
      </c>
      <c r="U57" s="104">
        <f>IF(V57&gt;0,(V57-T57)/2,"")</f>
        <v/>
      </c>
      <c r="V57" s="104" t="n">
        <v>535</v>
      </c>
      <c r="W57" s="104">
        <f>IF(X57&gt;0,(X57-V57)/2,"")</f>
        <v/>
      </c>
      <c r="X57" s="104" t="n">
        <v>1400</v>
      </c>
      <c r="Y57" s="104">
        <f>IF(Z57&gt;0,(Z57-X57)/2,"")</f>
        <v/>
      </c>
      <c r="Z57" s="104" t="n">
        <v>1400</v>
      </c>
      <c r="AA57" s="104">
        <f>IF(AB57&gt;0,(AB57-Z57)/2,"")</f>
        <v/>
      </c>
      <c r="AB57" s="104" t="n">
        <v>1400</v>
      </c>
      <c r="AC57" s="104">
        <f>IF(AD57&gt;0,(AD57-AB57)/2,"")</f>
        <v/>
      </c>
      <c r="AD57" s="104" t="n">
        <v>1400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2961</v>
      </c>
      <c r="R58" s="106" t="n">
        <v>1072</v>
      </c>
      <c r="S58" s="106">
        <f>IF(T58&gt;0,(T58-R58)/2,"")</f>
        <v/>
      </c>
      <c r="T58" s="106" t="n">
        <v>1072</v>
      </c>
      <c r="U58" s="106">
        <f>IF(V58&gt;0,(V58-T58)/2,"")</f>
        <v/>
      </c>
      <c r="V58" s="106" t="n">
        <v>2702</v>
      </c>
      <c r="W58" s="106">
        <f>IF(X58&gt;0,(X58-V58)/2,"")</f>
        <v/>
      </c>
      <c r="X58" s="106" t="n">
        <v>2911</v>
      </c>
      <c r="Y58" s="106">
        <f>IF(Z58&gt;0,(Z58-X58)/2,"")</f>
        <v/>
      </c>
      <c r="Z58" s="106" t="n">
        <v>2911</v>
      </c>
      <c r="AA58" s="106">
        <f>IF(AB58&gt;0,(AB58-Z58)/2,"")</f>
        <v/>
      </c>
      <c r="AB58" s="106" t="n">
        <v>2911</v>
      </c>
      <c r="AC58" s="106">
        <f>IF(AD58&gt;0,(AD58-AB58)/2,"")</f>
        <v/>
      </c>
      <c r="AD58" s="106" t="n">
        <v>2911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4238</v>
      </c>
      <c r="R59" s="108" t="n">
        <v>509</v>
      </c>
      <c r="S59" s="108">
        <f>IF(T59&gt;0,(T59-R59)/2,"")</f>
        <v/>
      </c>
      <c r="T59" s="108" t="n">
        <v>1448</v>
      </c>
      <c r="U59" s="108">
        <f>IF(V59&gt;0,(V59-T59)/2,"")</f>
        <v/>
      </c>
      <c r="V59" s="108" t="n">
        <v>3201</v>
      </c>
      <c r="W59" s="108">
        <f>IF(X59&gt;0,(X59-V59)/2,"")</f>
        <v/>
      </c>
      <c r="X59" s="108" t="n">
        <v>4049</v>
      </c>
      <c r="Y59" s="108">
        <f>IF(Z59&gt;0,(Z59-X59)/2,"")</f>
        <v/>
      </c>
      <c r="Z59" s="108" t="n">
        <v>4049</v>
      </c>
      <c r="AA59" s="108">
        <f>IF(AB59&gt;0,(AB59-Z59)/2,"")</f>
        <v/>
      </c>
      <c r="AB59" s="108" t="n">
        <v>4049</v>
      </c>
      <c r="AC59" s="108">
        <f>IF(AD59&gt;0,(AD59-AB59)/2,"")</f>
        <v/>
      </c>
      <c r="AD59" s="108" t="n">
        <v>4049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3742</v>
      </c>
      <c r="R60" s="114" t="n">
        <v>1368</v>
      </c>
      <c r="S60" s="114">
        <f>IF(T60&gt;0,(T60-R60)/2,"")</f>
        <v/>
      </c>
      <c r="T60" s="114" t="n">
        <v>2028</v>
      </c>
      <c r="U60" s="114">
        <f>IF(V60&gt;0,(V60-T60)/2,"")</f>
        <v/>
      </c>
      <c r="V60" s="114" t="n">
        <v>2533</v>
      </c>
      <c r="W60" s="114">
        <f>IF(X60&gt;0,(X60-V60)/2,"")</f>
        <v/>
      </c>
      <c r="X60" s="114" t="n">
        <v>4335</v>
      </c>
      <c r="Y60" s="114">
        <f>IF(Z60&gt;0,(Z60-X60)/2,"")</f>
        <v/>
      </c>
      <c r="Z60" s="114" t="n">
        <v>4335</v>
      </c>
      <c r="AA60" s="114">
        <f>IF(AB60&gt;0,(AB60-Z60)/2,"")</f>
        <v/>
      </c>
      <c r="AB60" s="114" t="n">
        <v>4335</v>
      </c>
      <c r="AC60" s="114">
        <f>IF(AD60&gt;0,(AD60-AB60)/2,"")</f>
        <v/>
      </c>
      <c r="AD60" s="114" t="n">
        <v>4335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3220</v>
      </c>
      <c r="R61" s="104" t="n">
        <v>716</v>
      </c>
      <c r="S61" s="104">
        <f>IF(T61&gt;0,(T61-R61)/2,"")</f>
        <v/>
      </c>
      <c r="T61" s="104" t="n">
        <v>1365</v>
      </c>
      <c r="U61" s="104">
        <f>IF(V61&gt;0,(V61-T61)/2,"")</f>
        <v/>
      </c>
      <c r="V61" s="104" t="n">
        <v>2244</v>
      </c>
      <c r="W61" s="104">
        <f>IF(X61&gt;0,(X61-V61)/2,"")</f>
        <v/>
      </c>
      <c r="X61" s="104" t="n">
        <v>2469</v>
      </c>
      <c r="Y61" s="104">
        <f>IF(Z61&gt;0,(Z61-X61)/2,"")</f>
        <v/>
      </c>
      <c r="Z61" s="104" t="n">
        <v>2643</v>
      </c>
      <c r="AA61" s="104">
        <f>IF(AB61&gt;0,(AB61-Z61)/2,"")</f>
        <v/>
      </c>
      <c r="AB61" s="104" t="n">
        <v>2643</v>
      </c>
      <c r="AC61" s="104">
        <f>IF(AD61&gt;0,(AD61-AB61)/2,"")</f>
        <v/>
      </c>
      <c r="AD61" s="104" t="n">
        <v>2643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3065</v>
      </c>
      <c r="R62" s="106" t="n">
        <v>52</v>
      </c>
      <c r="S62" s="106">
        <f>IF(T62&gt;0,(T62-R62)/2,"")</f>
        <v/>
      </c>
      <c r="T62" s="106" t="n">
        <v>143</v>
      </c>
      <c r="U62" s="106">
        <f>IF(V62&gt;0,(V62-T62)/2,"")</f>
        <v/>
      </c>
      <c r="V62" s="106" t="n">
        <v>233</v>
      </c>
      <c r="W62" s="106">
        <f>IF(X62&gt;0,(X62-V62)/2,"")</f>
        <v/>
      </c>
      <c r="X62" s="106" t="n">
        <v>2297</v>
      </c>
      <c r="Y62" s="106">
        <f>IF(Z62&gt;0,(Z62-X62)/2,"")</f>
        <v/>
      </c>
      <c r="Z62" s="106" t="n">
        <v>2468</v>
      </c>
      <c r="AA62" s="106">
        <f>IF(AB62&gt;0,(AB62-Z62)/2,"")</f>
        <v/>
      </c>
      <c r="AB62" s="106" t="n">
        <v>2468</v>
      </c>
      <c r="AC62" s="106">
        <f>IF(AD62&gt;0,(AD62-AB62)/2,"")</f>
        <v/>
      </c>
      <c r="AD62" s="106" t="n">
        <v>2468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1979</v>
      </c>
      <c r="R63" s="108" t="n">
        <v>243</v>
      </c>
      <c r="S63" s="108">
        <f>IF(T63&gt;0,(T63-R63)/2,"")</f>
        <v/>
      </c>
      <c r="T63" s="108" t="n">
        <v>1114</v>
      </c>
      <c r="U63" s="108">
        <f>IF(V63&gt;0,(V63-T63)/2,"")</f>
        <v/>
      </c>
      <c r="V63" s="108" t="n">
        <v>1234</v>
      </c>
      <c r="W63" s="108">
        <f>IF(X63&gt;0,(X63-V63)/2,"")</f>
        <v/>
      </c>
      <c r="X63" s="108" t="n">
        <v>1517</v>
      </c>
      <c r="Y63" s="108">
        <f>IF(Z63&gt;0,(Z63-X63)/2,"")</f>
        <v/>
      </c>
      <c r="Z63" s="108" t="n">
        <v>1695</v>
      </c>
      <c r="AA63" s="108">
        <f>IF(AB63&gt;0,(AB63-Z63)/2,"")</f>
        <v/>
      </c>
      <c r="AB63" s="108" t="n">
        <v>1695</v>
      </c>
      <c r="AC63" s="108">
        <f>IF(AD63&gt;0,(AD63-AB63)/2,"")</f>
        <v/>
      </c>
      <c r="AD63" s="108" t="n">
        <v>1695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2487</v>
      </c>
      <c r="R64" s="114" t="n">
        <v>648</v>
      </c>
      <c r="S64" s="114">
        <f>IF(T64&gt;0,(T64-R64)/2,"")</f>
        <v/>
      </c>
      <c r="T64" s="114" t="n">
        <v>1170</v>
      </c>
      <c r="U64" s="114">
        <f>IF(V64&gt;0,(V64-T64)/2,"")</f>
        <v/>
      </c>
      <c r="V64" s="114" t="n">
        <v>1552</v>
      </c>
      <c r="W64" s="114">
        <f>IF(X64&gt;0,(X64-V64)/2,"")</f>
        <v/>
      </c>
      <c r="X64" s="114" t="n">
        <v>1760</v>
      </c>
      <c r="Y64" s="114">
        <f>IF(Z64&gt;0,(Z64-X64)/2,"")</f>
        <v/>
      </c>
      <c r="Z64" s="114" t="n">
        <v>2143</v>
      </c>
      <c r="AA64" s="114">
        <f>IF(AB64&gt;0,(AB64-Z64)/2,"")</f>
        <v/>
      </c>
      <c r="AB64" s="114" t="n">
        <v>2143</v>
      </c>
      <c r="AC64" s="114">
        <f>IF(AD64&gt;0,(AD64-AB64)/2,"")</f>
        <v/>
      </c>
      <c r="AD64" s="114" t="n">
        <v>2143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8"/>
  <rowBreaks count="1" manualBreakCount="1">
    <brk id="1" min="1" max="30" man="1"/>
  </rowBreaks>
  <legacyDrawing r:id="anysvml"/>
</worksheet>
</file>

<file path=xl/worksheets/sheet73.xml><?xml version="1.0" encoding="utf-8"?>
<worksheet xmlns:r="http://schemas.openxmlformats.org/officeDocument/2006/relationships" xmlns="http://schemas.openxmlformats.org/spreadsheetml/2006/main">
  <sheetPr codeName="Sheet73">
    <tabColor theme="1"/>
    <outlinePr summaryBelow="1" summaryRight="1"/>
    <pageSetUpPr fitToPage="1"/>
  </sheetPr>
  <dimension ref="B2:AQ64"/>
  <sheetViews>
    <sheetView zoomScale="80" zoomScaleNormal="8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2848</v>
      </c>
      <c r="E6" s="18" t="inlineStr">
        <is>
          <t xml:space="preserve">Room 1 </t>
        </is>
      </c>
      <c r="F6" s="119" t="n">
        <v>20137</v>
      </c>
      <c r="G6" s="117" t="n">
        <v>15763.00025</v>
      </c>
      <c r="H6" s="117" t="n">
        <v>13822.63634344001</v>
      </c>
      <c r="I6" s="19">
        <f>G6+H6</f>
        <v/>
      </c>
      <c r="J6" s="119" t="n">
        <v>21243</v>
      </c>
      <c r="K6" s="117" t="n">
        <v>17119.28262499999</v>
      </c>
      <c r="L6" s="117" t="n">
        <v>14884.68815908</v>
      </c>
      <c r="M6" s="19">
        <f>K6+L6</f>
        <v/>
      </c>
      <c r="N6" s="85" t="n">
        <v>82</v>
      </c>
      <c r="O6" s="85" t="n">
        <v>61</v>
      </c>
      <c r="P6" s="92" t="n"/>
      <c r="Q6" s="20">
        <f>J6-P6</f>
        <v/>
      </c>
      <c r="R6" s="21" t="n">
        <v>3874</v>
      </c>
      <c r="S6" s="20">
        <f>IF(R6&gt;0,(R6-R7-$Q6),"")</f>
        <v/>
      </c>
      <c r="T6" s="21" t="n">
        <v>7275</v>
      </c>
      <c r="U6" s="20">
        <f>IF(T6&gt;0,(T6-T7-$Q6),"")</f>
        <v/>
      </c>
      <c r="V6" s="21" t="n">
        <v>13226</v>
      </c>
      <c r="W6" s="20">
        <f>IF(V6&gt;0,(V6-V7-$Q6),"")</f>
        <v/>
      </c>
      <c r="X6" s="21" t="n">
        <v>17080</v>
      </c>
      <c r="Y6" s="20">
        <f>IF(X6&gt;0,(X6-X7-$Q6),"")</f>
        <v/>
      </c>
      <c r="Z6" s="21" t="n">
        <v>20645</v>
      </c>
      <c r="AA6" s="20">
        <f>IF(Z6&gt;0,(Z6-Z7-$Q6),"")</f>
        <v/>
      </c>
      <c r="AB6" s="21" t="n">
        <v>20645</v>
      </c>
      <c r="AC6" s="22">
        <f>IF(AB6&gt;0,(AB6-AB7-$Q6),"")</f>
        <v/>
      </c>
      <c r="AD6" s="21" t="n">
        <v>20645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255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209</v>
      </c>
      <c r="S7" s="24" t="n"/>
      <c r="T7" s="25" t="n">
        <v>233</v>
      </c>
      <c r="U7" s="24" t="n"/>
      <c r="V7" s="25" t="n">
        <v>268</v>
      </c>
      <c r="W7" s="24" t="n"/>
      <c r="X7" s="25" t="n">
        <v>353</v>
      </c>
      <c r="Y7" s="24" t="n"/>
      <c r="Z7" s="25" t="n">
        <v>438</v>
      </c>
      <c r="AA7" s="24" t="n"/>
      <c r="AB7" s="25" t="n">
        <v>438</v>
      </c>
      <c r="AC7" s="26" t="n"/>
      <c r="AD7" s="25" t="n">
        <v>438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2427</v>
      </c>
      <c r="E8" s="29" t="inlineStr">
        <is>
          <t>Room 2</t>
        </is>
      </c>
      <c r="F8" s="119" t="n">
        <v>10481</v>
      </c>
      <c r="G8" s="117" t="n">
        <v>4322.709</v>
      </c>
      <c r="H8" s="117" t="n">
        <v>1331.4205825</v>
      </c>
      <c r="I8" s="19">
        <f>G8+H8</f>
        <v/>
      </c>
      <c r="J8" s="119" t="n">
        <v>10586</v>
      </c>
      <c r="K8" s="117" t="n">
        <v>4341.625999999999</v>
      </c>
      <c r="L8" s="117" t="n">
        <v>1342.6302462</v>
      </c>
      <c r="M8" s="19">
        <f>K8+L8</f>
        <v/>
      </c>
      <c r="N8" s="87" t="n">
        <v>31</v>
      </c>
      <c r="O8" s="87" t="n">
        <v>23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0</v>
      </c>
      <c r="W8" s="20">
        <f>IF(V8&gt;0,(V8-V9-$Q8),"")</f>
        <v/>
      </c>
      <c r="X8" s="21" t="n">
        <v>8341</v>
      </c>
      <c r="Y8" s="20">
        <f>IF(X8&gt;0,(X8-X9-$Q8),"")</f>
        <v/>
      </c>
      <c r="Z8" s="21" t="n">
        <v>10586</v>
      </c>
      <c r="AA8" s="20">
        <f>IF(Z8&gt;0,(Z8-Z9-$Q8),"")</f>
        <v/>
      </c>
      <c r="AB8" s="21" t="n">
        <v>10586</v>
      </c>
      <c r="AC8" s="22">
        <f>IF(AB8&gt;0,(AB8-AB9-$Q8),"")</f>
        <v/>
      </c>
      <c r="AD8" s="21" t="n">
        <v>10586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1629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4280</v>
      </c>
      <c r="E10" s="18" t="inlineStr">
        <is>
          <t>Room 3</t>
        </is>
      </c>
      <c r="F10" s="119" t="n">
        <v>11471</v>
      </c>
      <c r="G10" s="117" t="n">
        <v>8342.424656250001</v>
      </c>
      <c r="H10" s="117" t="n">
        <v>1835.8937</v>
      </c>
      <c r="I10" s="19">
        <f>G10+H10</f>
        <v/>
      </c>
      <c r="J10" s="119" t="n">
        <v>12208</v>
      </c>
      <c r="K10" s="117" t="n">
        <v>9086.922156250001</v>
      </c>
      <c r="L10" s="117" t="n">
        <v>1900.3133</v>
      </c>
      <c r="M10" s="19">
        <f>K10+L10</f>
        <v/>
      </c>
      <c r="N10" s="88" t="n">
        <v>41</v>
      </c>
      <c r="O10" s="88" t="n">
        <v>36</v>
      </c>
      <c r="P10" s="92" t="n"/>
      <c r="Q10" s="20">
        <f>J10-P10</f>
        <v/>
      </c>
      <c r="R10" s="21" t="n">
        <v>2570</v>
      </c>
      <c r="S10" s="20">
        <f>IF(R10&gt;0,(R10-R11-$Q10),"")</f>
        <v/>
      </c>
      <c r="T10" s="21" t="n">
        <v>3811</v>
      </c>
      <c r="U10" s="20">
        <f>IF(T10&gt;0,(T10-T11-$Q10),"")</f>
        <v/>
      </c>
      <c r="V10" s="21" t="n">
        <v>5764</v>
      </c>
      <c r="W10" s="20">
        <f>IF(V10&gt;0,(V10-V11-$Q10),"")</f>
        <v/>
      </c>
      <c r="X10" s="21" t="n">
        <v>9422</v>
      </c>
      <c r="Y10" s="20">
        <f>IF(X10&gt;0,(X10-X11-$Q10),"")</f>
        <v/>
      </c>
      <c r="Z10" s="21" t="n">
        <v>9422</v>
      </c>
      <c r="AA10" s="20">
        <f>IF(Z10&gt;0,(Z10-Z11-$Q10),"")</f>
        <v/>
      </c>
      <c r="AB10" s="21" t="n">
        <v>9422</v>
      </c>
      <c r="AC10" s="22">
        <f>IF(AB10&gt;0,(AB10-AB11-$Q10),"")</f>
        <v/>
      </c>
      <c r="AD10" s="21" t="n">
        <v>9422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2317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479</v>
      </c>
      <c r="S11" s="24" t="n"/>
      <c r="T11" s="30" t="n">
        <v>1119</v>
      </c>
      <c r="U11" s="24" t="n"/>
      <c r="V11" s="30" t="n">
        <v>1424</v>
      </c>
      <c r="W11" s="24" t="n"/>
      <c r="X11" s="30" t="n">
        <v>1804</v>
      </c>
      <c r="Y11" s="24" t="n"/>
      <c r="Z11" s="30" t="n">
        <v>1804</v>
      </c>
      <c r="AA11" s="24" t="n"/>
      <c r="AB11" s="30" t="n">
        <v>1804</v>
      </c>
      <c r="AC11" s="26" t="n"/>
      <c r="AD11" s="30" t="n">
        <v>1804</v>
      </c>
      <c r="AE11" s="26" t="n"/>
    </row>
    <row r="12">
      <c r="B12" s="16" t="inlineStr">
        <is>
          <t>WM TUC</t>
        </is>
      </c>
      <c r="C12" s="17" t="n">
        <v>1724</v>
      </c>
      <c r="E12" s="29" t="inlineStr">
        <is>
          <t>Room 4</t>
        </is>
      </c>
      <c r="F12" s="119" t="n">
        <v>11757</v>
      </c>
      <c r="G12" s="117" t="n">
        <v>8028.820999999999</v>
      </c>
      <c r="H12" s="117" t="n">
        <v>10901.34245238</v>
      </c>
      <c r="I12" s="19">
        <f>G12+H12</f>
        <v/>
      </c>
      <c r="J12" s="119" t="n">
        <v>13646</v>
      </c>
      <c r="K12" s="117" t="n">
        <v>10535.85725</v>
      </c>
      <c r="L12" s="117" t="n">
        <v>13582.44299265</v>
      </c>
      <c r="M12" s="19">
        <f>K12+L12</f>
        <v/>
      </c>
      <c r="N12" s="88" t="n">
        <v>56</v>
      </c>
      <c r="O12" s="88" t="n">
        <v>45</v>
      </c>
      <c r="P12" s="92" t="n"/>
      <c r="Q12" s="20">
        <f>J12-P12</f>
        <v/>
      </c>
      <c r="R12" s="21" t="n">
        <v>2639</v>
      </c>
      <c r="S12" s="20">
        <f>IF(R12&gt;0,(R12-R13-$Q12),"")</f>
        <v/>
      </c>
      <c r="T12" s="21" t="n">
        <v>5123</v>
      </c>
      <c r="U12" s="20">
        <f>IF(T12&gt;0,(T12-T13-$Q12),"")</f>
        <v/>
      </c>
      <c r="V12" s="21" t="n">
        <v>7865</v>
      </c>
      <c r="W12" s="20">
        <f>IF(V12&gt;0,(V12-V13-$Q12),"")</f>
        <v/>
      </c>
      <c r="X12" s="21" t="n">
        <v>10615</v>
      </c>
      <c r="Y12" s="20">
        <f>IF(X12&gt;0,(X12-X13-$Q12),"")</f>
        <v/>
      </c>
      <c r="Z12" s="21" t="n">
        <v>10694</v>
      </c>
      <c r="AA12" s="20">
        <f>IF(Z12&gt;0,(Z12-Z13-$Q12),"")</f>
        <v/>
      </c>
      <c r="AB12" s="21" t="n">
        <v>10694</v>
      </c>
      <c r="AC12" s="22">
        <f>IF(AB12&gt;0,(AB12-AB13-$Q12),"")</f>
        <v/>
      </c>
      <c r="AD12" s="21" t="n">
        <v>10694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4483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850</v>
      </c>
      <c r="S13" s="24" t="n"/>
      <c r="T13" s="30" t="n">
        <v>1202</v>
      </c>
      <c r="U13" s="24" t="n"/>
      <c r="V13" s="30" t="n">
        <v>1632</v>
      </c>
      <c r="W13" s="24" t="n"/>
      <c r="X13" s="30" t="n">
        <v>1923</v>
      </c>
      <c r="Y13" s="24" t="n"/>
      <c r="Z13" s="30" t="n">
        <v>2002</v>
      </c>
      <c r="AA13" s="24" t="n"/>
      <c r="AB13" s="30" t="n">
        <v>2002</v>
      </c>
      <c r="AC13" s="26" t="n"/>
      <c r="AD13" s="30" t="n">
        <v>2002</v>
      </c>
      <c r="AE13" s="26" t="n"/>
    </row>
    <row r="14">
      <c r="B14" s="16" t="inlineStr">
        <is>
          <t>ALBSFWY PHX</t>
        </is>
      </c>
      <c r="C14" s="17" t="n">
        <v>12628</v>
      </c>
      <c r="E14" s="18" t="inlineStr">
        <is>
          <t>Room 5</t>
        </is>
      </c>
      <c r="F14" s="119" t="n">
        <v>15064</v>
      </c>
      <c r="G14" s="117" t="n">
        <v>10998.21875</v>
      </c>
      <c r="H14" s="117" t="n">
        <v>13643.086678355</v>
      </c>
      <c r="I14" s="19">
        <f>G14+H14</f>
        <v/>
      </c>
      <c r="J14" s="119" t="n">
        <v>15156</v>
      </c>
      <c r="K14" s="117" t="n">
        <v>11128.46875</v>
      </c>
      <c r="L14" s="117" t="n">
        <v>13720.938755255</v>
      </c>
      <c r="M14" s="19">
        <f>K14+L14</f>
        <v/>
      </c>
      <c r="N14" s="88" t="n">
        <v>67</v>
      </c>
      <c r="O14" s="88" t="n">
        <v>50</v>
      </c>
      <c r="P14" s="92" t="n"/>
      <c r="Q14" s="20">
        <f>J14-P14</f>
        <v/>
      </c>
      <c r="R14" s="21" t="n">
        <v>4488</v>
      </c>
      <c r="S14" s="20">
        <f>IF(R14&gt;0,(R14-R15-$Q14),"")</f>
        <v/>
      </c>
      <c r="T14" s="21" t="n">
        <v>7450</v>
      </c>
      <c r="U14" s="20">
        <f>IF(T14&gt;0,(T14-T15-$Q14),"")</f>
        <v/>
      </c>
      <c r="V14" s="21" t="n">
        <v>9082</v>
      </c>
      <c r="W14" s="20">
        <f>IF(V14&gt;0,(V14-V15-$Q14),"")</f>
        <v/>
      </c>
      <c r="X14" s="21" t="n">
        <v>13270</v>
      </c>
      <c r="Y14" s="20">
        <f>IF(X14&gt;0,(X14-X15-$Q14),"")</f>
        <v/>
      </c>
      <c r="Z14" s="21" t="n">
        <v>13270</v>
      </c>
      <c r="AA14" s="20">
        <f>IF(Z14&gt;0,(Z14-Z15-$Q14),"")</f>
        <v/>
      </c>
      <c r="AB14" s="21" t="n">
        <v>13270</v>
      </c>
      <c r="AC14" s="22">
        <f>IF(AB14&gt;0,(AB14-AB15-$Q14),"")</f>
        <v/>
      </c>
      <c r="AD14" s="21" t="n">
        <v>13270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3705</v>
      </c>
      <c r="S15" s="24" t="n"/>
      <c r="T15" s="25" t="n">
        <v>5980</v>
      </c>
      <c r="U15" s="24" t="n"/>
      <c r="V15" s="25" t="n">
        <v>6739</v>
      </c>
      <c r="W15" s="24" t="n"/>
      <c r="X15" s="25" t="n">
        <v>8852</v>
      </c>
      <c r="Y15" s="24" t="n"/>
      <c r="Z15" s="25" t="n">
        <v>8852</v>
      </c>
      <c r="AA15" s="24" t="n"/>
      <c r="AB15" s="25" t="n">
        <v>8852</v>
      </c>
      <c r="AC15" s="26" t="n"/>
      <c r="AD15" s="25" t="n">
        <v>8852</v>
      </c>
      <c r="AE15" s="26" t="n"/>
    </row>
    <row r="16" ht="15" customHeight="1" thickBot="1">
      <c r="B16" s="28" t="inlineStr">
        <is>
          <t>FRY'S</t>
        </is>
      </c>
      <c r="C16" s="17" t="n">
        <v>10216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8276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1234</v>
      </c>
      <c r="L20" s="4" t="n"/>
      <c r="M20" s="4" t="n"/>
      <c r="Q20" s="51" t="inlineStr">
        <is>
          <t>Day Prior</t>
        </is>
      </c>
      <c r="R20" s="35" t="n">
        <v>11345</v>
      </c>
      <c r="S20" s="36" t="n">
        <v>-75480</v>
      </c>
      <c r="T20" s="35" t="n">
        <v>18892</v>
      </c>
      <c r="U20" s="36" t="n">
        <v>-67933</v>
      </c>
      <c r="V20" s="35" t="n">
        <v>32740</v>
      </c>
      <c r="W20" s="36" t="n">
        <v>-54085</v>
      </c>
      <c r="X20" s="35" t="n">
        <v>43402</v>
      </c>
      <c r="Y20" s="36" t="n">
        <v>-43423</v>
      </c>
      <c r="Z20" s="35" t="n">
        <v>56025</v>
      </c>
      <c r="AA20" s="36" t="n">
        <v>-30800</v>
      </c>
      <c r="AB20" s="35" t="n">
        <v>56025</v>
      </c>
      <c r="AC20" s="37" t="n">
        <v>-30800</v>
      </c>
      <c r="AD20" s="35" t="n">
        <v>56025</v>
      </c>
      <c r="AE20" s="37" t="n">
        <v>-30800</v>
      </c>
    </row>
    <row r="21" ht="15" customHeight="1" thickBot="1">
      <c r="B21" s="57" t="inlineStr">
        <is>
          <t>SBUX LV</t>
        </is>
      </c>
      <c r="C21" s="58" t="n">
        <v>4332</v>
      </c>
      <c r="M21" s="4" t="n"/>
      <c r="Q21" s="52" t="n"/>
      <c r="R21" s="40" t="n">
        <v>5678</v>
      </c>
      <c r="S21" s="41" t="n"/>
      <c r="T21" s="40" t="n">
        <v>10931</v>
      </c>
      <c r="U21" s="41" t="n"/>
      <c r="V21" s="40" t="n">
        <v>14681</v>
      </c>
      <c r="W21" s="41" t="n"/>
      <c r="X21" s="40" t="n">
        <v>17531</v>
      </c>
      <c r="Y21" s="41" t="n"/>
      <c r="Z21" s="40" t="n">
        <v>18201</v>
      </c>
      <c r="AA21" s="41" t="n"/>
      <c r="AB21" s="40" t="n">
        <v>18201</v>
      </c>
      <c r="AC21" s="42" t="n"/>
      <c r="AD21" s="40" t="n">
        <v>18201</v>
      </c>
      <c r="AE21" s="42" t="n"/>
    </row>
    <row r="22" ht="15" customHeight="1" thickBot="1">
      <c r="M22" s="4" t="n"/>
      <c r="Q22" s="54" t="n"/>
      <c r="R22" s="55" t="n">
        <v>3468.5</v>
      </c>
      <c r="S22" s="55" t="n"/>
      <c r="T22" s="55" t="n">
        <v>2999</v>
      </c>
      <c r="U22" s="55" t="n"/>
      <c r="V22" s="55" t="n">
        <v>6560.5</v>
      </c>
      <c r="W22" s="55" t="n"/>
      <c r="X22" s="55" t="n">
        <v>7705.5</v>
      </c>
      <c r="Y22" s="55" t="n"/>
      <c r="Z22" s="55" t="n">
        <v>4303.5</v>
      </c>
      <c r="AA22" s="55" t="n"/>
      <c r="AB22" s="55" t="n">
        <v>-3.5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12435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15822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2848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12804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13755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4056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1114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573</v>
      </c>
      <c r="W35" s="104">
        <f>IF(X35&gt;0,(X35-V35)/2,"")</f>
        <v/>
      </c>
      <c r="X35" s="104" t="n">
        <v>1114</v>
      </c>
      <c r="Y35" s="104">
        <f>IF(Z35&gt;0,(Z35-X35)/2,"")</f>
        <v/>
      </c>
      <c r="Z35" s="104" t="n">
        <v>1114</v>
      </c>
      <c r="AA35" s="104">
        <f>IF(AB35&gt;0,(AB35-Z35)/2,"")</f>
        <v/>
      </c>
      <c r="AB35" s="104" t="n">
        <v>1114</v>
      </c>
      <c r="AC35" s="104">
        <f>IF(AD35&gt;0,(AD35-AB35)/2,"")</f>
        <v/>
      </c>
      <c r="AD35" s="104" t="n">
        <v>1114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1535</v>
      </c>
      <c r="R36" s="106" t="n">
        <v>0</v>
      </c>
      <c r="S36" s="106">
        <f>IF(T36&gt;0,(T36-R36)/2,"")</f>
        <v/>
      </c>
      <c r="T36" s="106" t="n">
        <v>656</v>
      </c>
      <c r="U36" s="106">
        <f>IF(V36&gt;0,(V36-T36)/2,"")</f>
        <v/>
      </c>
      <c r="V36" s="106" t="n">
        <v>656</v>
      </c>
      <c r="W36" s="106">
        <f>IF(X36&gt;0,(X36-V36)/2,"")</f>
        <v/>
      </c>
      <c r="X36" s="106" t="n">
        <v>866</v>
      </c>
      <c r="Y36" s="106">
        <f>IF(Z36&gt;0,(Z36-X36)/2,"")</f>
        <v/>
      </c>
      <c r="Z36" s="106" t="n">
        <v>877</v>
      </c>
      <c r="AA36" s="106">
        <f>IF(AB36&gt;0,(AB36-Z36)/2,"")</f>
        <v/>
      </c>
      <c r="AB36" s="106" t="n">
        <v>877</v>
      </c>
      <c r="AC36" s="106">
        <f>IF(AD36&gt;0,(AD36-AB36)/2,"")</f>
        <v/>
      </c>
      <c r="AD36" s="106" t="n">
        <v>877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2899</v>
      </c>
      <c r="R37" s="108" t="n">
        <v>420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1653</v>
      </c>
      <c r="W37" s="108">
        <f>IF(X37&gt;0,(X37-V37)/2,"")</f>
        <v/>
      </c>
      <c r="X37" s="108" t="n">
        <v>3072</v>
      </c>
      <c r="Y37" s="108">
        <f>IF(Z37&gt;0,(Z37-X37)/2,"")</f>
        <v/>
      </c>
      <c r="Z37" s="108" t="n">
        <v>3888</v>
      </c>
      <c r="AA37" s="108">
        <f>IF(AB37&gt;0,(AB37-Z37)/2,"")</f>
        <v/>
      </c>
      <c r="AB37" s="108" t="n">
        <v>3888</v>
      </c>
      <c r="AC37" s="108">
        <f>IF(AD37&gt;0,(AD37-AB37)/2,"")</f>
        <v/>
      </c>
      <c r="AD37" s="108" t="n">
        <v>3888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1860</v>
      </c>
      <c r="R38" s="106" t="n">
        <v>997</v>
      </c>
      <c r="S38" s="106">
        <f>IF(T38&gt;0,(T38-R38)/2,"")</f>
        <v/>
      </c>
      <c r="T38" s="106" t="n">
        <v>1611</v>
      </c>
      <c r="U38" s="106">
        <f>IF(V38&gt;0,(V38-T38)/2,"")</f>
        <v/>
      </c>
      <c r="V38" s="106" t="n">
        <v>2669</v>
      </c>
      <c r="W38" s="106">
        <f>IF(X38&gt;0,(X38-V38)/2,"")</f>
        <v/>
      </c>
      <c r="X38" s="106" t="n">
        <v>3457</v>
      </c>
      <c r="Y38" s="106">
        <f>IF(Z38&gt;0,(Z38-X38)/2,"")</f>
        <v/>
      </c>
      <c r="Z38" s="106" t="n">
        <v>3489</v>
      </c>
      <c r="AA38" s="106">
        <f>IF(AB38&gt;0,(AB38-Z38)/2,"")</f>
        <v/>
      </c>
      <c r="AB38" s="106" t="n">
        <v>3489</v>
      </c>
      <c r="AC38" s="106">
        <f>IF(AD38&gt;0,(AD38-AB38)/2,"")</f>
        <v/>
      </c>
      <c r="AD38" s="106" t="n">
        <v>3489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20</v>
      </c>
      <c r="R39" s="108" t="n">
        <v>1107</v>
      </c>
      <c r="S39" s="108">
        <f>IF(T39&gt;0,(T39-R39)/2,"")</f>
        <v/>
      </c>
      <c r="T39" s="108" t="n">
        <v>1621</v>
      </c>
      <c r="U39" s="108">
        <f>IF(V39&gt;0,(V39-T39)/2,"")</f>
        <v/>
      </c>
      <c r="V39" s="108" t="n">
        <v>2518</v>
      </c>
      <c r="W39" s="108">
        <f>IF(X39&gt;0,(X39-V39)/2,"")</f>
        <v/>
      </c>
      <c r="X39" s="108" t="n">
        <v>2541</v>
      </c>
      <c r="Y39" s="108">
        <f>IF(Z39&gt;0,(Z39-X39)/2,"")</f>
        <v/>
      </c>
      <c r="Z39" s="108" t="n">
        <v>2541</v>
      </c>
      <c r="AA39" s="108">
        <f>IF(AB39&gt;0,(AB39-Z39)/2,"")</f>
        <v/>
      </c>
      <c r="AB39" s="108" t="n">
        <v>2541</v>
      </c>
      <c r="AC39" s="108">
        <f>IF(AD39&gt;0,(AD39-AB39)/2,"")</f>
        <v/>
      </c>
      <c r="AD39" s="108" t="n">
        <v>2541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0</v>
      </c>
      <c r="R40" s="106" t="n">
        <v>724</v>
      </c>
      <c r="S40" s="106">
        <f>IF(T40&gt;0,(T40-R40)/2,"")</f>
        <v/>
      </c>
      <c r="T40" s="106" t="n">
        <v>1075</v>
      </c>
      <c r="U40" s="106">
        <f>IF(V40&gt;0,(V40-T40)/2,"")</f>
        <v/>
      </c>
      <c r="V40" s="106" t="n">
        <v>2071</v>
      </c>
      <c r="W40" s="106">
        <f>IF(X40&gt;0,(X40-V40)/2,"")</f>
        <v/>
      </c>
      <c r="X40" s="106" t="n">
        <v>2596</v>
      </c>
      <c r="Y40" s="106">
        <f>IF(Z40&gt;0,(Z40-X40)/2,"")</f>
        <v/>
      </c>
      <c r="Z40" s="106" t="n">
        <v>3928</v>
      </c>
      <c r="AA40" s="106">
        <f>IF(AB40&gt;0,(AB40-Z40)/2,"")</f>
        <v/>
      </c>
      <c r="AB40" s="106" t="n">
        <v>3928</v>
      </c>
      <c r="AC40" s="106">
        <f>IF(AD40&gt;0,(AD40-AB40)/2,"")</f>
        <v/>
      </c>
      <c r="AD40" s="106" t="n">
        <v>3928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666</v>
      </c>
      <c r="R41" s="108" t="n">
        <v>0</v>
      </c>
      <c r="S41" s="108">
        <f>IF(T41&gt;0,(T41-R41)/2,"")</f>
        <v/>
      </c>
      <c r="T41" s="108" t="n">
        <v>669</v>
      </c>
      <c r="U41" s="108">
        <f>IF(V41&gt;0,(V41-T41)/2,"")</f>
        <v/>
      </c>
      <c r="V41" s="108" t="n">
        <v>669</v>
      </c>
      <c r="W41" s="108">
        <f>IF(X41&gt;0,(X41-V41)/2,"")</f>
        <v/>
      </c>
      <c r="X41" s="108" t="n">
        <v>669</v>
      </c>
      <c r="Y41" s="108">
        <f>IF(Z41&gt;0,(Z41-X41)/2,"")</f>
        <v/>
      </c>
      <c r="Z41" s="108" t="n">
        <v>669</v>
      </c>
      <c r="AA41" s="108">
        <f>IF(AB41&gt;0,(AB41-Z41)/2,"")</f>
        <v/>
      </c>
      <c r="AB41" s="108" t="n">
        <v>669</v>
      </c>
      <c r="AC41" s="108">
        <f>IF(AD41&gt;0,(AD41-AB41)/2,"")</f>
        <v/>
      </c>
      <c r="AD41" s="108" t="n">
        <v>669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50</v>
      </c>
      <c r="R42" s="106" t="n">
        <v>498</v>
      </c>
      <c r="S42" s="106">
        <f>IF(T42&gt;0,(T42-R42)/2,"")</f>
        <v/>
      </c>
      <c r="T42" s="106" t="n">
        <v>978</v>
      </c>
      <c r="U42" s="106">
        <f>IF(V42&gt;0,(V42-T42)/2,"")</f>
        <v/>
      </c>
      <c r="V42" s="106" t="n">
        <v>1446</v>
      </c>
      <c r="W42" s="106">
        <f>IF(X42&gt;0,(X42-V42)/2,"")</f>
        <v/>
      </c>
      <c r="X42" s="106" t="n">
        <v>1657</v>
      </c>
      <c r="Y42" s="106">
        <f>IF(Z42&gt;0,(Z42-X42)/2,"")</f>
        <v/>
      </c>
      <c r="Z42" s="106" t="n">
        <v>1773</v>
      </c>
      <c r="AA42" s="106">
        <f>IF(AB42&gt;0,(AB42-Z42)/2,"")</f>
        <v/>
      </c>
      <c r="AB42" s="106" t="n">
        <v>1773</v>
      </c>
      <c r="AC42" s="106">
        <f>IF(AD42&gt;0,(AD42-AB42)/2,"")</f>
        <v/>
      </c>
      <c r="AD42" s="106" t="n">
        <v>1773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1867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600</v>
      </c>
      <c r="W43" s="110">
        <f>IF(X43&gt;0,(X43-V43)/2,"")</f>
        <v/>
      </c>
      <c r="X43" s="110" t="n">
        <v>612</v>
      </c>
      <c r="Y43" s="110">
        <f>IF(Z43&gt;0,(Z43-X43)/2,"")</f>
        <v/>
      </c>
      <c r="Z43" s="110" t="n">
        <v>1870</v>
      </c>
      <c r="AA43" s="110">
        <f>IF(AB43&gt;0,(AB43-Z43)/2,"")</f>
        <v/>
      </c>
      <c r="AB43" s="110" t="n">
        <v>1870</v>
      </c>
      <c r="AC43" s="110">
        <f>IF(AD43&gt;0,(AD43-AB43)/2,"")</f>
        <v/>
      </c>
      <c r="AD43" s="110" t="n">
        <v>1870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0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1784</v>
      </c>
      <c r="Y44" s="112">
        <f>IF(Z44&gt;0,(Z44-X44)/2,"")</f>
        <v/>
      </c>
      <c r="Z44" s="112" t="n">
        <v>2762</v>
      </c>
      <c r="AA44" s="112">
        <f>IF(AB44&gt;0,(AB44-Z44)/2,"")</f>
        <v/>
      </c>
      <c r="AB44" s="112" t="n">
        <v>2762</v>
      </c>
      <c r="AC44" s="112">
        <f>IF(AD44&gt;0,(AD44-AB44)/2,"")</f>
        <v/>
      </c>
      <c r="AD44" s="112" t="n">
        <v>2762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0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1007</v>
      </c>
      <c r="Y45" s="108">
        <f>IF(Z45&gt;0,(Z45-X45)/2,"")</f>
        <v/>
      </c>
      <c r="Z45" s="108" t="n">
        <v>2274</v>
      </c>
      <c r="AA45" s="108">
        <f>IF(AB45&gt;0,(AB45-Z45)/2,"")</f>
        <v/>
      </c>
      <c r="AB45" s="108" t="n">
        <v>2274</v>
      </c>
      <c r="AC45" s="108">
        <f>IF(AD45&gt;0,(AD45-AB45)/2,"")</f>
        <v/>
      </c>
      <c r="AD45" s="108" t="n">
        <v>2274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2576</v>
      </c>
      <c r="Y46" s="106">
        <f>IF(Z46&gt;0,(Z46-X46)/2,"")</f>
        <v/>
      </c>
      <c r="Z46" s="106" t="n">
        <v>2576</v>
      </c>
      <c r="AA46" s="106">
        <f>IF(AB46&gt;0,(AB46-Z46)/2,"")</f>
        <v/>
      </c>
      <c r="AB46" s="106" t="n">
        <v>2576</v>
      </c>
      <c r="AC46" s="106">
        <f>IF(AD46&gt;0,(AD46-AB46)/2,"")</f>
        <v/>
      </c>
      <c r="AD46" s="106" t="n">
        <v>2576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2974</v>
      </c>
      <c r="Y47" s="110">
        <f>IF(Z47&gt;0,(Z47-X47)/2,"")</f>
        <v/>
      </c>
      <c r="Z47" s="110" t="n">
        <v>2974</v>
      </c>
      <c r="AA47" s="110">
        <f>IF(AB47&gt;0,(AB47-Z47)/2,"")</f>
        <v/>
      </c>
      <c r="AB47" s="110" t="n">
        <v>2974</v>
      </c>
      <c r="AC47" s="110">
        <f>IF(AD47&gt;0,(AD47-AB47)/2,"")</f>
        <v/>
      </c>
      <c r="AD47" s="110" t="n">
        <v>2974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94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141</v>
      </c>
      <c r="W48" s="112">
        <f>IF(X48&gt;0,(X48-V48)/2,"")</f>
        <v/>
      </c>
      <c r="X48" s="112" t="n">
        <v>258</v>
      </c>
      <c r="Y48" s="112">
        <f>IF(Z48&gt;0,(Z48-X48)/2,"")</f>
        <v/>
      </c>
      <c r="Z48" s="112" t="n">
        <v>258</v>
      </c>
      <c r="AA48" s="112">
        <f>IF(AB48&gt;0,(AB48-Z48)/2,"")</f>
        <v/>
      </c>
      <c r="AB48" s="112" t="n">
        <v>258</v>
      </c>
      <c r="AC48" s="112">
        <f>IF(AD48&gt;0,(AD48-AB48)/2,"")</f>
        <v/>
      </c>
      <c r="AD48" s="112" t="n">
        <v>258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0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0</v>
      </c>
      <c r="W49" s="108">
        <f>IF(X49&gt;0,(X49-V49)/2,"")</f>
        <v/>
      </c>
      <c r="X49" s="108" t="n">
        <v>456</v>
      </c>
      <c r="Y49" s="108">
        <f>IF(Z49&gt;0,(Z49-X49)/2,"")</f>
        <v/>
      </c>
      <c r="Z49" s="108" t="n">
        <v>456</v>
      </c>
      <c r="AA49" s="108">
        <f>IF(AB49&gt;0,(AB49-Z49)/2,"")</f>
        <v/>
      </c>
      <c r="AB49" s="108" t="n">
        <v>456</v>
      </c>
      <c r="AC49" s="108">
        <f>IF(AD49&gt;0,(AD49-AB49)/2,"")</f>
        <v/>
      </c>
      <c r="AD49" s="108" t="n">
        <v>456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1141</v>
      </c>
      <c r="R50" s="106" t="n">
        <v>443</v>
      </c>
      <c r="S50" s="106">
        <f>IF(T50&gt;0,(T50-R50)/2,"")</f>
        <v/>
      </c>
      <c r="T50" s="106" t="n">
        <v>588</v>
      </c>
      <c r="U50" s="106">
        <f>IF(V50&gt;0,(V50-T50)/2,"")</f>
        <v/>
      </c>
      <c r="V50" s="106" t="n">
        <v>618</v>
      </c>
      <c r="W50" s="106">
        <f>IF(X50&gt;0,(X50-V50)/2,"")</f>
        <v/>
      </c>
      <c r="X50" s="106" t="n">
        <v>969</v>
      </c>
      <c r="Y50" s="106">
        <f>IF(Z50&gt;0,(Z50-X50)/2,"")</f>
        <v/>
      </c>
      <c r="Z50" s="106" t="n">
        <v>969</v>
      </c>
      <c r="AA50" s="106">
        <f>IF(AB50&gt;0,(AB50-Z50)/2,"")</f>
        <v/>
      </c>
      <c r="AB50" s="106" t="n">
        <v>969</v>
      </c>
      <c r="AC50" s="106">
        <f>IF(AD50&gt;0,(AD50-AB50)/2,"")</f>
        <v/>
      </c>
      <c r="AD50" s="106" t="n">
        <v>969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1088</v>
      </c>
      <c r="R51" s="108" t="n">
        <v>371</v>
      </c>
      <c r="S51" s="108">
        <f>IF(T51&gt;0,(T51-R51)/2,"")</f>
        <v/>
      </c>
      <c r="T51" s="108" t="n">
        <v>589</v>
      </c>
      <c r="U51" s="108">
        <f>IF(V51&gt;0,(V51-T51)/2,"")</f>
        <v/>
      </c>
      <c r="V51" s="108" t="n">
        <v>886</v>
      </c>
      <c r="W51" s="108">
        <f>IF(X51&gt;0,(X51-V51)/2,"")</f>
        <v/>
      </c>
      <c r="X51" s="108" t="n">
        <v>928</v>
      </c>
      <c r="Y51" s="108">
        <f>IF(Z51&gt;0,(Z51-X51)/2,"")</f>
        <v/>
      </c>
      <c r="Z51" s="108" t="n">
        <v>928</v>
      </c>
      <c r="AA51" s="108">
        <f>IF(AB51&gt;0,(AB51-Z51)/2,"")</f>
        <v/>
      </c>
      <c r="AB51" s="108" t="n">
        <v>928</v>
      </c>
      <c r="AC51" s="108">
        <f>IF(AD51&gt;0,(AD51-AB51)/2,"")</f>
        <v/>
      </c>
      <c r="AD51" s="108" t="n">
        <v>928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1454</v>
      </c>
      <c r="R52" s="106" t="n">
        <v>0</v>
      </c>
      <c r="S52" s="106">
        <f>IF(T52&gt;0,(T52-R52)/2,"")</f>
        <v/>
      </c>
      <c r="T52" s="106" t="n">
        <v>225</v>
      </c>
      <c r="U52" s="106">
        <f>IF(V52&gt;0,(V52-T52)/2,"")</f>
        <v/>
      </c>
      <c r="V52" s="106" t="n">
        <v>773</v>
      </c>
      <c r="W52" s="106">
        <f>IF(X52&gt;0,(X52-V52)/2,"")</f>
        <v/>
      </c>
      <c r="X52" s="106" t="n">
        <v>1153</v>
      </c>
      <c r="Y52" s="106">
        <f>IF(Z52&gt;0,(Z52-X52)/2,"")</f>
        <v/>
      </c>
      <c r="Z52" s="106" t="n">
        <v>1153</v>
      </c>
      <c r="AA52" s="106">
        <f>IF(AB52&gt;0,(AB52-Z52)/2,"")</f>
        <v/>
      </c>
      <c r="AB52" s="106" t="n">
        <v>1153</v>
      </c>
      <c r="AC52" s="106">
        <f>IF(AD52&gt;0,(AD52-AB52)/2,"")</f>
        <v/>
      </c>
      <c r="AD52" s="106" t="n">
        <v>1153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716</v>
      </c>
      <c r="R53" s="108" t="n">
        <v>716</v>
      </c>
      <c r="S53" s="108">
        <f>IF(T53&gt;0,(T53-R53)/2,"")</f>
        <v/>
      </c>
      <c r="T53" s="108" t="n">
        <v>716</v>
      </c>
      <c r="U53" s="108">
        <f>IF(V53&gt;0,(V53-T53)/2,"")</f>
        <v/>
      </c>
      <c r="V53" s="108" t="n">
        <v>906</v>
      </c>
      <c r="W53" s="108">
        <f>IF(X53&gt;0,(X53-V53)/2,"")</f>
        <v/>
      </c>
      <c r="X53" s="108" t="n">
        <v>1002</v>
      </c>
      <c r="Y53" s="108">
        <f>IF(Z53&gt;0,(Z53-X53)/2,"")</f>
        <v/>
      </c>
      <c r="Z53" s="108" t="n">
        <v>1002</v>
      </c>
      <c r="AA53" s="108">
        <f>IF(AB53&gt;0,(AB53-Z53)/2,"")</f>
        <v/>
      </c>
      <c r="AB53" s="108" t="n">
        <v>1002</v>
      </c>
      <c r="AC53" s="108">
        <f>IF(AD53&gt;0,(AD53-AB53)/2,"")</f>
        <v/>
      </c>
      <c r="AD53" s="108" t="n">
        <v>1002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>
        <v>1000</v>
      </c>
      <c r="S54" s="106">
        <f>IF(T54&gt;0,(T54-R54)/2,"")</f>
        <v/>
      </c>
      <c r="T54" s="106" t="n">
        <v>1446</v>
      </c>
      <c r="U54" s="106">
        <f>IF(V54&gt;0,(V54-T54)/2,"")</f>
        <v/>
      </c>
      <c r="V54" s="106" t="n">
        <v>1846</v>
      </c>
      <c r="W54" s="106">
        <f>IF(X54&gt;0,(X54-V54)/2,"")</f>
        <v/>
      </c>
      <c r="X54" s="106" t="n">
        <v>3814</v>
      </c>
      <c r="Y54" s="106">
        <f>IF(Z54&gt;0,(Z54-X54)/2,"")</f>
        <v/>
      </c>
      <c r="Z54" s="106" t="n">
        <v>3814</v>
      </c>
      <c r="AA54" s="106">
        <f>IF(AB54&gt;0,(AB54-Z54)/2,"")</f>
        <v/>
      </c>
      <c r="AB54" s="106" t="n">
        <v>3814</v>
      </c>
      <c r="AC54" s="106">
        <f>IF(AD54&gt;0,(AD54-AB54)/2,"")</f>
        <v/>
      </c>
      <c r="AD54" s="106" t="n">
        <v>3814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0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242</v>
      </c>
      <c r="Y55" s="108">
        <f>IF(Z55&gt;0,(Z55-X55)/2,"")</f>
        <v/>
      </c>
      <c r="Z55" s="108" t="n">
        <v>242</v>
      </c>
      <c r="AA55" s="108">
        <f>IF(AB55&gt;0,(AB55-Z55)/2,"")</f>
        <v/>
      </c>
      <c r="AB55" s="108" t="n">
        <v>242</v>
      </c>
      <c r="AC55" s="108">
        <f>IF(AD55&gt;0,(AD55-AB55)/2,"")</f>
        <v/>
      </c>
      <c r="AD55" s="108" t="n">
        <v>242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543</v>
      </c>
      <c r="R56" s="114" t="n">
        <v>40</v>
      </c>
      <c r="S56" s="114">
        <f>IF(T56&gt;0,(T56-R56)/2,"")</f>
        <v/>
      </c>
      <c r="T56" s="114" t="n">
        <v>247</v>
      </c>
      <c r="U56" s="114">
        <f>IF(V56&gt;0,(V56-T56)/2,"")</f>
        <v/>
      </c>
      <c r="V56" s="114" t="n">
        <v>594</v>
      </c>
      <c r="W56" s="114">
        <f>IF(X56&gt;0,(X56-V56)/2,"")</f>
        <v/>
      </c>
      <c r="X56" s="114" t="n">
        <v>600</v>
      </c>
      <c r="Y56" s="114">
        <f>IF(Z56&gt;0,(Z56-X56)/2,"")</f>
        <v/>
      </c>
      <c r="Z56" s="114" t="n">
        <v>600</v>
      </c>
      <c r="AA56" s="114">
        <f>IF(AB56&gt;0,(AB56-Z56)/2,"")</f>
        <v/>
      </c>
      <c r="AB56" s="114" t="n">
        <v>600</v>
      </c>
      <c r="AC56" s="114">
        <f>IF(AD56&gt;0,(AD56-AB56)/2,"")</f>
        <v/>
      </c>
      <c r="AD56" s="114" t="n">
        <v>600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1006</v>
      </c>
      <c r="R57" s="104" t="n">
        <v>169</v>
      </c>
      <c r="S57" s="104">
        <f>IF(T57&gt;0,(T57-R57)/2,"")</f>
        <v/>
      </c>
      <c r="T57" s="104" t="n">
        <v>169</v>
      </c>
      <c r="U57" s="104">
        <f>IF(V57&gt;0,(V57-T57)/2,"")</f>
        <v/>
      </c>
      <c r="V57" s="104" t="n">
        <v>694</v>
      </c>
      <c r="W57" s="104">
        <f>IF(X57&gt;0,(X57-V57)/2,"")</f>
        <v/>
      </c>
      <c r="X57" s="104" t="n">
        <v>951</v>
      </c>
      <c r="Y57" s="104">
        <f>IF(Z57&gt;0,(Z57-X57)/2,"")</f>
        <v/>
      </c>
      <c r="Z57" s="104" t="n">
        <v>951</v>
      </c>
      <c r="AA57" s="104">
        <f>IF(AB57&gt;0,(AB57-Z57)/2,"")</f>
        <v/>
      </c>
      <c r="AB57" s="104" t="n">
        <v>951</v>
      </c>
      <c r="AC57" s="104">
        <f>IF(AD57&gt;0,(AD57-AB57)/2,"")</f>
        <v/>
      </c>
      <c r="AD57" s="104" t="n">
        <v>951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224</v>
      </c>
      <c r="R58" s="106" t="n">
        <v>430</v>
      </c>
      <c r="S58" s="106">
        <f>IF(T58&gt;0,(T58-R58)/2,"")</f>
        <v/>
      </c>
      <c r="T58" s="106" t="n">
        <v>940</v>
      </c>
      <c r="U58" s="106">
        <f>IF(V58&gt;0,(V58-T58)/2,"")</f>
        <v/>
      </c>
      <c r="V58" s="106" t="n">
        <v>2048</v>
      </c>
      <c r="W58" s="106">
        <f>IF(X58&gt;0,(X58-V58)/2,"")</f>
        <v/>
      </c>
      <c r="X58" s="106" t="n">
        <v>2488</v>
      </c>
      <c r="Y58" s="106">
        <f>IF(Z58&gt;0,(Z58-X58)/2,"")</f>
        <v/>
      </c>
      <c r="Z58" s="106" t="n">
        <v>2488</v>
      </c>
      <c r="AA58" s="106">
        <f>IF(AB58&gt;0,(AB58-Z58)/2,"")</f>
        <v/>
      </c>
      <c r="AB58" s="106" t="n">
        <v>2488</v>
      </c>
      <c r="AC58" s="106">
        <f>IF(AD58&gt;0,(AD58-AB58)/2,"")</f>
        <v/>
      </c>
      <c r="AD58" s="106" t="n">
        <v>2488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3970</v>
      </c>
      <c r="R59" s="108" t="n">
        <v>692</v>
      </c>
      <c r="S59" s="108">
        <f>IF(T59&gt;0,(T59-R59)/2,"")</f>
        <v/>
      </c>
      <c r="T59" s="108" t="n">
        <v>1818</v>
      </c>
      <c r="U59" s="108">
        <f>IF(V59&gt;0,(V59-T59)/2,"")</f>
        <v/>
      </c>
      <c r="V59" s="108" t="n">
        <v>2268</v>
      </c>
      <c r="W59" s="108">
        <f>IF(X59&gt;0,(X59-V59)/2,"")</f>
        <v/>
      </c>
      <c r="X59" s="108" t="n">
        <v>3534</v>
      </c>
      <c r="Y59" s="108">
        <f>IF(Z59&gt;0,(Z59-X59)/2,"")</f>
        <v/>
      </c>
      <c r="Z59" s="108" t="n">
        <v>3613</v>
      </c>
      <c r="AA59" s="108">
        <f>IF(AB59&gt;0,(AB59-Z59)/2,"")</f>
        <v/>
      </c>
      <c r="AB59" s="108" t="n">
        <v>3613</v>
      </c>
      <c r="AC59" s="108">
        <f>IF(AD59&gt;0,(AD59-AB59)/2,"")</f>
        <v/>
      </c>
      <c r="AD59" s="108" t="n">
        <v>3613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379</v>
      </c>
      <c r="R60" s="114" t="n">
        <v>1348</v>
      </c>
      <c r="S60" s="114">
        <f>IF(T60&gt;0,(T60-R60)/2,"")</f>
        <v/>
      </c>
      <c r="T60" s="114" t="n">
        <v>2196</v>
      </c>
      <c r="U60" s="114">
        <f>IF(V60&gt;0,(V60-T60)/2,"")</f>
        <v/>
      </c>
      <c r="V60" s="114" t="n">
        <v>2855</v>
      </c>
      <c r="W60" s="114">
        <f>IF(X60&gt;0,(X60-V60)/2,"")</f>
        <v/>
      </c>
      <c r="X60" s="114" t="n">
        <v>3642</v>
      </c>
      <c r="Y60" s="114">
        <f>IF(Z60&gt;0,(Z60-X60)/2,"")</f>
        <v/>
      </c>
      <c r="Z60" s="114" t="n">
        <v>3642</v>
      </c>
      <c r="AA60" s="114">
        <f>IF(AB60&gt;0,(AB60-Z60)/2,"")</f>
        <v/>
      </c>
      <c r="AB60" s="114" t="n">
        <v>3642</v>
      </c>
      <c r="AC60" s="114">
        <f>IF(AD60&gt;0,(AD60-AB60)/2,"")</f>
        <v/>
      </c>
      <c r="AD60" s="114" t="n">
        <v>3642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3948</v>
      </c>
      <c r="R61" s="104" t="n">
        <v>808</v>
      </c>
      <c r="S61" s="104">
        <f>IF(T61&gt;0,(T61-R61)/2,"")</f>
        <v/>
      </c>
      <c r="T61" s="104" t="n">
        <v>1498</v>
      </c>
      <c r="U61" s="104">
        <f>IF(V61&gt;0,(V61-T61)/2,"")</f>
        <v/>
      </c>
      <c r="V61" s="104" t="n">
        <v>1932</v>
      </c>
      <c r="W61" s="104">
        <f>IF(X61&gt;0,(X61-V61)/2,"")</f>
        <v/>
      </c>
      <c r="X61" s="104" t="n">
        <v>2682</v>
      </c>
      <c r="Y61" s="104">
        <f>IF(Z61&gt;0,(Z61-X61)/2,"")</f>
        <v/>
      </c>
      <c r="Z61" s="104" t="n">
        <v>2682</v>
      </c>
      <c r="AA61" s="104">
        <f>IF(AB61&gt;0,(AB61-Z61)/2,"")</f>
        <v/>
      </c>
      <c r="AB61" s="104" t="n">
        <v>2682</v>
      </c>
      <c r="AC61" s="104">
        <f>IF(AD61&gt;0,(AD61-AB61)/2,"")</f>
        <v/>
      </c>
      <c r="AD61" s="104" t="n">
        <v>2682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3267</v>
      </c>
      <c r="R62" s="106" t="n">
        <v>0</v>
      </c>
      <c r="S62" s="106">
        <f>IF(T62&gt;0,(T62-R62)/2,"")</f>
        <v/>
      </c>
      <c r="T62" s="106" t="n">
        <v>126</v>
      </c>
      <c r="U62" s="106">
        <f>IF(V62&gt;0,(V62-T62)/2,"")</f>
        <v/>
      </c>
      <c r="V62" s="106" t="n">
        <v>441</v>
      </c>
      <c r="W62" s="106">
        <f>IF(X62&gt;0,(X62-V62)/2,"")</f>
        <v/>
      </c>
      <c r="X62" s="106" t="n">
        <v>2191</v>
      </c>
      <c r="Y62" s="106">
        <f>IF(Z62&gt;0,(Z62-X62)/2,"")</f>
        <v/>
      </c>
      <c r="Z62" s="106" t="n">
        <v>2191</v>
      </c>
      <c r="AA62" s="106">
        <f>IF(AB62&gt;0,(AB62-Z62)/2,"")</f>
        <v/>
      </c>
      <c r="AB62" s="106" t="n">
        <v>2191</v>
      </c>
      <c r="AC62" s="106">
        <f>IF(AD62&gt;0,(AD62-AB62)/2,"")</f>
        <v/>
      </c>
      <c r="AD62" s="106" t="n">
        <v>2191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1368</v>
      </c>
      <c r="R63" s="108" t="n">
        <v>399</v>
      </c>
      <c r="S63" s="108">
        <f>IF(T63&gt;0,(T63-R63)/2,"")</f>
        <v/>
      </c>
      <c r="T63" s="108" t="n">
        <v>1132</v>
      </c>
      <c r="U63" s="108">
        <f>IF(V63&gt;0,(V63-T63)/2,"")</f>
        <v/>
      </c>
      <c r="V63" s="108" t="n">
        <v>1359</v>
      </c>
      <c r="W63" s="108">
        <f>IF(X63&gt;0,(X63-V63)/2,"")</f>
        <v/>
      </c>
      <c r="X63" s="108" t="n">
        <v>1493</v>
      </c>
      <c r="Y63" s="108">
        <f>IF(Z63&gt;0,(Z63-X63)/2,"")</f>
        <v/>
      </c>
      <c r="Z63" s="108" t="n">
        <v>1493</v>
      </c>
      <c r="AA63" s="108">
        <f>IF(AB63&gt;0,(AB63-Z63)/2,"")</f>
        <v/>
      </c>
      <c r="AB63" s="108" t="n">
        <v>1493</v>
      </c>
      <c r="AC63" s="108">
        <f>IF(AD63&gt;0,(AD63-AB63)/2,"")</f>
        <v/>
      </c>
      <c r="AD63" s="108" t="n">
        <v>1493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1050</v>
      </c>
      <c r="R64" s="114" t="n">
        <v>765</v>
      </c>
      <c r="S64" s="114">
        <f>IF(T64&gt;0,(T64-R64)/2,"")</f>
        <v/>
      </c>
      <c r="T64" s="114" t="n">
        <v>765</v>
      </c>
      <c r="U64" s="114">
        <f>IF(V64&gt;0,(V64-T64)/2,"")</f>
        <v/>
      </c>
      <c r="V64" s="114" t="n">
        <v>765</v>
      </c>
      <c r="W64" s="114">
        <f>IF(X64&gt;0,(X64-V64)/2,"")</f>
        <v/>
      </c>
      <c r="X64" s="114" t="n">
        <v>1446</v>
      </c>
      <c r="Y64" s="114">
        <f>IF(Z64&gt;0,(Z64-X64)/2,"")</f>
        <v/>
      </c>
      <c r="Z64" s="114" t="n">
        <v>1446</v>
      </c>
      <c r="AA64" s="114">
        <f>IF(AB64&gt;0,(AB64-Z64)/2,"")</f>
        <v/>
      </c>
      <c r="AB64" s="114" t="n">
        <v>1446</v>
      </c>
      <c r="AC64" s="114">
        <f>IF(AD64&gt;0,(AD64-AB64)/2,"")</f>
        <v/>
      </c>
      <c r="AD64" s="114" t="n">
        <v>1446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74.xml><?xml version="1.0" encoding="utf-8"?>
<worksheet xmlns:r="http://schemas.openxmlformats.org/officeDocument/2006/relationships" xmlns="http://schemas.openxmlformats.org/spreadsheetml/2006/main">
  <sheetPr codeName="Sheet74">
    <tabColor theme="1"/>
    <outlinePr summaryBelow="1" summaryRight="1"/>
    <pageSetUpPr fitToPage="1"/>
  </sheetPr>
  <dimension ref="B2:AQ64"/>
  <sheetViews>
    <sheetView topLeftCell="A4" zoomScale="80" zoomScaleNormal="8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2390</v>
      </c>
      <c r="E6" s="18" t="inlineStr">
        <is>
          <t xml:space="preserve">Room 1 </t>
        </is>
      </c>
      <c r="F6" s="119" t="n">
        <v>19478</v>
      </c>
      <c r="G6" s="117" t="n">
        <v>16252.681625</v>
      </c>
      <c r="H6" s="117" t="n">
        <v>13791.05184489999</v>
      </c>
      <c r="I6" s="19">
        <f>G6+H6</f>
        <v/>
      </c>
      <c r="J6" s="119" t="n">
        <v>19726</v>
      </c>
      <c r="K6" s="117" t="n">
        <v>16565.12725000001</v>
      </c>
      <c r="L6" s="117" t="n">
        <v>14378.03823582001</v>
      </c>
      <c r="M6" s="19">
        <f>K6+L6</f>
        <v/>
      </c>
      <c r="N6" s="85" t="n">
        <v>67</v>
      </c>
      <c r="O6" s="85" t="n">
        <v>46</v>
      </c>
      <c r="P6" s="92" t="n"/>
      <c r="Q6" s="20">
        <f>J6-P6</f>
        <v/>
      </c>
      <c r="R6" s="21" t="n">
        <v>2966</v>
      </c>
      <c r="S6" s="20">
        <f>IF(R6&gt;0,(R6-R7-$Q6),"")</f>
        <v/>
      </c>
      <c r="T6" s="21" t="n">
        <v>6621</v>
      </c>
      <c r="U6" s="20">
        <f>IF(T6&gt;0,(T6-T7-$Q6),"")</f>
        <v/>
      </c>
      <c r="V6" s="21" t="n">
        <v>10593</v>
      </c>
      <c r="W6" s="20">
        <f>IF(V6&gt;0,(V6-V7-$Q6),"")</f>
        <v/>
      </c>
      <c r="X6" s="21" t="n">
        <v>13795</v>
      </c>
      <c r="Y6" s="20">
        <f>IF(X6&gt;0,(X6-X7-$Q6),"")</f>
        <v/>
      </c>
      <c r="Z6" s="21" t="n">
        <v>17234</v>
      </c>
      <c r="AA6" s="20">
        <f>IF(Z6&gt;0,(Z6-Z7-$Q6),"")</f>
        <v/>
      </c>
      <c r="AB6" s="21" t="n">
        <v>19037</v>
      </c>
      <c r="AC6" s="22">
        <f>IF(AB6&gt;0,(AB6-AB7-$Q6),"")</f>
        <v/>
      </c>
      <c r="AD6" s="21" t="n">
        <v>19037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28</v>
      </c>
      <c r="S7" s="24" t="n"/>
      <c r="T7" s="25" t="n">
        <v>199</v>
      </c>
      <c r="U7" s="24" t="n"/>
      <c r="V7" s="25" t="n">
        <v>236</v>
      </c>
      <c r="W7" s="24" t="n"/>
      <c r="X7" s="25" t="n">
        <v>433</v>
      </c>
      <c r="Y7" s="24" t="n"/>
      <c r="Z7" s="25" t="n">
        <v>438</v>
      </c>
      <c r="AA7" s="24" t="n"/>
      <c r="AB7" s="25" t="n">
        <v>441</v>
      </c>
      <c r="AC7" s="26" t="n"/>
      <c r="AD7" s="25" t="n">
        <v>441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2641</v>
      </c>
      <c r="E8" s="29" t="inlineStr">
        <is>
          <t>Room 2</t>
        </is>
      </c>
      <c r="F8" s="119" t="n">
        <v>11585</v>
      </c>
      <c r="G8" s="117" t="n">
        <v>4774.68</v>
      </c>
      <c r="H8" s="117" t="n">
        <v>1467.3638725</v>
      </c>
      <c r="I8" s="19">
        <f>G8+H8</f>
        <v/>
      </c>
      <c r="J8" s="119" t="n">
        <v>12025</v>
      </c>
      <c r="K8" s="117" t="n">
        <v>4942.36</v>
      </c>
      <c r="L8" s="117" t="n">
        <v>1507.6110861</v>
      </c>
      <c r="M8" s="19">
        <f>K8+L8</f>
        <v/>
      </c>
      <c r="N8" s="87" t="n">
        <v>31</v>
      </c>
      <c r="O8" s="87" t="n">
        <v>22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0</v>
      </c>
      <c r="W8" s="20">
        <f>IF(V8&gt;0,(V8-V9-$Q8),"")</f>
        <v/>
      </c>
      <c r="X8" s="21" t="n">
        <v>4332</v>
      </c>
      <c r="Y8" s="20">
        <f>IF(X8&gt;0,(X8-X9-$Q8),"")</f>
        <v/>
      </c>
      <c r="Z8" s="21" t="n">
        <v>12025</v>
      </c>
      <c r="AA8" s="20">
        <f>IF(Z8&gt;0,(Z8-Z9-$Q8),"")</f>
        <v/>
      </c>
      <c r="AB8" s="21" t="n">
        <v>12025</v>
      </c>
      <c r="AC8" s="22">
        <f>IF(AB8&gt;0,(AB8-AB9-$Q8),"")</f>
        <v/>
      </c>
      <c r="AD8" s="21" t="n">
        <v>12025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1540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5908</v>
      </c>
      <c r="E10" s="18" t="inlineStr">
        <is>
          <t>Room 3</t>
        </is>
      </c>
      <c r="F10" s="119" t="n">
        <v>12778</v>
      </c>
      <c r="G10" s="117" t="n">
        <v>9292.195874999996</v>
      </c>
      <c r="H10" s="117" t="n">
        <v>1780.05396</v>
      </c>
      <c r="I10" s="19">
        <f>G10+H10</f>
        <v/>
      </c>
      <c r="J10" s="119" t="n">
        <v>13204</v>
      </c>
      <c r="K10" s="117" t="n">
        <v>9663.473875</v>
      </c>
      <c r="L10" s="117" t="n">
        <v>1753.1465425</v>
      </c>
      <c r="M10" s="19">
        <f>K10+L10</f>
        <v/>
      </c>
      <c r="N10" s="88" t="n">
        <v>43</v>
      </c>
      <c r="O10" s="88" t="n">
        <v>40</v>
      </c>
      <c r="P10" s="92" t="n"/>
      <c r="Q10" s="20">
        <f>J10-P10</f>
        <v/>
      </c>
      <c r="R10" s="21" t="n">
        <v>2574</v>
      </c>
      <c r="S10" s="20">
        <f>IF(R10&gt;0,(R10-R11-$Q10),"")</f>
        <v/>
      </c>
      <c r="T10" s="21" t="n">
        <v>4621</v>
      </c>
      <c r="U10" s="20">
        <f>IF(T10&gt;0,(T10-T11-$Q10),"")</f>
        <v/>
      </c>
      <c r="V10" s="21" t="n">
        <v>9088</v>
      </c>
      <c r="W10" s="20">
        <f>IF(V10&gt;0,(V10-V11-$Q10),"")</f>
        <v/>
      </c>
      <c r="X10" s="21" t="n">
        <v>10260</v>
      </c>
      <c r="Y10" s="20">
        <f>IF(X10&gt;0,(X10-X11-$Q10),"")</f>
        <v/>
      </c>
      <c r="Z10" s="21" t="n">
        <v>10260</v>
      </c>
      <c r="AA10" s="20">
        <f>IF(Z10&gt;0,(Z10-Z11-$Q10),"")</f>
        <v/>
      </c>
      <c r="AB10" s="21" t="n">
        <v>10260</v>
      </c>
      <c r="AC10" s="22">
        <f>IF(AB10&gt;0,(AB10-AB11-$Q10),"")</f>
        <v/>
      </c>
      <c r="AD10" s="21" t="n">
        <v>10260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2040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590</v>
      </c>
      <c r="S11" s="24" t="n"/>
      <c r="T11" s="30" t="n">
        <v>1046</v>
      </c>
      <c r="U11" s="24" t="n"/>
      <c r="V11" s="30" t="n">
        <v>1521</v>
      </c>
      <c r="W11" s="24" t="n"/>
      <c r="X11" s="30" t="n">
        <v>1723</v>
      </c>
      <c r="Y11" s="24" t="n"/>
      <c r="Z11" s="30" t="n">
        <v>1723</v>
      </c>
      <c r="AA11" s="24" t="n"/>
      <c r="AB11" s="30" t="n">
        <v>1723</v>
      </c>
      <c r="AC11" s="26" t="n"/>
      <c r="AD11" s="30" t="n">
        <v>1723</v>
      </c>
      <c r="AE11" s="26" t="n"/>
    </row>
    <row r="12">
      <c r="B12" s="16" t="inlineStr">
        <is>
          <t>WM TUC</t>
        </is>
      </c>
      <c r="C12" s="17" t="n">
        <v>1478</v>
      </c>
      <c r="E12" s="29" t="inlineStr">
        <is>
          <t>Room 4</t>
        </is>
      </c>
      <c r="F12" s="119" t="n">
        <v>16150</v>
      </c>
      <c r="G12" s="117" t="n">
        <v>12334.506</v>
      </c>
      <c r="H12" s="117" t="n">
        <v>16448.89260323</v>
      </c>
      <c r="I12" s="19">
        <f>G12+H12</f>
        <v/>
      </c>
      <c r="J12" s="119" t="n">
        <v>15650</v>
      </c>
      <c r="K12" s="117" t="n">
        <v>11685.53075</v>
      </c>
      <c r="L12" s="117" t="n">
        <v>14998.73467189</v>
      </c>
      <c r="M12" s="19">
        <f>K12+L12</f>
        <v/>
      </c>
      <c r="N12" s="88" t="n">
        <v>47</v>
      </c>
      <c r="O12" s="88" t="n">
        <v>39</v>
      </c>
      <c r="P12" s="92" t="n"/>
      <c r="Q12" s="20">
        <f>J12-P12</f>
        <v/>
      </c>
      <c r="R12" s="21" t="n">
        <v>1089</v>
      </c>
      <c r="S12" s="20">
        <f>IF(R12&gt;0,(R12-R13-$Q12),"")</f>
        <v/>
      </c>
      <c r="T12" s="21" t="n">
        <v>3989</v>
      </c>
      <c r="U12" s="20">
        <f>IF(T12&gt;0,(T12-T13-$Q12),"")</f>
        <v/>
      </c>
      <c r="V12" s="21" t="n">
        <v>7331</v>
      </c>
      <c r="W12" s="20">
        <f>IF(V12&gt;0,(V12-V13-$Q12),"")</f>
        <v/>
      </c>
      <c r="X12" s="21" t="n">
        <v>9913</v>
      </c>
      <c r="Y12" s="20">
        <f>IF(X12&gt;0,(X12-X13-$Q12),"")</f>
        <v/>
      </c>
      <c r="Z12" s="21" t="n">
        <v>11779</v>
      </c>
      <c r="AA12" s="20">
        <f>IF(Z12&gt;0,(Z12-Z13-$Q12),"")</f>
        <v/>
      </c>
      <c r="AB12" s="21" t="n">
        <v>11779</v>
      </c>
      <c r="AC12" s="22">
        <f>IF(AB12&gt;0,(AB12-AB13-$Q12),"")</f>
        <v/>
      </c>
      <c r="AD12" s="21" t="n">
        <v>11779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4463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0</v>
      </c>
      <c r="S13" s="24" t="n"/>
      <c r="T13" s="30" t="n">
        <v>1015</v>
      </c>
      <c r="U13" s="24" t="n"/>
      <c r="V13" s="30" t="n">
        <v>1193</v>
      </c>
      <c r="W13" s="24" t="n"/>
      <c r="X13" s="30" t="n">
        <v>1123</v>
      </c>
      <c r="Y13" s="24" t="n"/>
      <c r="Z13" s="30" t="n">
        <v>1123</v>
      </c>
      <c r="AA13" s="24" t="n"/>
      <c r="AB13" s="30" t="n">
        <v>1123</v>
      </c>
      <c r="AC13" s="26" t="n"/>
      <c r="AD13" s="30" t="n">
        <v>1123</v>
      </c>
      <c r="AE13" s="26" t="n"/>
    </row>
    <row r="14">
      <c r="B14" s="16" t="inlineStr">
        <is>
          <t>ALBSFWY PHX</t>
        </is>
      </c>
      <c r="C14" s="17" t="n"/>
      <c r="E14" s="18" t="inlineStr">
        <is>
          <t>Room 5</t>
        </is>
      </c>
      <c r="F14" s="119" t="n">
        <v>22801</v>
      </c>
      <c r="G14" s="117" t="n">
        <v>16104</v>
      </c>
      <c r="H14" s="117" t="n">
        <v>21198.58220014998</v>
      </c>
      <c r="I14" s="19">
        <f>G14+H14</f>
        <v/>
      </c>
      <c r="J14" s="119" t="n">
        <v>22409</v>
      </c>
      <c r="K14" s="117" t="n">
        <v>14928</v>
      </c>
      <c r="L14" s="117" t="n">
        <v>19874.71087265</v>
      </c>
      <c r="M14" s="19">
        <f>K14+L14</f>
        <v/>
      </c>
      <c r="N14" s="88" t="n">
        <v>59</v>
      </c>
      <c r="O14" s="88" t="n">
        <v>43</v>
      </c>
      <c r="P14" s="92" t="n"/>
      <c r="Q14" s="20">
        <f>J14-P14</f>
        <v/>
      </c>
      <c r="R14" s="21" t="n">
        <v>4168</v>
      </c>
      <c r="S14" s="20">
        <f>IF(R14&gt;0,(R14-R15-$Q14),"")</f>
        <v/>
      </c>
      <c r="T14" s="21" t="n">
        <v>6642</v>
      </c>
      <c r="U14" s="20">
        <f>IF(T14&gt;0,(T14-T15-$Q14),"")</f>
        <v/>
      </c>
      <c r="V14" s="21" t="n">
        <v>7546</v>
      </c>
      <c r="W14" s="20">
        <f>IF(V14&gt;0,(V14-V15-$Q14),"")</f>
        <v/>
      </c>
      <c r="X14" s="21" t="n">
        <v>11133</v>
      </c>
      <c r="Y14" s="20">
        <f>IF(X14&gt;0,(X14-X15-$Q14),"")</f>
        <v/>
      </c>
      <c r="Z14" s="21" t="n">
        <v>13717</v>
      </c>
      <c r="AA14" s="20">
        <f>IF(Z14&gt;0,(Z14-Z15-$Q14),"")</f>
        <v/>
      </c>
      <c r="AB14" s="21" t="n">
        <v>13923</v>
      </c>
      <c r="AC14" s="22">
        <f>IF(AB14&gt;0,(AB14-AB15-$Q14),"")</f>
        <v/>
      </c>
      <c r="AD14" s="21" t="n">
        <v>13923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3727</v>
      </c>
      <c r="S15" s="24" t="n"/>
      <c r="T15" s="25" t="n">
        <v>5418</v>
      </c>
      <c r="U15" s="24" t="n"/>
      <c r="V15" s="25" t="n">
        <v>5882</v>
      </c>
      <c r="W15" s="24" t="n"/>
      <c r="X15" s="25" t="n">
        <v>7928</v>
      </c>
      <c r="Y15" s="24" t="n"/>
      <c r="Z15" s="25" t="n">
        <v>7931</v>
      </c>
      <c r="AA15" s="24" t="n"/>
      <c r="AB15" s="25" t="n">
        <v>7931</v>
      </c>
      <c r="AC15" s="26" t="n"/>
      <c r="AD15" s="25" t="n">
        <v>7931</v>
      </c>
      <c r="AE15" s="26" t="n"/>
    </row>
    <row r="16" ht="15" customHeight="1" thickBot="1">
      <c r="B16" s="28" t="inlineStr">
        <is>
          <t>FRY'S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/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/>
      <c r="L20" s="4" t="n"/>
      <c r="M20" s="4" t="n"/>
      <c r="Q20" s="51" t="inlineStr">
        <is>
          <t>Day Prior</t>
        </is>
      </c>
      <c r="R20" s="35" t="n">
        <v>8328</v>
      </c>
      <c r="S20" s="36" t="n">
        <v>-64511</v>
      </c>
      <c r="T20" s="35" t="n">
        <v>15125</v>
      </c>
      <c r="U20" s="36" t="n">
        <v>-57714</v>
      </c>
      <c r="V20" s="35" t="n">
        <v>25874</v>
      </c>
      <c r="W20" s="36" t="n">
        <v>-46965</v>
      </c>
      <c r="X20" s="35" t="n">
        <v>45796</v>
      </c>
      <c r="Y20" s="36" t="n">
        <v>-27043</v>
      </c>
      <c r="Z20" s="35" t="n">
        <v>51521</v>
      </c>
      <c r="AA20" s="36" t="n">
        <v>-21318</v>
      </c>
      <c r="AB20" s="35" t="n">
        <v>51521</v>
      </c>
      <c r="AC20" s="37" t="n">
        <v>-21318</v>
      </c>
      <c r="AD20" s="35" t="n">
        <v>51521</v>
      </c>
      <c r="AE20" s="37" t="n">
        <v>-21318</v>
      </c>
    </row>
    <row r="21" ht="15" customHeight="1" thickBot="1">
      <c r="B21" s="57" t="inlineStr">
        <is>
          <t>SBUX LV</t>
        </is>
      </c>
      <c r="C21" s="58" t="n"/>
      <c r="M21" s="4" t="n"/>
      <c r="Q21" s="52" t="n"/>
      <c r="R21" s="40" t="n">
        <v>5243</v>
      </c>
      <c r="S21" s="41" t="n"/>
      <c r="T21" s="40" t="n">
        <v>8534</v>
      </c>
      <c r="U21" s="41" t="n"/>
      <c r="V21" s="40" t="n">
        <v>10063</v>
      </c>
      <c r="W21" s="41" t="n"/>
      <c r="X21" s="40" t="n">
        <v>12932</v>
      </c>
      <c r="Y21" s="41" t="n"/>
      <c r="Z21" s="40" t="n">
        <v>13096</v>
      </c>
      <c r="AA21" s="41" t="n"/>
      <c r="AB21" s="40" t="n">
        <v>13096</v>
      </c>
      <c r="AC21" s="42" t="n"/>
      <c r="AD21" s="40" t="n">
        <v>13096</v>
      </c>
      <c r="AE21" s="42" t="n"/>
    </row>
    <row r="22" ht="15" customHeight="1" thickBot="1">
      <c r="M22" s="4" t="n"/>
      <c r="Q22" s="54" t="n"/>
      <c r="R22" s="55" t="n">
        <v>3468.5</v>
      </c>
      <c r="S22" s="55" t="n"/>
      <c r="T22" s="55" t="n">
        <v>2999</v>
      </c>
      <c r="U22" s="55" t="n"/>
      <c r="V22" s="55" t="n">
        <v>6560.5</v>
      </c>
      <c r="W22" s="55" t="n"/>
      <c r="X22" s="55" t="n">
        <v>7705.5</v>
      </c>
      <c r="Y22" s="55" t="n"/>
      <c r="Z22" s="55" t="n">
        <v>4303.5</v>
      </c>
      <c r="AA22" s="55" t="n"/>
      <c r="AB22" s="55" t="n">
        <v>-3.5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10223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26349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2390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13889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15205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4181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1049</v>
      </c>
      <c r="R35" s="104" t="n">
        <v>0</v>
      </c>
      <c r="S35" s="104">
        <f>IF(T35&gt;0,(T35-R35)/2,"")</f>
        <v/>
      </c>
      <c r="T35" s="104" t="n">
        <v>569</v>
      </c>
      <c r="U35" s="104">
        <f>IF(V35&gt;0,(V35-T35)/2,"")</f>
        <v/>
      </c>
      <c r="V35" s="104" t="n">
        <v>1060</v>
      </c>
      <c r="W35" s="104">
        <f>IF(X35&gt;0,(X35-V35)/2,"")</f>
        <v/>
      </c>
      <c r="X35" s="104" t="n">
        <v>1060</v>
      </c>
      <c r="Y35" s="104">
        <f>IF(Z35&gt;0,(Z35-X35)/2,"")</f>
        <v/>
      </c>
      <c r="Z35" s="104" t="n">
        <v>1060</v>
      </c>
      <c r="AA35" s="104">
        <f>IF(AB35&gt;0,(AB35-Z35)/2,"")</f>
        <v/>
      </c>
      <c r="AB35" s="104" t="n">
        <v>1060</v>
      </c>
      <c r="AC35" s="104">
        <f>IF(AD35&gt;0,(AD35-AB35)/2,"")</f>
        <v/>
      </c>
      <c r="AD35" s="104" t="n">
        <v>1060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1493</v>
      </c>
      <c r="R36" s="106" t="n">
        <v>166</v>
      </c>
      <c r="S36" s="106">
        <f>IF(T36&gt;0,(T36-R36)/2,"")</f>
        <v/>
      </c>
      <c r="T36" s="106" t="n">
        <v>166</v>
      </c>
      <c r="U36" s="106">
        <f>IF(V36&gt;0,(V36-T36)/2,"")</f>
        <v/>
      </c>
      <c r="V36" s="106" t="n">
        <v>166</v>
      </c>
      <c r="W36" s="106">
        <f>IF(X36&gt;0,(X36-V36)/2,"")</f>
        <v/>
      </c>
      <c r="X36" s="106" t="n">
        <v>166</v>
      </c>
      <c r="Y36" s="106">
        <f>IF(Z36&gt;0,(Z36-X36)/2,"")</f>
        <v/>
      </c>
      <c r="Z36" s="106" t="n">
        <v>611</v>
      </c>
      <c r="AA36" s="106">
        <f>IF(AB36&gt;0,(AB36-Z36)/2,"")</f>
        <v/>
      </c>
      <c r="AB36" s="106" t="n">
        <v>1154</v>
      </c>
      <c r="AC36" s="106">
        <f>IF(AD36&gt;0,(AD36-AB36)/2,"")</f>
        <v/>
      </c>
      <c r="AD36" s="106" t="n">
        <v>1154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3580</v>
      </c>
      <c r="R37" s="108" t="n">
        <v>420</v>
      </c>
      <c r="S37" s="108">
        <f>IF(T37&gt;0,(T37-R37)/2,"")</f>
        <v/>
      </c>
      <c r="T37" s="108" t="n">
        <v>756</v>
      </c>
      <c r="U37" s="108">
        <f>IF(V37&gt;0,(V37-T37)/2,"")</f>
        <v/>
      </c>
      <c r="V37" s="108" t="n">
        <v>1210</v>
      </c>
      <c r="W37" s="108">
        <f>IF(X37&gt;0,(X37-V37)/2,"")</f>
        <v/>
      </c>
      <c r="X37" s="108" t="n">
        <v>2064</v>
      </c>
      <c r="Y37" s="108">
        <f>IF(Z37&gt;0,(Z37-X37)/2,"")</f>
        <v/>
      </c>
      <c r="Z37" s="108" t="n">
        <v>2484</v>
      </c>
      <c r="AA37" s="108">
        <f>IF(AB37&gt;0,(AB37-Z37)/2,"")</f>
        <v/>
      </c>
      <c r="AB37" s="108" t="n">
        <v>3071</v>
      </c>
      <c r="AC37" s="108">
        <f>IF(AD37&gt;0,(AD37-AB37)/2,"")</f>
        <v/>
      </c>
      <c r="AD37" s="108" t="n">
        <v>3071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3162</v>
      </c>
      <c r="R38" s="106" t="n">
        <v>740</v>
      </c>
      <c r="S38" s="106">
        <f>IF(T38&gt;0,(T38-R38)/2,"")</f>
        <v/>
      </c>
      <c r="T38" s="106" t="n">
        <v>1674</v>
      </c>
      <c r="U38" s="106">
        <f>IF(V38&gt;0,(V38-T38)/2,"")</f>
        <v/>
      </c>
      <c r="V38" s="106" t="n">
        <v>2581</v>
      </c>
      <c r="W38" s="106">
        <f>IF(X38&gt;0,(X38-V38)/2,"")</f>
        <v/>
      </c>
      <c r="X38" s="106" t="n">
        <v>3226</v>
      </c>
      <c r="Y38" s="106">
        <f>IF(Z38&gt;0,(Z38-X38)/2,"")</f>
        <v/>
      </c>
      <c r="Z38" s="106" t="n">
        <v>3226</v>
      </c>
      <c r="AA38" s="106">
        <f>IF(AB38&gt;0,(AB38-Z38)/2,"")</f>
        <v/>
      </c>
      <c r="AB38" s="106" t="n">
        <v>3226</v>
      </c>
      <c r="AC38" s="106">
        <f>IF(AD38&gt;0,(AD38-AB38)/2,"")</f>
        <v/>
      </c>
      <c r="AD38" s="106" t="n">
        <v>3226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2286</v>
      </c>
      <c r="R39" s="108" t="n">
        <v>531</v>
      </c>
      <c r="S39" s="108">
        <f>IF(T39&gt;0,(T39-R39)/2,"")</f>
        <v/>
      </c>
      <c r="T39" s="108" t="n">
        <v>930</v>
      </c>
      <c r="U39" s="108">
        <f>IF(V39&gt;0,(V39-T39)/2,"")</f>
        <v/>
      </c>
      <c r="V39" s="108" t="n">
        <v>1320</v>
      </c>
      <c r="W39" s="108">
        <f>IF(X39&gt;0,(X39-V39)/2,"")</f>
        <v/>
      </c>
      <c r="X39" s="108" t="n">
        <v>1573</v>
      </c>
      <c r="Y39" s="108">
        <f>IF(Z39&gt;0,(Z39-X39)/2,"")</f>
        <v/>
      </c>
      <c r="Z39" s="108" t="n">
        <v>2293</v>
      </c>
      <c r="AA39" s="108">
        <f>IF(AB39&gt;0,(AB39-Z39)/2,"")</f>
        <v/>
      </c>
      <c r="AB39" s="108" t="n">
        <v>2293</v>
      </c>
      <c r="AC39" s="108">
        <f>IF(AD39&gt;0,(AD39-AB39)/2,"")</f>
        <v/>
      </c>
      <c r="AD39" s="108" t="n">
        <v>2293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3560</v>
      </c>
      <c r="R40" s="106" t="n">
        <v>711</v>
      </c>
      <c r="S40" s="106">
        <f>IF(T40&gt;0,(T40-R40)/2,"")</f>
        <v/>
      </c>
      <c r="T40" s="106" t="n">
        <v>879</v>
      </c>
      <c r="U40" s="106">
        <f>IF(V40&gt;0,(V40-T40)/2,"")</f>
        <v/>
      </c>
      <c r="V40" s="106" t="n">
        <v>1502</v>
      </c>
      <c r="W40" s="106">
        <f>IF(X40&gt;0,(X40-V40)/2,"")</f>
        <v/>
      </c>
      <c r="X40" s="106" t="n">
        <v>2088</v>
      </c>
      <c r="Y40" s="106">
        <f>IF(Z40&gt;0,(Z40-X40)/2,"")</f>
        <v/>
      </c>
      <c r="Z40" s="106" t="n">
        <v>3317</v>
      </c>
      <c r="AA40" s="106">
        <f>IF(AB40&gt;0,(AB40-Z40)/2,"")</f>
        <v/>
      </c>
      <c r="AB40" s="106" t="n">
        <v>3595</v>
      </c>
      <c r="AC40" s="106">
        <f>IF(AD40&gt;0,(AD40-AB40)/2,"")</f>
        <v/>
      </c>
      <c r="AD40" s="106" t="n">
        <v>3595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644</v>
      </c>
      <c r="R41" s="108" t="n">
        <v>274</v>
      </c>
      <c r="S41" s="108">
        <f>IF(T41&gt;0,(T41-R41)/2,"")</f>
        <v/>
      </c>
      <c r="T41" s="108" t="n">
        <v>275</v>
      </c>
      <c r="U41" s="108">
        <f>IF(V41&gt;0,(V41-T41)/2,"")</f>
        <v/>
      </c>
      <c r="V41" s="108" t="n">
        <v>275</v>
      </c>
      <c r="W41" s="108">
        <f>IF(X41&gt;0,(X41-V41)/2,"")</f>
        <v/>
      </c>
      <c r="X41" s="108" t="n">
        <v>648</v>
      </c>
      <c r="Y41" s="108">
        <f>IF(Z41&gt;0,(Z41-X41)/2,"")</f>
        <v/>
      </c>
      <c r="Z41" s="108" t="n">
        <v>648</v>
      </c>
      <c r="AA41" s="108">
        <f>IF(AB41&gt;0,(AB41-Z41)/2,"")</f>
        <v/>
      </c>
      <c r="AB41" s="108" t="n">
        <v>648</v>
      </c>
      <c r="AC41" s="108">
        <f>IF(AD41&gt;0,(AD41-AB41)/2,"")</f>
        <v/>
      </c>
      <c r="AD41" s="108" t="n">
        <v>648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1643</v>
      </c>
      <c r="R42" s="106" t="n">
        <v>0</v>
      </c>
      <c r="S42" s="106">
        <f>IF(T42&gt;0,(T42-R42)/2,"")</f>
        <v/>
      </c>
      <c r="T42" s="106" t="n">
        <v>720</v>
      </c>
      <c r="U42" s="106">
        <f>IF(V42&gt;0,(V42-T42)/2,"")</f>
        <v/>
      </c>
      <c r="V42" s="106" t="n">
        <v>1287</v>
      </c>
      <c r="W42" s="106">
        <f>IF(X42&gt;0,(X42-V42)/2,"")</f>
        <v/>
      </c>
      <c r="X42" s="106" t="n">
        <v>1629</v>
      </c>
      <c r="Y42" s="106">
        <f>IF(Z42&gt;0,(Z42-X42)/2,"")</f>
        <v/>
      </c>
      <c r="Z42" s="106" t="n">
        <v>1678</v>
      </c>
      <c r="AA42" s="106">
        <f>IF(AB42&gt;0,(AB42-Z42)/2,"")</f>
        <v/>
      </c>
      <c r="AB42" s="106" t="n">
        <v>1682</v>
      </c>
      <c r="AC42" s="106">
        <f>IF(AD42&gt;0,(AD42-AB42)/2,"")</f>
        <v/>
      </c>
      <c r="AD42" s="106" t="n">
        <v>1682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1727</v>
      </c>
      <c r="R43" s="110" t="n">
        <v>0</v>
      </c>
      <c r="S43" s="110">
        <f>IF(T43&gt;0,(T43-R43)/2,"")</f>
        <v/>
      </c>
      <c r="T43" s="110" t="n">
        <v>528</v>
      </c>
      <c r="U43" s="110">
        <f>IF(V43&gt;0,(V43-T43)/2,"")</f>
        <v/>
      </c>
      <c r="V43" s="110" t="n">
        <v>884</v>
      </c>
      <c r="W43" s="110">
        <f>IF(X43&gt;0,(X43-V43)/2,"")</f>
        <v/>
      </c>
      <c r="X43" s="110" t="n">
        <v>919</v>
      </c>
      <c r="Y43" s="110">
        <f>IF(Z43&gt;0,(Z43-X43)/2,"")</f>
        <v/>
      </c>
      <c r="Z43" s="110" t="n">
        <v>1336</v>
      </c>
      <c r="AA43" s="110">
        <f>IF(AB43&gt;0,(AB43-Z43)/2,"")</f>
        <v/>
      </c>
      <c r="AB43" s="110" t="n">
        <v>1727</v>
      </c>
      <c r="AC43" s="110">
        <f>IF(AD43&gt;0,(AD43-AB43)/2,"")</f>
        <v/>
      </c>
      <c r="AD43" s="110" t="n">
        <v>1727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3147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0</v>
      </c>
      <c r="Y44" s="112">
        <f>IF(Z44&gt;0,(Z44-X44)/2,"")</f>
        <v/>
      </c>
      <c r="Z44" s="112" t="n">
        <v>3147</v>
      </c>
      <c r="AA44" s="112">
        <f>IF(AB44&gt;0,(AB44-Z44)/2,"")</f>
        <v/>
      </c>
      <c r="AB44" s="112" t="n">
        <v>3147</v>
      </c>
      <c r="AC44" s="112">
        <f>IF(AD44&gt;0,(AD44-AB44)/2,"")</f>
        <v/>
      </c>
      <c r="AD44" s="112" t="n">
        <v>3147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2620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1179</v>
      </c>
      <c r="Y45" s="108">
        <f>IF(Z45&gt;0,(Z45-X45)/2,"")</f>
        <v/>
      </c>
      <c r="Z45" s="108" t="n">
        <v>2620</v>
      </c>
      <c r="AA45" s="108">
        <f>IF(AB45&gt;0,(AB45-Z45)/2,"")</f>
        <v/>
      </c>
      <c r="AB45" s="108" t="n">
        <v>2620</v>
      </c>
      <c r="AC45" s="108">
        <f>IF(AD45&gt;0,(AD45-AB45)/2,"")</f>
        <v/>
      </c>
      <c r="AD45" s="108" t="n">
        <v>2620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2916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2600</v>
      </c>
      <c r="Y46" s="106">
        <f>IF(Z46&gt;0,(Z46-X46)/2,"")</f>
        <v/>
      </c>
      <c r="Z46" s="106" t="n">
        <v>2916</v>
      </c>
      <c r="AA46" s="106">
        <f>IF(AB46&gt;0,(AB46-Z46)/2,"")</f>
        <v/>
      </c>
      <c r="AB46" s="106" t="n">
        <v>2916</v>
      </c>
      <c r="AC46" s="106">
        <f>IF(AD46&gt;0,(AD46-AB46)/2,"")</f>
        <v/>
      </c>
      <c r="AD46" s="106" t="n">
        <v>2916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3342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553</v>
      </c>
      <c r="Y47" s="110">
        <f>IF(Z47&gt;0,(Z47-X47)/2,"")</f>
        <v/>
      </c>
      <c r="Z47" s="110" t="n">
        <v>3342</v>
      </c>
      <c r="AA47" s="110">
        <f>IF(AB47&gt;0,(AB47-Z47)/2,"")</f>
        <v/>
      </c>
      <c r="AB47" s="110" t="n">
        <v>3342</v>
      </c>
      <c r="AC47" s="110">
        <f>IF(AD47&gt;0,(AD47-AB47)/2,"")</f>
        <v/>
      </c>
      <c r="AD47" s="110" t="n">
        <v>3342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253</v>
      </c>
      <c r="R48" s="112" t="n">
        <v>0</v>
      </c>
      <c r="S48" s="112">
        <f>IF(T48&gt;0,(T48-R48)/2,"")</f>
        <v/>
      </c>
      <c r="T48" s="112" t="n">
        <v>31</v>
      </c>
      <c r="U48" s="112">
        <f>IF(V48&gt;0,(V48-T48)/2,"")</f>
        <v/>
      </c>
      <c r="V48" s="112" t="n">
        <v>155</v>
      </c>
      <c r="W48" s="112">
        <f>IF(X48&gt;0,(X48-V48)/2,"")</f>
        <v/>
      </c>
      <c r="X48" s="112" t="n">
        <v>157</v>
      </c>
      <c r="Y48" s="112">
        <f>IF(Z48&gt;0,(Z48-X48)/2,"")</f>
        <v/>
      </c>
      <c r="Z48" s="112" t="n">
        <v>157</v>
      </c>
      <c r="AA48" s="112">
        <f>IF(AB48&gt;0,(AB48-Z48)/2,"")</f>
        <v/>
      </c>
      <c r="AB48" s="112" t="n">
        <v>157</v>
      </c>
      <c r="AC48" s="112">
        <f>IF(AD48&gt;0,(AD48-AB48)/2,"")</f>
        <v/>
      </c>
      <c r="AD48" s="112" t="n">
        <v>157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401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399</v>
      </c>
      <c r="W49" s="108">
        <f>IF(X49&gt;0,(X49-V49)/2,"")</f>
        <v/>
      </c>
      <c r="X49" s="108" t="n">
        <v>401</v>
      </c>
      <c r="Y49" s="108">
        <f>IF(Z49&gt;0,(Z49-X49)/2,"")</f>
        <v/>
      </c>
      <c r="Z49" s="108" t="n">
        <v>401</v>
      </c>
      <c r="AA49" s="108">
        <f>IF(AB49&gt;0,(AB49-Z49)/2,"")</f>
        <v/>
      </c>
      <c r="AB49" s="108" t="n">
        <v>401</v>
      </c>
      <c r="AC49" s="108">
        <f>IF(AD49&gt;0,(AD49-AB49)/2,"")</f>
        <v/>
      </c>
      <c r="AD49" s="108" t="n">
        <v>401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1569</v>
      </c>
      <c r="R50" s="106" t="n">
        <v>178</v>
      </c>
      <c r="S50" s="106">
        <f>IF(T50&gt;0,(T50-R50)/2,"")</f>
        <v/>
      </c>
      <c r="T50" s="106" t="n">
        <v>603</v>
      </c>
      <c r="U50" s="106">
        <f>IF(V50&gt;0,(V50-T50)/2,"")</f>
        <v/>
      </c>
      <c r="V50" s="106" t="n">
        <v>532</v>
      </c>
      <c r="W50" s="106">
        <f>IF(X50&gt;0,(X50-V50)/2,"")</f>
        <v/>
      </c>
      <c r="X50" s="106" t="n">
        <v>690</v>
      </c>
      <c r="Y50" s="106">
        <f>IF(Z50&gt;0,(Z50-X50)/2,"")</f>
        <v/>
      </c>
      <c r="Z50" s="106" t="n">
        <v>690</v>
      </c>
      <c r="AA50" s="106">
        <f>IF(AB50&gt;0,(AB50-Z50)/2,"")</f>
        <v/>
      </c>
      <c r="AB50" s="106" t="n">
        <v>690</v>
      </c>
      <c r="AC50" s="106">
        <f>IF(AD50&gt;0,(AD50-AB50)/2,"")</f>
        <v/>
      </c>
      <c r="AD50" s="106" t="n">
        <v>690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2523</v>
      </c>
      <c r="R51" s="108" t="n">
        <v>375</v>
      </c>
      <c r="S51" s="108">
        <f>IF(T51&gt;0,(T51-R51)/2,"")</f>
        <v/>
      </c>
      <c r="T51" s="108" t="n">
        <v>485</v>
      </c>
      <c r="U51" s="108">
        <f>IF(V51&gt;0,(V51-T51)/2,"")</f>
        <v/>
      </c>
      <c r="V51" s="108" t="n">
        <v>1550</v>
      </c>
      <c r="W51" s="108">
        <f>IF(X51&gt;0,(X51-V51)/2,"")</f>
        <v/>
      </c>
      <c r="X51" s="108" t="n">
        <v>1743</v>
      </c>
      <c r="Y51" s="108">
        <f>IF(Z51&gt;0,(Z51-X51)/2,"")</f>
        <v/>
      </c>
      <c r="Z51" s="108" t="n">
        <v>1743</v>
      </c>
      <c r="AA51" s="108">
        <f>IF(AB51&gt;0,(AB51-Z51)/2,"")</f>
        <v/>
      </c>
      <c r="AB51" s="108" t="n">
        <v>1743</v>
      </c>
      <c r="AC51" s="108">
        <f>IF(AD51&gt;0,(AD51-AB51)/2,"")</f>
        <v/>
      </c>
      <c r="AD51" s="108" t="n">
        <v>1743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1932</v>
      </c>
      <c r="R52" s="106" t="n">
        <v>236</v>
      </c>
      <c r="S52" s="106">
        <f>IF(T52&gt;0,(T52-R52)/2,"")</f>
        <v/>
      </c>
      <c r="T52" s="106" t="n">
        <v>640</v>
      </c>
      <c r="U52" s="106">
        <f>IF(V52&gt;0,(V52-T52)/2,"")</f>
        <v/>
      </c>
      <c r="V52" s="106" t="n">
        <v>853</v>
      </c>
      <c r="W52" s="106">
        <f>IF(X52&gt;0,(X52-V52)/2,"")</f>
        <v/>
      </c>
      <c r="X52" s="106" t="n">
        <v>1034</v>
      </c>
      <c r="Y52" s="106">
        <f>IF(Z52&gt;0,(Z52-X52)/2,"")</f>
        <v/>
      </c>
      <c r="Z52" s="106" t="n">
        <v>1034</v>
      </c>
      <c r="AA52" s="106">
        <f>IF(AB52&gt;0,(AB52-Z52)/2,"")</f>
        <v/>
      </c>
      <c r="AB52" s="106" t="n">
        <v>1034</v>
      </c>
      <c r="AC52" s="106">
        <f>IF(AD52&gt;0,(AD52-AB52)/2,"")</f>
        <v/>
      </c>
      <c r="AD52" s="106" t="n">
        <v>1034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1234</v>
      </c>
      <c r="R53" s="108" t="n">
        <v>664</v>
      </c>
      <c r="S53" s="108">
        <f>IF(T53&gt;0,(T53-R53)/2,"")</f>
        <v/>
      </c>
      <c r="T53" s="108" t="n">
        <v>816</v>
      </c>
      <c r="U53" s="108">
        <f>IF(V53&gt;0,(V53-T53)/2,"")</f>
        <v/>
      </c>
      <c r="V53" s="108" t="n">
        <v>772</v>
      </c>
      <c r="W53" s="108">
        <f>IF(X53&gt;0,(X53-V53)/2,"")</f>
        <v/>
      </c>
      <c r="X53" s="108" t="n">
        <v>1000</v>
      </c>
      <c r="Y53" s="108">
        <f>IF(Z53&gt;0,(Z53-X53)/2,"")</f>
        <v/>
      </c>
      <c r="Z53" s="108" t="n">
        <v>1000</v>
      </c>
      <c r="AA53" s="108">
        <f>IF(AB53&gt;0,(AB53-Z53)/2,"")</f>
        <v/>
      </c>
      <c r="AB53" s="108" t="n">
        <v>1000</v>
      </c>
      <c r="AC53" s="108">
        <f>IF(AD53&gt;0,(AD53-AB53)/2,"")</f>
        <v/>
      </c>
      <c r="AD53" s="108" t="n">
        <v>1000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3787</v>
      </c>
      <c r="R54" s="106" t="n">
        <v>1000</v>
      </c>
      <c r="S54" s="106">
        <f>IF(T54&gt;0,(T54-R54)/2,"")</f>
        <v/>
      </c>
      <c r="T54" s="106" t="n">
        <v>1925</v>
      </c>
      <c r="U54" s="106">
        <f>IF(V54&gt;0,(V54-T54)/2,"")</f>
        <v/>
      </c>
      <c r="V54" s="106" t="n">
        <v>3478</v>
      </c>
      <c r="W54" s="106">
        <f>IF(X54&gt;0,(X54-V54)/2,"")</f>
        <v/>
      </c>
      <c r="X54" s="106" t="n">
        <v>3730</v>
      </c>
      <c r="Y54" s="106">
        <f>IF(Z54&gt;0,(Z54-X54)/2,"")</f>
        <v/>
      </c>
      <c r="Z54" s="106" t="n">
        <v>3730</v>
      </c>
      <c r="AA54" s="106">
        <f>IF(AB54&gt;0,(AB54-Z54)/2,"")</f>
        <v/>
      </c>
      <c r="AB54" s="106" t="n">
        <v>3730</v>
      </c>
      <c r="AC54" s="106">
        <f>IF(AD54&gt;0,(AD54-AB54)/2,"")</f>
        <v/>
      </c>
      <c r="AD54" s="106" t="n">
        <v>3730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219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219</v>
      </c>
      <c r="W55" s="108">
        <f>IF(X55&gt;0,(X55-V55)/2,"")</f>
        <v/>
      </c>
      <c r="X55" s="108" t="n">
        <v>219</v>
      </c>
      <c r="Y55" s="108">
        <f>IF(Z55&gt;0,(Z55-X55)/2,"")</f>
        <v/>
      </c>
      <c r="Z55" s="108" t="n">
        <v>219</v>
      </c>
      <c r="AA55" s="108">
        <f>IF(AB55&gt;0,(AB55-Z55)/2,"")</f>
        <v/>
      </c>
      <c r="AB55" s="108" t="n">
        <v>219</v>
      </c>
      <c r="AC55" s="108">
        <f>IF(AD55&gt;0,(AD55-AB55)/2,"")</f>
        <v/>
      </c>
      <c r="AD55" s="108" t="n">
        <v>219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1286</v>
      </c>
      <c r="R56" s="114" t="n">
        <v>121</v>
      </c>
      <c r="S56" s="114">
        <f>IF(T56&gt;0,(T56-R56)/2,"")</f>
        <v/>
      </c>
      <c r="T56" s="114" t="n">
        <v>121</v>
      </c>
      <c r="U56" s="114">
        <f>IF(V56&gt;0,(V56-T56)/2,"")</f>
        <v/>
      </c>
      <c r="V56" s="114" t="n">
        <v>1130</v>
      </c>
      <c r="W56" s="114">
        <f>IF(X56&gt;0,(X56-V56)/2,"")</f>
        <v/>
      </c>
      <c r="X56" s="114" t="n">
        <v>1286</v>
      </c>
      <c r="Y56" s="114">
        <f>IF(Z56&gt;0,(Z56-X56)/2,"")</f>
        <v/>
      </c>
      <c r="Z56" s="114" t="n">
        <v>1286</v>
      </c>
      <c r="AA56" s="114">
        <f>IF(AB56&gt;0,(AB56-Z56)/2,"")</f>
        <v/>
      </c>
      <c r="AB56" s="114" t="n">
        <v>1286</v>
      </c>
      <c r="AC56" s="114">
        <f>IF(AD56&gt;0,(AD56-AB56)/2,"")</f>
        <v/>
      </c>
      <c r="AD56" s="114" t="n">
        <v>1286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4994</v>
      </c>
      <c r="R57" s="104" t="n">
        <v>503</v>
      </c>
      <c r="S57" s="104">
        <f>IF(T57&gt;0,(T57-R57)/2,"")</f>
        <v/>
      </c>
      <c r="T57" s="104" t="n">
        <v>660</v>
      </c>
      <c r="U57" s="104">
        <f>IF(V57&gt;0,(V57-T57)/2,"")</f>
        <v/>
      </c>
      <c r="V57" s="104" t="n">
        <v>675</v>
      </c>
      <c r="W57" s="104">
        <f>IF(X57&gt;0,(X57-V57)/2,"")</f>
        <v/>
      </c>
      <c r="X57" s="104" t="n">
        <v>1414</v>
      </c>
      <c r="Y57" s="104">
        <f>IF(Z57&gt;0,(Z57-X57)/2,"")</f>
        <v/>
      </c>
      <c r="Z57" s="104" t="n">
        <v>2269</v>
      </c>
      <c r="AA57" s="104">
        <f>IF(AB57&gt;0,(AB57-Z57)/2,"")</f>
        <v/>
      </c>
      <c r="AB57" s="104" t="n">
        <v>2269</v>
      </c>
      <c r="AC57" s="104">
        <f>IF(AD57&gt;0,(AD57-AB57)/2,"")</f>
        <v/>
      </c>
      <c r="AD57" s="104" t="n">
        <v>2269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3700</v>
      </c>
      <c r="R58" s="106" t="n">
        <v>0</v>
      </c>
      <c r="S58" s="106">
        <f>IF(T58&gt;0,(T58-R58)/2,"")</f>
        <v/>
      </c>
      <c r="T58" s="106" t="n">
        <v>839</v>
      </c>
      <c r="U58" s="106">
        <f>IF(V58&gt;0,(V58-T58)/2,"")</f>
        <v/>
      </c>
      <c r="V58" s="106" t="n">
        <v>1989</v>
      </c>
      <c r="W58" s="106">
        <f>IF(X58&gt;0,(X58-V58)/2,"")</f>
        <v/>
      </c>
      <c r="X58" s="106" t="n">
        <v>2855</v>
      </c>
      <c r="Y58" s="106">
        <f>IF(Z58&gt;0,(Z58-X58)/2,"")</f>
        <v/>
      </c>
      <c r="Z58" s="106" t="n">
        <v>3769</v>
      </c>
      <c r="AA58" s="106">
        <f>IF(AB58&gt;0,(AB58-Z58)/2,"")</f>
        <v/>
      </c>
      <c r="AB58" s="106" t="n">
        <v>3769</v>
      </c>
      <c r="AC58" s="106">
        <f>IF(AD58&gt;0,(AD58-AB58)/2,"")</f>
        <v/>
      </c>
      <c r="AD58" s="106" t="n">
        <v>3769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3263</v>
      </c>
      <c r="R59" s="108" t="n">
        <v>21</v>
      </c>
      <c r="S59" s="108">
        <f>IF(T59&gt;0,(T59-R59)/2,"")</f>
        <v/>
      </c>
      <c r="T59" s="108" t="n">
        <v>859</v>
      </c>
      <c r="U59" s="108">
        <f>IF(V59&gt;0,(V59-T59)/2,"")</f>
        <v/>
      </c>
      <c r="V59" s="108" t="n">
        <v>1470</v>
      </c>
      <c r="W59" s="108">
        <f>IF(X59&gt;0,(X59-V59)/2,"")</f>
        <v/>
      </c>
      <c r="X59" s="108" t="n">
        <v>1997</v>
      </c>
      <c r="Y59" s="108">
        <f>IF(Z59&gt;0,(Z59-X59)/2,"")</f>
        <v/>
      </c>
      <c r="Z59" s="108" t="n">
        <v>2048</v>
      </c>
      <c r="AA59" s="108">
        <f>IF(AB59&gt;0,(AB59-Z59)/2,"")</f>
        <v/>
      </c>
      <c r="AB59" s="108" t="n">
        <v>2048</v>
      </c>
      <c r="AC59" s="108">
        <f>IF(AD59&gt;0,(AD59-AB59)/2,"")</f>
        <v/>
      </c>
      <c r="AD59" s="108" t="n">
        <v>2048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3693</v>
      </c>
      <c r="R60" s="114" t="n">
        <v>565</v>
      </c>
      <c r="S60" s="114">
        <f>IF(T60&gt;0,(T60-R60)/2,"")</f>
        <v/>
      </c>
      <c r="T60" s="114" t="n">
        <v>1631</v>
      </c>
      <c r="U60" s="114">
        <f>IF(V60&gt;0,(V60-T60)/2,"")</f>
        <v/>
      </c>
      <c r="V60" s="114" t="n">
        <v>3197</v>
      </c>
      <c r="W60" s="114">
        <f>IF(X60&gt;0,(X60-V60)/2,"")</f>
        <v/>
      </c>
      <c r="X60" s="114" t="n">
        <v>3647</v>
      </c>
      <c r="Y60" s="114">
        <f>IF(Z60&gt;0,(Z60-X60)/2,"")</f>
        <v/>
      </c>
      <c r="Z60" s="114" t="n">
        <v>3693</v>
      </c>
      <c r="AA60" s="114">
        <f>IF(AB60&gt;0,(AB60-Z60)/2,"")</f>
        <v/>
      </c>
      <c r="AB60" s="114" t="n">
        <v>3693</v>
      </c>
      <c r="AC60" s="114">
        <f>IF(AD60&gt;0,(AD60-AB60)/2,"")</f>
        <v/>
      </c>
      <c r="AD60" s="114" t="n">
        <v>3693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2594</v>
      </c>
      <c r="R61" s="104" t="n">
        <v>0</v>
      </c>
      <c r="S61" s="104">
        <f>IF(T61&gt;0,(T61-R61)/2,"")</f>
        <v/>
      </c>
      <c r="T61" s="104" t="n">
        <v>322</v>
      </c>
      <c r="U61" s="104">
        <f>IF(V61&gt;0,(V61-T61)/2,"")</f>
        <v/>
      </c>
      <c r="V61" s="104" t="n">
        <v>514</v>
      </c>
      <c r="W61" s="104">
        <f>IF(X61&gt;0,(X61-V61)/2,"")</f>
        <v/>
      </c>
      <c r="X61" s="104" t="n">
        <v>1781</v>
      </c>
      <c r="Y61" s="104">
        <f>IF(Z61&gt;0,(Z61-X61)/2,"")</f>
        <v/>
      </c>
      <c r="Z61" s="104" t="n">
        <v>2076</v>
      </c>
      <c r="AA61" s="104">
        <f>IF(AB61&gt;0,(AB61-Z61)/2,"")</f>
        <v/>
      </c>
      <c r="AB61" s="104" t="n">
        <v>2076</v>
      </c>
      <c r="AC61" s="104">
        <f>IF(AD61&gt;0,(AD61-AB61)/2,"")</f>
        <v/>
      </c>
      <c r="AD61" s="104" t="n">
        <v>2076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2380</v>
      </c>
      <c r="R62" s="106" t="n">
        <v>47</v>
      </c>
      <c r="S62" s="106">
        <f>IF(T62&gt;0,(T62-R62)/2,"")</f>
        <v/>
      </c>
      <c r="T62" s="106" t="n">
        <v>562</v>
      </c>
      <c r="U62" s="106">
        <f>IF(V62&gt;0,(V62-T62)/2,"")</f>
        <v/>
      </c>
      <c r="V62" s="106" t="n">
        <v>562</v>
      </c>
      <c r="W62" s="106">
        <f>IF(X62&gt;0,(X62-V62)/2,"")</f>
        <v/>
      </c>
      <c r="X62" s="106" t="n">
        <v>1730</v>
      </c>
      <c r="Y62" s="106">
        <f>IF(Z62&gt;0,(Z62-X62)/2,"")</f>
        <v/>
      </c>
      <c r="Z62" s="106" t="n">
        <v>1845</v>
      </c>
      <c r="AA62" s="106">
        <f>IF(AB62&gt;0,(AB62-Z62)/2,"")</f>
        <v/>
      </c>
      <c r="AB62" s="106" t="n">
        <v>1845</v>
      </c>
      <c r="AC62" s="106">
        <f>IF(AD62&gt;0,(AD62-AB62)/2,"")</f>
        <v/>
      </c>
      <c r="AD62" s="106" t="n">
        <v>1845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2657</v>
      </c>
      <c r="R63" s="108" t="n">
        <v>295</v>
      </c>
      <c r="S63" s="108">
        <f>IF(T63&gt;0,(T63-R63)/2,"")</f>
        <v/>
      </c>
      <c r="T63" s="108" t="n">
        <v>663</v>
      </c>
      <c r="U63" s="108">
        <f>IF(V63&gt;0,(V63-T63)/2,"")</f>
        <v/>
      </c>
      <c r="V63" s="108" t="n">
        <v>809</v>
      </c>
      <c r="W63" s="108">
        <f>IF(X63&gt;0,(X63-V63)/2,"")</f>
        <v/>
      </c>
      <c r="X63" s="108" t="n">
        <v>1149</v>
      </c>
      <c r="Y63" s="108">
        <f>IF(Z63&gt;0,(Z63-X63)/2,"")</f>
        <v/>
      </c>
      <c r="Z63" s="108" t="n">
        <v>1437</v>
      </c>
      <c r="AA63" s="108">
        <f>IF(AB63&gt;0,(AB63-Z63)/2,"")</f>
        <v/>
      </c>
      <c r="AB63" s="108" t="n">
        <v>1437</v>
      </c>
      <c r="AC63" s="108">
        <f>IF(AD63&gt;0,(AD63-AB63)/2,"")</f>
        <v/>
      </c>
      <c r="AD63" s="108" t="n">
        <v>1437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3652</v>
      </c>
      <c r="R64" s="114" t="n">
        <v>1136</v>
      </c>
      <c r="S64" s="114">
        <f>IF(T64&gt;0,(T64-R64)/2,"")</f>
        <v/>
      </c>
      <c r="T64" s="114" t="n">
        <v>1377</v>
      </c>
      <c r="U64" s="114">
        <f>IF(V64&gt;0,(V64-T64)/2,"")</f>
        <v/>
      </c>
      <c r="V64" s="114" t="n">
        <v>1514</v>
      </c>
      <c r="W64" s="114">
        <f>IF(X64&gt;0,(X64-V64)/2,"")</f>
        <v/>
      </c>
      <c r="X64" s="114" t="n">
        <v>1535</v>
      </c>
      <c r="Y64" s="114">
        <f>IF(Z64&gt;0,(Z64-X64)/2,"")</f>
        <v/>
      </c>
      <c r="Z64" s="114" t="n">
        <v>1841</v>
      </c>
      <c r="AA64" s="114">
        <f>IF(AB64&gt;0,(AB64-Z64)/2,"")</f>
        <v/>
      </c>
      <c r="AB64" s="114" t="n">
        <v>1841</v>
      </c>
      <c r="AC64" s="114">
        <f>IF(AD64&gt;0,(AD64-AB64)/2,"")</f>
        <v/>
      </c>
      <c r="AD64" s="114" t="n">
        <v>1841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8"/>
  <rowBreaks count="1" manualBreakCount="1">
    <brk id="1" min="1" max="30" man="1"/>
  </rowBreaks>
  <legacyDrawing r:id="anysvml"/>
</worksheet>
</file>

<file path=xl/worksheets/sheet75.xml><?xml version="1.0" encoding="utf-8"?>
<worksheet xmlns:r="http://schemas.openxmlformats.org/officeDocument/2006/relationships" xmlns="http://schemas.openxmlformats.org/spreadsheetml/2006/main">
  <sheetPr codeName="Sheet75">
    <tabColor theme="1"/>
    <outlinePr summaryBelow="1" summaryRight="1"/>
    <pageSetUpPr fitToPage="1"/>
  </sheetPr>
  <dimension ref="B2:AQ64"/>
  <sheetViews>
    <sheetView zoomScale="80" zoomScaleNormal="8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5116</v>
      </c>
      <c r="E6" s="18" t="inlineStr">
        <is>
          <t xml:space="preserve">Room 1 </t>
        </is>
      </c>
      <c r="F6" s="119" t="n">
        <v>20916</v>
      </c>
      <c r="G6" s="117" t="n">
        <v>17100.20262500001</v>
      </c>
      <c r="H6" s="117" t="n">
        <v>15568.73774814</v>
      </c>
      <c r="I6" s="19">
        <f>G6+H6</f>
        <v/>
      </c>
      <c r="J6" s="119" t="n">
        <v>21433</v>
      </c>
      <c r="K6" s="117" t="n">
        <v>17579.7435</v>
      </c>
      <c r="L6" s="117" t="n">
        <v>15901.24530733999</v>
      </c>
      <c r="M6" s="19">
        <f>K6+L6</f>
        <v/>
      </c>
      <c r="N6" s="85" t="n">
        <v>68</v>
      </c>
      <c r="O6" s="85" t="n">
        <v>56</v>
      </c>
      <c r="P6" s="92" t="n"/>
      <c r="Q6" s="20">
        <f>J6-P6</f>
        <v/>
      </c>
      <c r="R6" s="21" t="n">
        <v>4012</v>
      </c>
      <c r="S6" s="20">
        <f>IF(R6&gt;0,(R6-R7-$Q6),"")</f>
        <v/>
      </c>
      <c r="T6" s="21" t="n">
        <v>6721</v>
      </c>
      <c r="U6" s="20">
        <f>IF(T6&gt;0,(T6-T7-$Q6),"")</f>
        <v/>
      </c>
      <c r="V6" s="21" t="n">
        <v>12100</v>
      </c>
      <c r="W6" s="20">
        <f>IF(V6&gt;0,(V6-V7-$Q6),"")</f>
        <v/>
      </c>
      <c r="X6" s="21" t="n">
        <v>15519</v>
      </c>
      <c r="Y6" s="20">
        <f>IF(X6&gt;0,(X6-X7-$Q6),"")</f>
        <v/>
      </c>
      <c r="Z6" s="21" t="n">
        <v>18902</v>
      </c>
      <c r="AA6" s="20">
        <f>IF(Z6&gt;0,(Z6-Z7-$Q6),"")</f>
        <v/>
      </c>
      <c r="AB6" s="21" t="n">
        <v>20711</v>
      </c>
      <c r="AC6" s="22">
        <f>IF(AB6&gt;0,(AB6-AB7-$Q6),"")</f>
        <v/>
      </c>
      <c r="AD6" s="21" t="n">
        <v>20711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2443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19</v>
      </c>
      <c r="S7" s="24" t="n"/>
      <c r="T7" s="25" t="n">
        <v>35</v>
      </c>
      <c r="U7" s="24" t="n"/>
      <c r="V7" s="25" t="n">
        <v>372</v>
      </c>
      <c r="W7" s="24" t="n"/>
      <c r="X7" s="25" t="n">
        <v>380</v>
      </c>
      <c r="Y7" s="24" t="n"/>
      <c r="Z7" s="25" t="n">
        <v>386</v>
      </c>
      <c r="AA7" s="24" t="n"/>
      <c r="AB7" s="25" t="n">
        <v>429</v>
      </c>
      <c r="AC7" s="26" t="n"/>
      <c r="AD7" s="25" t="n">
        <v>429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2558</v>
      </c>
      <c r="E8" s="29" t="inlineStr">
        <is>
          <t>Room 2</t>
        </is>
      </c>
      <c r="F8" s="119" t="n">
        <v>11270</v>
      </c>
      <c r="G8" s="117" t="n">
        <v>4631.075</v>
      </c>
      <c r="H8" s="117" t="n">
        <v>1396.90546</v>
      </c>
      <c r="I8" s="19">
        <f>G8+H8</f>
        <v/>
      </c>
      <c r="J8" s="119" t="n">
        <v>11152</v>
      </c>
      <c r="K8" s="117" t="n">
        <v>4575.304</v>
      </c>
      <c r="L8" s="117" t="n">
        <v>1412.4065739</v>
      </c>
      <c r="M8" s="19">
        <f>K8+L8</f>
        <v/>
      </c>
      <c r="N8" s="87" t="n">
        <v>29</v>
      </c>
      <c r="O8" s="87" t="n">
        <v>18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0</v>
      </c>
      <c r="W8" s="20">
        <f>IF(V8&gt;0,(V8-V9-$Q8),"")</f>
        <v/>
      </c>
      <c r="X8" s="21" t="n">
        <v>7910</v>
      </c>
      <c r="Y8" s="20">
        <f>IF(X8&gt;0,(X8-X9-$Q8),"")</f>
        <v/>
      </c>
      <c r="Z8" s="21" t="n">
        <v>11152</v>
      </c>
      <c r="AA8" s="20">
        <f>IF(Z8&gt;0,(Z8-Z9-$Q8),"")</f>
        <v/>
      </c>
      <c r="AB8" s="21" t="n">
        <v>11152</v>
      </c>
      <c r="AC8" s="22">
        <f>IF(AB8&gt;0,(AB8-AB9-$Q8),"")</f>
        <v/>
      </c>
      <c r="AD8" s="21" t="n">
        <v>11152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1913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6304</v>
      </c>
      <c r="E10" s="18" t="inlineStr">
        <is>
          <t>Room 3</t>
        </is>
      </c>
      <c r="F10" s="119" t="n">
        <v>18074</v>
      </c>
      <c r="G10" s="117" t="n">
        <v>13198.26990625</v>
      </c>
      <c r="H10" s="117" t="n">
        <v>1861.6833</v>
      </c>
      <c r="I10" s="19">
        <f>G10+H10</f>
        <v/>
      </c>
      <c r="J10" s="119" t="n">
        <v>22268</v>
      </c>
      <c r="K10" s="117" t="n">
        <v>16911.18828125</v>
      </c>
      <c r="L10" s="117" t="n">
        <v>1819.289775</v>
      </c>
      <c r="M10" s="19">
        <f>K10+L10</f>
        <v/>
      </c>
      <c r="N10" s="88" t="n">
        <v>44</v>
      </c>
      <c r="O10" s="88" t="n">
        <v>38</v>
      </c>
      <c r="P10" s="92" t="n"/>
      <c r="Q10" s="20">
        <f>J10-P10</f>
        <v/>
      </c>
      <c r="R10" s="21" t="n">
        <v>3053</v>
      </c>
      <c r="S10" s="20">
        <f>IF(R10&gt;0,(R10-R11-$Q10),"")</f>
        <v/>
      </c>
      <c r="T10" s="21" t="n">
        <v>5488</v>
      </c>
      <c r="U10" s="20">
        <f>IF(T10&gt;0,(T10-T11-$Q10),"")</f>
        <v/>
      </c>
      <c r="V10" s="21" t="n">
        <v>6390</v>
      </c>
      <c r="W10" s="20">
        <f>IF(V10&gt;0,(V10-V11-$Q10),"")</f>
        <v/>
      </c>
      <c r="X10" s="21" t="n">
        <v>11782</v>
      </c>
      <c r="Y10" s="20">
        <f>IF(X10&gt;0,(X10-X11-$Q10),"")</f>
        <v/>
      </c>
      <c r="Z10" s="21" t="n">
        <v>17774</v>
      </c>
      <c r="AA10" s="20">
        <f>IF(Z10&gt;0,(Z10-Z11-$Q10),"")</f>
        <v/>
      </c>
      <c r="AB10" s="21" t="n">
        <v>18288</v>
      </c>
      <c r="AC10" s="22">
        <f>IF(AB10&gt;0,(AB10-AB11-$Q10),"")</f>
        <v/>
      </c>
      <c r="AD10" s="21" t="n">
        <v>18288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1998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1198</v>
      </c>
      <c r="S11" s="24" t="n"/>
      <c r="T11" s="30" t="n">
        <v>1364</v>
      </c>
      <c r="U11" s="24" t="n"/>
      <c r="V11" s="30" t="n">
        <v>1944</v>
      </c>
      <c r="W11" s="24" t="n"/>
      <c r="X11" s="30" t="n">
        <v>1735</v>
      </c>
      <c r="Y11" s="24" t="n"/>
      <c r="Z11" s="30" t="n">
        <v>2301</v>
      </c>
      <c r="AA11" s="24" t="n"/>
      <c r="AB11" s="30" t="n">
        <v>2304</v>
      </c>
      <c r="AC11" s="26" t="n"/>
      <c r="AD11" s="30" t="n">
        <v>2304</v>
      </c>
      <c r="AE11" s="26" t="n"/>
    </row>
    <row r="12">
      <c r="B12" s="16" t="inlineStr">
        <is>
          <t>WM TUC</t>
        </is>
      </c>
      <c r="C12" s="17" t="n">
        <v>1511</v>
      </c>
      <c r="E12" s="29" t="inlineStr">
        <is>
          <t>Room 4</t>
        </is>
      </c>
      <c r="F12" s="119" t="n">
        <v>18907</v>
      </c>
      <c r="G12" s="117" t="n">
        <v>11871.55975</v>
      </c>
      <c r="H12" s="117" t="n">
        <v>17566.97267622</v>
      </c>
      <c r="I12" s="19">
        <f>G12+H12</f>
        <v/>
      </c>
      <c r="J12" s="119" t="n">
        <v>19215</v>
      </c>
      <c r="K12" s="117" t="n">
        <v>11978</v>
      </c>
      <c r="L12" s="117" t="n">
        <v>18247.37180835</v>
      </c>
      <c r="M12" s="19">
        <f>K12+L12</f>
        <v/>
      </c>
      <c r="N12" s="88" t="n">
        <v>46</v>
      </c>
      <c r="O12" s="88" t="n">
        <v>39</v>
      </c>
      <c r="P12" s="92" t="n"/>
      <c r="Q12" s="20">
        <f>J12-P12</f>
        <v/>
      </c>
      <c r="R12" s="21" t="n">
        <v>3357</v>
      </c>
      <c r="S12" s="20">
        <f>IF(R12&gt;0,(R12-R13-$Q12),"")</f>
        <v/>
      </c>
      <c r="T12" s="21" t="n">
        <v>5022</v>
      </c>
      <c r="U12" s="20">
        <f>IF(T12&gt;0,(T12-T13-$Q12),"")</f>
        <v/>
      </c>
      <c r="V12" s="21" t="n">
        <v>7541</v>
      </c>
      <c r="W12" s="20">
        <f>IF(V12&gt;0,(V12-V13-$Q12),"")</f>
        <v/>
      </c>
      <c r="X12" s="21" t="n">
        <v>8614</v>
      </c>
      <c r="Y12" s="20">
        <f>IF(X12&gt;0,(X12-X13-$Q12),"")</f>
        <v/>
      </c>
      <c r="Z12" s="21" t="n">
        <v>11641</v>
      </c>
      <c r="AA12" s="20">
        <f>IF(Z12&gt;0,(Z12-Z13-$Q12),"")</f>
        <v/>
      </c>
      <c r="AB12" s="21" t="n">
        <v>11641</v>
      </c>
      <c r="AC12" s="22">
        <f>IF(AB12&gt;0,(AB12-AB13-$Q12),"")</f>
        <v/>
      </c>
      <c r="AD12" s="21" t="n">
        <v>11641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4419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441</v>
      </c>
      <c r="S13" s="24" t="n"/>
      <c r="T13" s="30" t="n">
        <v>441</v>
      </c>
      <c r="U13" s="24" t="n"/>
      <c r="V13" s="30" t="n">
        <v>852</v>
      </c>
      <c r="W13" s="24" t="n"/>
      <c r="X13" s="30" t="n">
        <v>865</v>
      </c>
      <c r="Y13" s="24" t="n"/>
      <c r="Z13" s="30" t="n">
        <v>1229</v>
      </c>
      <c r="AA13" s="24" t="n"/>
      <c r="AB13" s="30" t="n">
        <v>1229</v>
      </c>
      <c r="AC13" s="26" t="n"/>
      <c r="AD13" s="30" t="n">
        <v>1229</v>
      </c>
      <c r="AE13" s="26" t="n"/>
    </row>
    <row r="14">
      <c r="B14" s="16" t="inlineStr">
        <is>
          <t>ALBSFWY PHX</t>
        </is>
      </c>
      <c r="C14" s="17" t="n">
        <v>11916</v>
      </c>
      <c r="E14" s="18" t="inlineStr">
        <is>
          <t>Room 5</t>
        </is>
      </c>
      <c r="F14" s="119" t="n">
        <v>22673</v>
      </c>
      <c r="G14" s="117" t="n">
        <v>15674.4375</v>
      </c>
      <c r="H14" s="117" t="n">
        <v>20164.16005458999</v>
      </c>
      <c r="I14" s="19">
        <f>G14+H14</f>
        <v/>
      </c>
      <c r="J14" s="119" t="n">
        <v>22929</v>
      </c>
      <c r="K14" s="117" t="n">
        <v>15952.9375</v>
      </c>
      <c r="L14" s="117" t="n">
        <v>20327.877923</v>
      </c>
      <c r="M14" s="19">
        <f>K14+L14</f>
        <v/>
      </c>
      <c r="N14" s="88" t="n">
        <v>62</v>
      </c>
      <c r="O14" s="88" t="n">
        <v>42</v>
      </c>
      <c r="P14" s="92" t="n"/>
      <c r="Q14" s="20">
        <f>J14-P14</f>
        <v/>
      </c>
      <c r="R14" s="21" t="n">
        <v>4060</v>
      </c>
      <c r="S14" s="20">
        <f>IF(R14&gt;0,(R14-R15-$Q14),"")</f>
        <v/>
      </c>
      <c r="T14" s="21" t="n">
        <v>6563</v>
      </c>
      <c r="U14" s="20">
        <f>IF(T14&gt;0,(T14-T15-$Q14),"")</f>
        <v/>
      </c>
      <c r="V14" s="21" t="n">
        <v>9104</v>
      </c>
      <c r="W14" s="20">
        <f>IF(V14&gt;0,(V14-V15-$Q14),"")</f>
        <v/>
      </c>
      <c r="X14" s="21" t="n">
        <v>13169</v>
      </c>
      <c r="Y14" s="20">
        <f>IF(X14&gt;0,(X14-X15-$Q14),"")</f>
        <v/>
      </c>
      <c r="Z14" s="21" t="n">
        <v>15306</v>
      </c>
      <c r="AA14" s="20">
        <f>IF(Z14&gt;0,(Z14-Z15-$Q14),"")</f>
        <v/>
      </c>
      <c r="AB14" s="21" t="n">
        <v>15306</v>
      </c>
      <c r="AC14" s="22">
        <f>IF(AB14&gt;0,(AB14-AB15-$Q14),"")</f>
        <v/>
      </c>
      <c r="AD14" s="21" t="n">
        <v>15306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2255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3340</v>
      </c>
      <c r="S15" s="24" t="n"/>
      <c r="T15" s="25" t="n">
        <v>5347</v>
      </c>
      <c r="U15" s="24" t="n"/>
      <c r="V15" s="25" t="n">
        <v>7228</v>
      </c>
      <c r="W15" s="24" t="n"/>
      <c r="X15" s="25" t="n">
        <v>8910</v>
      </c>
      <c r="Y15" s="24" t="n"/>
      <c r="Z15" s="25" t="n">
        <v>9015</v>
      </c>
      <c r="AA15" s="24" t="n"/>
      <c r="AB15" s="25" t="n">
        <v>9015</v>
      </c>
      <c r="AC15" s="26" t="n"/>
      <c r="AD15" s="25" t="n">
        <v>9015</v>
      </c>
      <c r="AE15" s="26" t="n"/>
    </row>
    <row r="16" ht="15" customHeight="1" thickBot="1">
      <c r="B16" s="28" t="inlineStr">
        <is>
          <t>FRY'S</t>
        </is>
      </c>
      <c r="C16" s="17" t="n">
        <v>13600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1152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416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9116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973</v>
      </c>
      <c r="L20" s="4" t="n"/>
      <c r="M20" s="4" t="n"/>
      <c r="Q20" s="51" t="inlineStr">
        <is>
          <t>Day Prior</t>
        </is>
      </c>
      <c r="R20" s="35" t="n">
        <v>6452</v>
      </c>
      <c r="S20" s="36" t="n">
        <v>-76562</v>
      </c>
      <c r="T20" s="35" t="n">
        <v>14195</v>
      </c>
      <c r="U20" s="36" t="n">
        <v>-68819</v>
      </c>
      <c r="V20" s="35" t="n">
        <v>25726</v>
      </c>
      <c r="W20" s="36" t="n">
        <v>-57288</v>
      </c>
      <c r="X20" s="35" t="n">
        <v>38226</v>
      </c>
      <c r="Y20" s="36" t="n">
        <v>-44788</v>
      </c>
      <c r="Z20" s="35" t="n">
        <v>53800</v>
      </c>
      <c r="AA20" s="36" t="n">
        <v>-29214</v>
      </c>
      <c r="AB20" s="35" t="n">
        <v>55806</v>
      </c>
      <c r="AC20" s="37" t="n">
        <v>-27208</v>
      </c>
      <c r="AD20" s="35" t="n">
        <v>55806</v>
      </c>
      <c r="AE20" s="37" t="n">
        <v>-27208</v>
      </c>
    </row>
    <row r="21" ht="15" customHeight="1" thickBot="1">
      <c r="B21" s="57" t="inlineStr">
        <is>
          <t>SBUX LV</t>
        </is>
      </c>
      <c r="C21" s="58" t="n">
        <v>4587</v>
      </c>
      <c r="M21" s="4" t="n"/>
      <c r="Q21" s="52" t="n"/>
      <c r="R21" s="40" t="n">
        <v>4345</v>
      </c>
      <c r="S21" s="41" t="n"/>
      <c r="T21" s="40" t="n">
        <v>7678</v>
      </c>
      <c r="U21" s="41" t="n"/>
      <c r="V21" s="40" t="n">
        <v>8832</v>
      </c>
      <c r="W21" s="41" t="n"/>
      <c r="X21" s="40" t="n">
        <v>11207</v>
      </c>
      <c r="Y21" s="41" t="n"/>
      <c r="Z21" s="40" t="n">
        <v>11215</v>
      </c>
      <c r="AA21" s="41" t="n"/>
      <c r="AB21" s="40" t="n">
        <v>11218</v>
      </c>
      <c r="AC21" s="42" t="n"/>
      <c r="AD21" s="40" t="n">
        <v>11218</v>
      </c>
      <c r="AE21" s="42" t="n"/>
    </row>
    <row r="22" ht="15" customHeight="1" thickBot="1">
      <c r="M22" s="4" t="n"/>
      <c r="Q22" s="54" t="n"/>
      <c r="R22" s="55" t="n">
        <v>3226</v>
      </c>
      <c r="S22" s="55" t="n"/>
      <c r="T22" s="55" t="n">
        <v>3871.5</v>
      </c>
      <c r="U22" s="55" t="n"/>
      <c r="V22" s="55" t="n">
        <v>5765.5</v>
      </c>
      <c r="W22" s="55" t="n"/>
      <c r="X22" s="55" t="n">
        <v>6250</v>
      </c>
      <c r="Y22" s="55" t="n"/>
      <c r="Z22" s="55" t="n">
        <v>7787</v>
      </c>
      <c r="AA22" s="55" t="n"/>
      <c r="AB22" s="55" t="n">
        <v>1003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11276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29764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5116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14232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14900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4471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1014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531</v>
      </c>
      <c r="W35" s="104">
        <f>IF(X35&gt;0,(X35-V35)/2,"")</f>
        <v/>
      </c>
      <c r="X35" s="104" t="n">
        <v>1013</v>
      </c>
      <c r="Y35" s="104">
        <f>IF(Z35&gt;0,(Z35-X35)/2,"")</f>
        <v/>
      </c>
      <c r="Z35" s="104" t="n">
        <v>1013</v>
      </c>
      <c r="AA35" s="104">
        <f>IF(AB35&gt;0,(AB35-Z35)/2,"")</f>
        <v/>
      </c>
      <c r="AB35" s="104" t="n">
        <v>1014</v>
      </c>
      <c r="AC35" s="104">
        <f>IF(AD35&gt;0,(AD35-AB35)/2,"")</f>
        <v/>
      </c>
      <c r="AD35" s="104" t="n">
        <v>1014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1967</v>
      </c>
      <c r="R36" s="106" t="n">
        <v>576</v>
      </c>
      <c r="S36" s="106">
        <f>IF(T36&gt;0,(T36-R36)/2,"")</f>
        <v/>
      </c>
      <c r="T36" s="106" t="n">
        <v>1132</v>
      </c>
      <c r="U36" s="106">
        <f>IF(V36&gt;0,(V36-T36)/2,"")</f>
        <v/>
      </c>
      <c r="V36" s="106" t="n">
        <v>1132</v>
      </c>
      <c r="W36" s="106">
        <f>IF(X36&gt;0,(X36-V36)/2,"")</f>
        <v/>
      </c>
      <c r="X36" s="106" t="n">
        <v>1132</v>
      </c>
      <c r="Y36" s="106">
        <f>IF(Z36&gt;0,(Z36-X36)/2,"")</f>
        <v/>
      </c>
      <c r="Z36" s="106" t="n">
        <v>1132</v>
      </c>
      <c r="AA36" s="106">
        <f>IF(AB36&gt;0,(AB36-Z36)/2,"")</f>
        <v/>
      </c>
      <c r="AB36" s="106" t="n">
        <v>1161</v>
      </c>
      <c r="AC36" s="106">
        <f>IF(AD36&gt;0,(AD36-AB36)/2,"")</f>
        <v/>
      </c>
      <c r="AD36" s="106" t="n">
        <v>1161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3867</v>
      </c>
      <c r="R37" s="108" t="n">
        <v>420</v>
      </c>
      <c r="S37" s="108">
        <f>IF(T37&gt;0,(T37-R37)/2,"")</f>
        <v/>
      </c>
      <c r="T37" s="108" t="n">
        <v>792</v>
      </c>
      <c r="U37" s="108">
        <f>IF(V37&gt;0,(V37-T37)/2,"")</f>
        <v/>
      </c>
      <c r="V37" s="108" t="n">
        <v>1212</v>
      </c>
      <c r="W37" s="108">
        <f>IF(X37&gt;0,(X37-V37)/2,"")</f>
        <v/>
      </c>
      <c r="X37" s="108" t="n">
        <v>2237</v>
      </c>
      <c r="Y37" s="108">
        <f>IF(Z37&gt;0,(Z37-X37)/2,"")</f>
        <v/>
      </c>
      <c r="Z37" s="108" t="n">
        <v>3262</v>
      </c>
      <c r="AA37" s="108">
        <f>IF(AB37&gt;0,(AB37-Z37)/2,"")</f>
        <v/>
      </c>
      <c r="AB37" s="108" t="n">
        <v>3658</v>
      </c>
      <c r="AC37" s="108">
        <f>IF(AD37&gt;0,(AD37-AB37)/2,"")</f>
        <v/>
      </c>
      <c r="AD37" s="108" t="n">
        <v>3658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3409</v>
      </c>
      <c r="R38" s="106" t="n">
        <v>749</v>
      </c>
      <c r="S38" s="106">
        <f>IF(T38&gt;0,(T38-R38)/2,"")</f>
        <v/>
      </c>
      <c r="T38" s="106" t="n">
        <v>1679</v>
      </c>
      <c r="U38" s="106">
        <f>IF(V38&gt;0,(V38-T38)/2,"")</f>
        <v/>
      </c>
      <c r="V38" s="106" t="n">
        <v>2213</v>
      </c>
      <c r="W38" s="106">
        <f>IF(X38&gt;0,(X38-V38)/2,"")</f>
        <v/>
      </c>
      <c r="X38" s="106" t="n">
        <v>2686</v>
      </c>
      <c r="Y38" s="106">
        <f>IF(Z38&gt;0,(Z38-X38)/2,"")</f>
        <v/>
      </c>
      <c r="Z38" s="106" t="n">
        <v>3415</v>
      </c>
      <c r="AA38" s="106">
        <f>IF(AB38&gt;0,(AB38-Z38)/2,"")</f>
        <v/>
      </c>
      <c r="AB38" s="106" t="n">
        <v>3415</v>
      </c>
      <c r="AC38" s="106">
        <f>IF(AD38&gt;0,(AD38-AB38)/2,"")</f>
        <v/>
      </c>
      <c r="AD38" s="106" t="n">
        <v>3415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2838</v>
      </c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1088</v>
      </c>
      <c r="W39" s="108">
        <f>IF(X39&gt;0,(X39-V39)/2,"")</f>
        <v/>
      </c>
      <c r="X39" s="108" t="n">
        <v>1088</v>
      </c>
      <c r="Y39" s="108">
        <f>IF(Z39&gt;0,(Z39-X39)/2,"")</f>
        <v/>
      </c>
      <c r="Z39" s="108" t="n">
        <v>2033</v>
      </c>
      <c r="AA39" s="108">
        <f>IF(AB39&gt;0,(AB39-Z39)/2,"")</f>
        <v/>
      </c>
      <c r="AB39" s="108" t="n">
        <v>2833</v>
      </c>
      <c r="AC39" s="108">
        <f>IF(AD39&gt;0,(AD39-AB39)/2,"")</f>
        <v/>
      </c>
      <c r="AD39" s="108" t="n">
        <v>2833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3574</v>
      </c>
      <c r="R40" s="106" t="n">
        <v>594</v>
      </c>
      <c r="S40" s="106">
        <f>IF(T40&gt;0,(T40-R40)/2,"")</f>
        <v/>
      </c>
      <c r="T40" s="106" t="n">
        <v>594</v>
      </c>
      <c r="U40" s="106">
        <f>IF(V40&gt;0,(V40-T40)/2,"")</f>
        <v/>
      </c>
      <c r="V40" s="106" t="n">
        <v>1989</v>
      </c>
      <c r="W40" s="106">
        <f>IF(X40&gt;0,(X40-V40)/2,"")</f>
        <v/>
      </c>
      <c r="X40" s="106" t="n">
        <v>2486</v>
      </c>
      <c r="Y40" s="106">
        <f>IF(Z40&gt;0,(Z40-X40)/2,"")</f>
        <v/>
      </c>
      <c r="Z40" s="106" t="n">
        <v>3073</v>
      </c>
      <c r="AA40" s="106">
        <f>IF(AB40&gt;0,(AB40-Z40)/2,"")</f>
        <v/>
      </c>
      <c r="AB40" s="106" t="n">
        <v>3649</v>
      </c>
      <c r="AC40" s="106">
        <f>IF(AD40&gt;0,(AD40-AB40)/2,"")</f>
        <v/>
      </c>
      <c r="AD40" s="106" t="n">
        <v>3649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614</v>
      </c>
      <c r="R41" s="108" t="n">
        <v>0</v>
      </c>
      <c r="S41" s="108">
        <f>IF(T41&gt;0,(T41-R41)/2,"")</f>
        <v/>
      </c>
      <c r="T41" s="108" t="n">
        <v>261</v>
      </c>
      <c r="U41" s="108">
        <f>IF(V41&gt;0,(V41-T41)/2,"")</f>
        <v/>
      </c>
      <c r="V41" s="108" t="n">
        <v>889</v>
      </c>
      <c r="W41" s="108">
        <f>IF(X41&gt;0,(X41-V41)/2,"")</f>
        <v/>
      </c>
      <c r="X41" s="108" t="n">
        <v>889</v>
      </c>
      <c r="Y41" s="108">
        <f>IF(Z41&gt;0,(Z41-X41)/2,"")</f>
        <v/>
      </c>
      <c r="Z41" s="108" t="n">
        <v>889</v>
      </c>
      <c r="AA41" s="108">
        <f>IF(AB41&gt;0,(AB41-Z41)/2,"")</f>
        <v/>
      </c>
      <c r="AB41" s="108" t="n">
        <v>889</v>
      </c>
      <c r="AC41" s="108">
        <f>IF(AD41&gt;0,(AD41-AB41)/2,"")</f>
        <v/>
      </c>
      <c r="AD41" s="108" t="n">
        <v>889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1807</v>
      </c>
      <c r="R42" s="106" t="n">
        <v>614</v>
      </c>
      <c r="S42" s="106">
        <f>IF(T42&gt;0,(T42-R42)/2,"")</f>
        <v/>
      </c>
      <c r="T42" s="106" t="n">
        <v>1146</v>
      </c>
      <c r="U42" s="106">
        <f>IF(V42&gt;0,(V42-T42)/2,"")</f>
        <v/>
      </c>
      <c r="V42" s="106" t="n">
        <v>1747</v>
      </c>
      <c r="W42" s="106">
        <f>IF(X42&gt;0,(X42-V42)/2,"")</f>
        <v/>
      </c>
      <c r="X42" s="106" t="n">
        <v>1789</v>
      </c>
      <c r="Y42" s="106">
        <f>IF(Z42&gt;0,(Z42-X42)/2,"")</f>
        <v/>
      </c>
      <c r="Z42" s="106" t="n">
        <v>1813</v>
      </c>
      <c r="AA42" s="106">
        <f>IF(AB42&gt;0,(AB42-Z42)/2,"")</f>
        <v/>
      </c>
      <c r="AB42" s="106" t="n">
        <v>1813</v>
      </c>
      <c r="AC42" s="106">
        <f>IF(AD42&gt;0,(AD42-AB42)/2,"")</f>
        <v/>
      </c>
      <c r="AD42" s="106" t="n">
        <v>1813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1729</v>
      </c>
      <c r="R43" s="110" t="n">
        <v>927</v>
      </c>
      <c r="S43" s="110">
        <f>IF(T43&gt;0,(T43-R43)/2,"")</f>
        <v/>
      </c>
      <c r="T43" s="110" t="n">
        <v>927</v>
      </c>
      <c r="U43" s="110">
        <f>IF(V43&gt;0,(V43-T43)/2,"")</f>
        <v/>
      </c>
      <c r="V43" s="110" t="n">
        <v>927</v>
      </c>
      <c r="W43" s="110">
        <f>IF(X43&gt;0,(X43-V43)/2,"")</f>
        <v/>
      </c>
      <c r="X43" s="110" t="n">
        <v>1718</v>
      </c>
      <c r="Y43" s="110">
        <f>IF(Z43&gt;0,(Z43-X43)/2,"")</f>
        <v/>
      </c>
      <c r="Z43" s="110" t="n">
        <v>1718</v>
      </c>
      <c r="AA43" s="110">
        <f>IF(AB43&gt;0,(AB43-Z43)/2,"")</f>
        <v/>
      </c>
      <c r="AB43" s="110" t="n">
        <v>1725</v>
      </c>
      <c r="AC43" s="110">
        <f>IF(AD43&gt;0,(AD43-AB43)/2,"")</f>
        <v/>
      </c>
      <c r="AD43" s="110" t="n">
        <v>1725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2927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1895</v>
      </c>
      <c r="Y44" s="112">
        <f>IF(Z44&gt;0,(Z44-X44)/2,"")</f>
        <v/>
      </c>
      <c r="Z44" s="112" t="n">
        <v>2927</v>
      </c>
      <c r="AA44" s="112">
        <f>IF(AB44&gt;0,(AB44-Z44)/2,"")</f>
        <v/>
      </c>
      <c r="AB44" s="112" t="n">
        <v>2927</v>
      </c>
      <c r="AC44" s="112">
        <f>IF(AD44&gt;0,(AD44-AB44)/2,"")</f>
        <v/>
      </c>
      <c r="AD44" s="112" t="n">
        <v>2927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2362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1049</v>
      </c>
      <c r="Y45" s="108">
        <f>IF(Z45&gt;0,(Z45-X45)/2,"")</f>
        <v/>
      </c>
      <c r="Z45" s="108" t="n">
        <v>2362</v>
      </c>
      <c r="AA45" s="108">
        <f>IF(AB45&gt;0,(AB45-Z45)/2,"")</f>
        <v/>
      </c>
      <c r="AB45" s="108" t="n">
        <v>2362</v>
      </c>
      <c r="AC45" s="108">
        <f>IF(AD45&gt;0,(AD45-AB45)/2,"")</f>
        <v/>
      </c>
      <c r="AD45" s="108" t="n">
        <v>2362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2695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1798</v>
      </c>
      <c r="Y46" s="106">
        <f>IF(Z46&gt;0,(Z46-X46)/2,"")</f>
        <v/>
      </c>
      <c r="Z46" s="106" t="n">
        <v>2695</v>
      </c>
      <c r="AA46" s="106">
        <f>IF(AB46&gt;0,(AB46-Z46)/2,"")</f>
        <v/>
      </c>
      <c r="AB46" s="106" t="n">
        <v>2695</v>
      </c>
      <c r="AC46" s="106">
        <f>IF(AD46&gt;0,(AD46-AB46)/2,"")</f>
        <v/>
      </c>
      <c r="AD46" s="106" t="n">
        <v>2695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3168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3168</v>
      </c>
      <c r="Y47" s="110">
        <f>IF(Z47&gt;0,(Z47-X47)/2,"")</f>
        <v/>
      </c>
      <c r="Z47" s="110" t="n">
        <v>3168</v>
      </c>
      <c r="AA47" s="110">
        <f>IF(AB47&gt;0,(AB47-Z47)/2,"")</f>
        <v/>
      </c>
      <c r="AB47" s="110" t="n">
        <v>3168</v>
      </c>
      <c r="AC47" s="110">
        <f>IF(AD47&gt;0,(AD47-AB47)/2,"")</f>
        <v/>
      </c>
      <c r="AD47" s="110" t="n">
        <v>3168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1270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60</v>
      </c>
      <c r="W48" s="112">
        <f>IF(X48&gt;0,(X48-V48)/2,"")</f>
        <v/>
      </c>
      <c r="X48" s="112" t="n">
        <v>160</v>
      </c>
      <c r="Y48" s="112">
        <f>IF(Z48&gt;0,(Z48-X48)/2,"")</f>
        <v/>
      </c>
      <c r="Z48" s="112" t="n">
        <v>936</v>
      </c>
      <c r="AA48" s="112">
        <f>IF(AB48&gt;0,(AB48-Z48)/2,"")</f>
        <v/>
      </c>
      <c r="AB48" s="112" t="n">
        <v>1184</v>
      </c>
      <c r="AC48" s="112">
        <f>IF(AD48&gt;0,(AD48-AB48)/2,"")</f>
        <v/>
      </c>
      <c r="AD48" s="112" t="n">
        <v>1184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2927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139</v>
      </c>
      <c r="W49" s="108">
        <f>IF(X49&gt;0,(X49-V49)/2,"")</f>
        <v/>
      </c>
      <c r="X49" s="108" t="n">
        <v>1970</v>
      </c>
      <c r="Y49" s="108">
        <f>IF(Z49&gt;0,(Z49-X49)/2,"")</f>
        <v/>
      </c>
      <c r="Z49" s="108" t="n">
        <v>2866</v>
      </c>
      <c r="AA49" s="108">
        <f>IF(AB49&gt;0,(AB49-Z49)/2,"")</f>
        <v/>
      </c>
      <c r="AB49" s="108" t="n">
        <v>2927</v>
      </c>
      <c r="AC49" s="108">
        <f>IF(AD49&gt;0,(AD49-AB49)/2,"")</f>
        <v/>
      </c>
      <c r="AD49" s="108" t="n">
        <v>2927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1742</v>
      </c>
      <c r="R50" s="106" t="n">
        <v>605</v>
      </c>
      <c r="S50" s="106">
        <f>IF(T50&gt;0,(T50-R50)/2,"")</f>
        <v/>
      </c>
      <c r="T50" s="106" t="n">
        <v>831</v>
      </c>
      <c r="U50" s="106">
        <f>IF(V50&gt;0,(V50-T50)/2,"")</f>
        <v/>
      </c>
      <c r="V50" s="106" t="n">
        <v>901</v>
      </c>
      <c r="W50" s="106">
        <f>IF(X50&gt;0,(X50-V50)/2,"")</f>
        <v/>
      </c>
      <c r="X50" s="106" t="n">
        <v>841</v>
      </c>
      <c r="Y50" s="106">
        <f>IF(Z50&gt;0,(Z50-X50)/2,"")</f>
        <v/>
      </c>
      <c r="Z50" s="106" t="n">
        <v>1082</v>
      </c>
      <c r="AA50" s="106">
        <f>IF(AB50&gt;0,(AB50-Z50)/2,"")</f>
        <v/>
      </c>
      <c r="AB50" s="106" t="n">
        <v>1083</v>
      </c>
      <c r="AC50" s="106">
        <f>IF(AD50&gt;0,(AD50-AB50)/2,"")</f>
        <v/>
      </c>
      <c r="AD50" s="106" t="n">
        <v>1083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3209</v>
      </c>
      <c r="R51" s="108" t="n">
        <v>105</v>
      </c>
      <c r="S51" s="108">
        <f>IF(T51&gt;0,(T51-R51)/2,"")</f>
        <v/>
      </c>
      <c r="T51" s="108" t="n">
        <v>599</v>
      </c>
      <c r="U51" s="108">
        <f>IF(V51&gt;0,(V51-T51)/2,"")</f>
        <v/>
      </c>
      <c r="V51" s="108" t="n">
        <v>753</v>
      </c>
      <c r="W51" s="108">
        <f>IF(X51&gt;0,(X51-V51)/2,"")</f>
        <v/>
      </c>
      <c r="X51" s="108" t="n">
        <v>1662</v>
      </c>
      <c r="Y51" s="108">
        <f>IF(Z51&gt;0,(Z51-X51)/2,"")</f>
        <v/>
      </c>
      <c r="Z51" s="108" t="n">
        <v>1803</v>
      </c>
      <c r="AA51" s="108">
        <f>IF(AB51&gt;0,(AB51-Z51)/2,"")</f>
        <v/>
      </c>
      <c r="AB51" s="108" t="n">
        <v>1812</v>
      </c>
      <c r="AC51" s="108">
        <f>IF(AD51&gt;0,(AD51-AB51)/2,"")</f>
        <v/>
      </c>
      <c r="AD51" s="108" t="n">
        <v>1812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2135</v>
      </c>
      <c r="R52" s="106" t="n">
        <v>675</v>
      </c>
      <c r="S52" s="106">
        <f>IF(T52&gt;0,(T52-R52)/2,"")</f>
        <v/>
      </c>
      <c r="T52" s="106" t="n">
        <v>1033</v>
      </c>
      <c r="U52" s="106">
        <f>IF(V52&gt;0,(V52-T52)/2,"")</f>
        <v/>
      </c>
      <c r="V52" s="106" t="n">
        <v>1154</v>
      </c>
      <c r="W52" s="106">
        <f>IF(X52&gt;0,(X52-V52)/2,"")</f>
        <v/>
      </c>
      <c r="X52" s="106" t="n">
        <v>1233</v>
      </c>
      <c r="Y52" s="106">
        <f>IF(Z52&gt;0,(Z52-X52)/2,"")</f>
        <v/>
      </c>
      <c r="Z52" s="106" t="n">
        <v>1693</v>
      </c>
      <c r="AA52" s="106">
        <f>IF(AB52&gt;0,(AB52-Z52)/2,"")</f>
        <v/>
      </c>
      <c r="AB52" s="106" t="n">
        <v>1717</v>
      </c>
      <c r="AC52" s="106">
        <f>IF(AD52&gt;0,(AD52-AB52)/2,"")</f>
        <v/>
      </c>
      <c r="AD52" s="106" t="n">
        <v>1717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1341</v>
      </c>
      <c r="R53" s="108" t="n">
        <v>668</v>
      </c>
      <c r="S53" s="108">
        <f>IF(T53&gt;0,(T53-R53)/2,"")</f>
        <v/>
      </c>
      <c r="T53" s="108" t="n">
        <v>1050</v>
      </c>
      <c r="U53" s="108">
        <f>IF(V53&gt;0,(V53-T53)/2,"")</f>
        <v/>
      </c>
      <c r="V53" s="108" t="n">
        <v>1050</v>
      </c>
      <c r="W53" s="108">
        <f>IF(X53&gt;0,(X53-V53)/2,"")</f>
        <v/>
      </c>
      <c r="X53" s="108" t="n">
        <v>1050</v>
      </c>
      <c r="Y53" s="108">
        <f>IF(Z53&gt;0,(Z53-X53)/2,"")</f>
        <v/>
      </c>
      <c r="Z53" s="108" t="n">
        <v>1050</v>
      </c>
      <c r="AA53" s="108">
        <f>IF(AB53&gt;0,(AB53-Z53)/2,"")</f>
        <v/>
      </c>
      <c r="AB53" s="108" t="n">
        <v>1161</v>
      </c>
      <c r="AC53" s="108">
        <f>IF(AD53&gt;0,(AD53-AB53)/2,"")</f>
        <v/>
      </c>
      <c r="AD53" s="108" t="n">
        <v>1161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3960</v>
      </c>
      <c r="R54" s="106" t="n">
        <v>1000</v>
      </c>
      <c r="S54" s="106">
        <f>IF(T54&gt;0,(T54-R54)/2,"")</f>
        <v/>
      </c>
      <c r="T54" s="106" t="n">
        <v>1950</v>
      </c>
      <c r="U54" s="106">
        <f>IF(V54&gt;0,(V54-T54)/2,"")</f>
        <v/>
      </c>
      <c r="V54" s="106" t="n">
        <v>1950</v>
      </c>
      <c r="W54" s="106">
        <f>IF(X54&gt;0,(X54-V54)/2,"")</f>
        <v/>
      </c>
      <c r="X54" s="106" t="n">
        <v>3508</v>
      </c>
      <c r="Y54" s="106">
        <f>IF(Z54&gt;0,(Z54-X54)/2,"")</f>
        <v/>
      </c>
      <c r="Z54" s="106" t="n">
        <v>3875</v>
      </c>
      <c r="AA54" s="106">
        <f>IF(AB54&gt;0,(AB54-Z54)/2,"")</f>
        <v/>
      </c>
      <c r="AB54" s="106" t="n">
        <v>3886</v>
      </c>
      <c r="AC54" s="106">
        <f>IF(AD54&gt;0,(AD54-AB54)/2,"")</f>
        <v/>
      </c>
      <c r="AD54" s="106" t="n">
        <v>3886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3927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1200</v>
      </c>
      <c r="Y55" s="108">
        <f>IF(Z55&gt;0,(Z55-X55)/2,"")</f>
        <v/>
      </c>
      <c r="Z55" s="108" t="n">
        <v>3879</v>
      </c>
      <c r="AA55" s="108">
        <f>IF(AB55&gt;0,(AB55-Z55)/2,"")</f>
        <v/>
      </c>
      <c r="AB55" s="108" t="n">
        <v>3927</v>
      </c>
      <c r="AC55" s="108">
        <f>IF(AD55&gt;0,(AD55-AB55)/2,"")</f>
        <v/>
      </c>
      <c r="AD55" s="108" t="n">
        <v>3927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1757</v>
      </c>
      <c r="R56" s="114" t="n">
        <v>0</v>
      </c>
      <c r="S56" s="114">
        <f>IF(T56&gt;0,(T56-R56)/2,"")</f>
        <v/>
      </c>
      <c r="T56" s="114" t="n">
        <v>25</v>
      </c>
      <c r="U56" s="114">
        <f>IF(V56&gt;0,(V56-T56)/2,"")</f>
        <v/>
      </c>
      <c r="V56" s="114" t="n">
        <v>383</v>
      </c>
      <c r="W56" s="114">
        <f>IF(X56&gt;0,(X56-V56)/2,"")</f>
        <v/>
      </c>
      <c r="X56" s="114" t="n">
        <v>158</v>
      </c>
      <c r="Y56" s="114">
        <f>IF(Z56&gt;0,(Z56-X56)/2,"")</f>
        <v/>
      </c>
      <c r="Z56" s="114" t="n">
        <v>590</v>
      </c>
      <c r="AA56" s="114">
        <f>IF(AB56&gt;0,(AB56-Z56)/2,"")</f>
        <v/>
      </c>
      <c r="AB56" s="114" t="n">
        <v>591</v>
      </c>
      <c r="AC56" s="114">
        <f>IF(AD56&gt;0,(AD56-AB56)/2,"")</f>
        <v/>
      </c>
      <c r="AD56" s="114" t="n">
        <v>591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4748</v>
      </c>
      <c r="R57" s="104" t="n">
        <v>174</v>
      </c>
      <c r="S57" s="104">
        <f>IF(T57&gt;0,(T57-R57)/2,"")</f>
        <v/>
      </c>
      <c r="T57" s="104" t="n">
        <v>382</v>
      </c>
      <c r="U57" s="104">
        <f>IF(V57&gt;0,(V57-T57)/2,"")</f>
        <v/>
      </c>
      <c r="V57" s="104" t="n">
        <v>550</v>
      </c>
      <c r="W57" s="104">
        <f>IF(X57&gt;0,(X57-V57)/2,"")</f>
        <v/>
      </c>
      <c r="X57" s="104" t="n">
        <v>772</v>
      </c>
      <c r="Y57" s="104">
        <f>IF(Z57&gt;0,(Z57-X57)/2,"")</f>
        <v/>
      </c>
      <c r="Z57" s="104" t="n">
        <v>1483</v>
      </c>
      <c r="AA57" s="104">
        <f>IF(AB57&gt;0,(AB57-Z57)/2,"")</f>
        <v/>
      </c>
      <c r="AB57" s="104" t="n">
        <v>1483</v>
      </c>
      <c r="AC57" s="104">
        <f>IF(AD57&gt;0,(AD57-AB57)/2,"")</f>
        <v/>
      </c>
      <c r="AD57" s="104" t="n">
        <v>1483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3193</v>
      </c>
      <c r="R58" s="106" t="n">
        <v>1363</v>
      </c>
      <c r="S58" s="106">
        <f>IF(T58&gt;0,(T58-R58)/2,"")</f>
        <v/>
      </c>
      <c r="T58" s="106" t="n">
        <v>1826</v>
      </c>
      <c r="U58" s="106">
        <f>IF(V58&gt;0,(V58-T58)/2,"")</f>
        <v/>
      </c>
      <c r="V58" s="106" t="n">
        <v>2743</v>
      </c>
      <c r="W58" s="106">
        <f>IF(X58&gt;0,(X58-V58)/2,"")</f>
        <v/>
      </c>
      <c r="X58" s="106" t="n">
        <v>2743</v>
      </c>
      <c r="Y58" s="106">
        <f>IF(Z58&gt;0,(Z58-X58)/2,"")</f>
        <v/>
      </c>
      <c r="Z58" s="106" t="n">
        <v>3282</v>
      </c>
      <c r="AA58" s="106">
        <f>IF(AB58&gt;0,(AB58-Z58)/2,"")</f>
        <v/>
      </c>
      <c r="AB58" s="106" t="n">
        <v>3282</v>
      </c>
      <c r="AC58" s="106">
        <f>IF(AD58&gt;0,(AD58-AB58)/2,"")</f>
        <v/>
      </c>
      <c r="AD58" s="106" t="n">
        <v>3282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7557</v>
      </c>
      <c r="R59" s="108" t="n">
        <v>260</v>
      </c>
      <c r="S59" s="108">
        <f>IF(T59&gt;0,(T59-R59)/2,"")</f>
        <v/>
      </c>
      <c r="T59" s="108" t="n">
        <v>780</v>
      </c>
      <c r="U59" s="108">
        <f>IF(V59&gt;0,(V59-T59)/2,"")</f>
        <v/>
      </c>
      <c r="V59" s="108" t="n">
        <v>1409</v>
      </c>
      <c r="W59" s="108">
        <f>IF(X59&gt;0,(X59-V59)/2,"")</f>
        <v/>
      </c>
      <c r="X59" s="108" t="n">
        <v>1821</v>
      </c>
      <c r="Y59" s="108">
        <f>IF(Z59&gt;0,(Z59-X59)/2,"")</f>
        <v/>
      </c>
      <c r="Z59" s="108" t="n">
        <v>3094</v>
      </c>
      <c r="AA59" s="108">
        <f>IF(AB59&gt;0,(AB59-Z59)/2,"")</f>
        <v/>
      </c>
      <c r="AB59" s="108" t="n">
        <v>3094</v>
      </c>
      <c r="AC59" s="108">
        <f>IF(AD59&gt;0,(AD59-AB59)/2,"")</f>
        <v/>
      </c>
      <c r="AD59" s="108" t="n">
        <v>3094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3717</v>
      </c>
      <c r="R60" s="114" t="n">
        <v>1560</v>
      </c>
      <c r="S60" s="114">
        <f>IF(T60&gt;0,(T60-R60)/2,"")</f>
        <v/>
      </c>
      <c r="T60" s="114" t="n">
        <v>2034</v>
      </c>
      <c r="U60" s="114">
        <f>IF(V60&gt;0,(V60-T60)/2,"")</f>
        <v/>
      </c>
      <c r="V60" s="114" t="n">
        <v>2839</v>
      </c>
      <c r="W60" s="114">
        <f>IF(X60&gt;0,(X60-V60)/2,"")</f>
        <v/>
      </c>
      <c r="X60" s="114" t="n">
        <v>3278</v>
      </c>
      <c r="Y60" s="114">
        <f>IF(Z60&gt;0,(Z60-X60)/2,"")</f>
        <v/>
      </c>
      <c r="Z60" s="114" t="n">
        <v>3782</v>
      </c>
      <c r="AA60" s="114">
        <f>IF(AB60&gt;0,(AB60-Z60)/2,"")</f>
        <v/>
      </c>
      <c r="AB60" s="114" t="n">
        <v>3782</v>
      </c>
      <c r="AC60" s="114">
        <f>IF(AD60&gt;0,(AD60-AB60)/2,"")</f>
        <v/>
      </c>
      <c r="AD60" s="114" t="n">
        <v>3782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4308</v>
      </c>
      <c r="R61" s="104" t="n">
        <v>108</v>
      </c>
      <c r="S61" s="104">
        <f>IF(T61&gt;0,(T61-R61)/2,"")</f>
        <v/>
      </c>
      <c r="T61" s="104" t="n">
        <v>238</v>
      </c>
      <c r="U61" s="104">
        <f>IF(V61&gt;0,(V61-T61)/2,"")</f>
        <v/>
      </c>
      <c r="V61" s="104" t="n">
        <v>1390</v>
      </c>
      <c r="W61" s="104">
        <f>IF(X61&gt;0,(X61-V61)/2,"")</f>
        <v/>
      </c>
      <c r="X61" s="104" t="n">
        <v>2084</v>
      </c>
      <c r="Y61" s="104">
        <f>IF(Z61&gt;0,(Z61-X61)/2,"")</f>
        <v/>
      </c>
      <c r="Z61" s="104" t="n">
        <v>2641</v>
      </c>
      <c r="AA61" s="104">
        <f>IF(AB61&gt;0,(AB61-Z61)/2,"")</f>
        <v/>
      </c>
      <c r="AB61" s="104" t="n">
        <v>2641</v>
      </c>
      <c r="AC61" s="104">
        <f>IF(AD61&gt;0,(AD61-AB61)/2,"")</f>
        <v/>
      </c>
      <c r="AD61" s="104" t="n">
        <v>2641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3464</v>
      </c>
      <c r="R62" s="106" t="n">
        <v>322</v>
      </c>
      <c r="S62" s="106">
        <f>IF(T62&gt;0,(T62-R62)/2,"")</f>
        <v/>
      </c>
      <c r="T62" s="106" t="n">
        <v>439</v>
      </c>
      <c r="U62" s="106">
        <f>IF(V62&gt;0,(V62-T62)/2,"")</f>
        <v/>
      </c>
      <c r="V62" s="106" t="n">
        <v>702</v>
      </c>
      <c r="W62" s="106">
        <f>IF(X62&gt;0,(X62-V62)/2,"")</f>
        <v/>
      </c>
      <c r="X62" s="106" t="n">
        <v>2140</v>
      </c>
      <c r="Y62" s="106">
        <f>IF(Z62&gt;0,(Z62-X62)/2,"")</f>
        <v/>
      </c>
      <c r="Z62" s="106" t="n">
        <v>2311</v>
      </c>
      <c r="AA62" s="106">
        <f>IF(AB62&gt;0,(AB62-Z62)/2,"")</f>
        <v/>
      </c>
      <c r="AB62" s="106" t="n">
        <v>2311</v>
      </c>
      <c r="AC62" s="106">
        <f>IF(AD62&gt;0,(AD62-AB62)/2,"")</f>
        <v/>
      </c>
      <c r="AD62" s="106" t="n">
        <v>2311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1606</v>
      </c>
      <c r="R63" s="108" t="n">
        <v>143</v>
      </c>
      <c r="S63" s="108">
        <f>IF(T63&gt;0,(T63-R63)/2,"")</f>
        <v/>
      </c>
      <c r="T63" s="108" t="n">
        <v>718</v>
      </c>
      <c r="U63" s="108">
        <f>IF(V63&gt;0,(V63-T63)/2,"")</f>
        <v/>
      </c>
      <c r="V63" s="108" t="n">
        <v>718</v>
      </c>
      <c r="W63" s="108">
        <f>IF(X63&gt;0,(X63-V63)/2,"")</f>
        <v/>
      </c>
      <c r="X63" s="108" t="n">
        <v>885</v>
      </c>
      <c r="Y63" s="108">
        <f>IF(Z63&gt;0,(Z63-X63)/2,"")</f>
        <v/>
      </c>
      <c r="Z63" s="108" t="n">
        <v>1124</v>
      </c>
      <c r="AA63" s="108">
        <f>IF(AB63&gt;0,(AB63-Z63)/2,"")</f>
        <v/>
      </c>
      <c r="AB63" s="108" t="n">
        <v>1124</v>
      </c>
      <c r="AC63" s="108">
        <f>IF(AD63&gt;0,(AD63-AB63)/2,"")</f>
        <v/>
      </c>
      <c r="AD63" s="108" t="n">
        <v>1124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2443</v>
      </c>
      <c r="R64" s="114" t="n">
        <v>954</v>
      </c>
      <c r="S64" s="114">
        <f>IF(T64&gt;0,(T64-R64)/2,"")</f>
        <v/>
      </c>
      <c r="T64" s="114" t="n">
        <v>1062</v>
      </c>
      <c r="U64" s="114">
        <f>IF(V64&gt;0,(V64-T64)/2,"")</f>
        <v/>
      </c>
      <c r="V64" s="114" t="n">
        <v>1341</v>
      </c>
      <c r="W64" s="114">
        <f>IF(X64&gt;0,(X64-V64)/2,"")</f>
        <v/>
      </c>
      <c r="X64" s="114" t="n">
        <v>1826</v>
      </c>
      <c r="Y64" s="114">
        <f>IF(Z64&gt;0,(Z64-X64)/2,"")</f>
        <v/>
      </c>
      <c r="Z64" s="114" t="n">
        <v>1909</v>
      </c>
      <c r="AA64" s="114">
        <f>IF(AB64&gt;0,(AB64-Z64)/2,"")</f>
        <v/>
      </c>
      <c r="AB64" s="114" t="n">
        <v>1909</v>
      </c>
      <c r="AC64" s="114">
        <f>IF(AD64&gt;0,(AD64-AB64)/2,"")</f>
        <v/>
      </c>
      <c r="AD64" s="114" t="n">
        <v>1909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76.xml><?xml version="1.0" encoding="utf-8"?>
<worksheet xmlns:r="http://schemas.openxmlformats.org/officeDocument/2006/relationships" xmlns="http://schemas.openxmlformats.org/spreadsheetml/2006/main">
  <sheetPr codeName="Sheet76">
    <tabColor theme="1"/>
    <outlinePr summaryBelow="1" summaryRight="1"/>
    <pageSetUpPr fitToPage="1"/>
  </sheetPr>
  <dimension ref="B2:AQ64"/>
  <sheetViews>
    <sheetView zoomScale="80" zoomScaleNormal="8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20636</v>
      </c>
      <c r="G6" s="117" t="n">
        <v>17305.238</v>
      </c>
      <c r="H6" s="117" t="n">
        <v>14523.87741172002</v>
      </c>
      <c r="I6" s="19">
        <f>G6+H6</f>
        <v/>
      </c>
      <c r="J6" s="119" t="n">
        <v>20471</v>
      </c>
      <c r="K6" s="117" t="n">
        <v>16429.415</v>
      </c>
      <c r="L6" s="117" t="n">
        <v>13818.61797792</v>
      </c>
      <c r="M6" s="19">
        <f>K6+L6</f>
        <v/>
      </c>
      <c r="N6" s="85" t="n">
        <v>66</v>
      </c>
      <c r="O6" s="85" t="n">
        <v>53</v>
      </c>
      <c r="P6" s="92" t="n"/>
      <c r="Q6" s="20">
        <f>J6-P6</f>
        <v/>
      </c>
      <c r="R6" s="21" t="n">
        <v>3957</v>
      </c>
      <c r="S6" s="20">
        <f>IF(R6&gt;0,(R6-R7-$Q6),"")</f>
        <v/>
      </c>
      <c r="T6" s="21" t="n">
        <v>8366</v>
      </c>
      <c r="U6" s="20">
        <f>IF(T6&gt;0,(T6-T7-$Q6),"")</f>
        <v/>
      </c>
      <c r="V6" s="21" t="n">
        <v>12823</v>
      </c>
      <c r="W6" s="20">
        <f>IF(V6&gt;0,(V6-V7-$Q6),"")</f>
        <v/>
      </c>
      <c r="X6" s="21" t="n">
        <v>15480</v>
      </c>
      <c r="Y6" s="20">
        <f>IF(X6&gt;0,(X6-X7-$Q6),"")</f>
        <v/>
      </c>
      <c r="Z6" s="21" t="n">
        <v>19442</v>
      </c>
      <c r="AA6" s="20">
        <f>IF(Z6&gt;0,(Z6-Z7-$Q6),"")</f>
        <v/>
      </c>
      <c r="AB6" s="21" t="n">
        <v>20347</v>
      </c>
      <c r="AC6" s="22">
        <f>IF(AB6&gt;0,(AB6-AB7-$Q6),"")</f>
        <v/>
      </c>
      <c r="AD6" s="21" t="n">
        <v>20347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88</v>
      </c>
      <c r="S7" s="24" t="n"/>
      <c r="T7" s="25" t="n">
        <v>165</v>
      </c>
      <c r="U7" s="24" t="n"/>
      <c r="V7" s="25" t="n">
        <v>209</v>
      </c>
      <c r="W7" s="24" t="n"/>
      <c r="X7" s="25" t="n">
        <v>225</v>
      </c>
      <c r="Y7" s="24" t="n"/>
      <c r="Z7" s="25" t="n">
        <v>322</v>
      </c>
      <c r="AA7" s="24" t="n"/>
      <c r="AB7" s="25" t="n">
        <v>350</v>
      </c>
      <c r="AC7" s="26" t="n"/>
      <c r="AD7" s="25" t="n">
        <v>350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2246</v>
      </c>
      <c r="E8" s="29" t="inlineStr">
        <is>
          <t>Room 2</t>
        </is>
      </c>
      <c r="F8" s="119" t="n">
        <v>12320</v>
      </c>
      <c r="G8" s="117" t="n">
        <v>5044.52</v>
      </c>
      <c r="H8" s="117" t="n">
        <v>1509.8257565</v>
      </c>
      <c r="I8" s="19">
        <f>G8+H8</f>
        <v/>
      </c>
      <c r="J8" s="119" t="n">
        <v>13022</v>
      </c>
      <c r="K8" s="117" t="n">
        <v>5338.344</v>
      </c>
      <c r="L8" s="117" t="n">
        <v>1624.5765244</v>
      </c>
      <c r="M8" s="19">
        <f>K8+L8</f>
        <v/>
      </c>
      <c r="N8" s="87" t="n">
        <v>31</v>
      </c>
      <c r="O8" s="87" t="n">
        <v>24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5093</v>
      </c>
      <c r="W8" s="20">
        <f>IF(V8&gt;0,(V8-V9-$Q8),"")</f>
        <v/>
      </c>
      <c r="X8" s="21" t="n">
        <v>6942</v>
      </c>
      <c r="Y8" s="20">
        <f>IF(X8&gt;0,(X8-X9-$Q8),"")</f>
        <v/>
      </c>
      <c r="Z8" s="21" t="n">
        <v>13022</v>
      </c>
      <c r="AA8" s="20">
        <f>IF(Z8&gt;0,(Z8-Z9-$Q8),"")</f>
        <v/>
      </c>
      <c r="AB8" s="21" t="n">
        <v>13022</v>
      </c>
      <c r="AC8" s="22">
        <f>IF(AB8&gt;0,(AB8-AB9-$Q8),"")</f>
        <v/>
      </c>
      <c r="AD8" s="21" t="n">
        <v>13022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1956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5810</v>
      </c>
      <c r="E10" s="18" t="inlineStr">
        <is>
          <t>Room 3</t>
        </is>
      </c>
      <c r="F10" s="119" t="n">
        <v>13169</v>
      </c>
      <c r="G10" s="117" t="n">
        <v>9950.56759375</v>
      </c>
      <c r="H10" s="117" t="n">
        <v>1948.496725</v>
      </c>
      <c r="I10" s="19">
        <f>G10+H10</f>
        <v/>
      </c>
      <c r="J10" s="119" t="n">
        <v>13424</v>
      </c>
      <c r="K10" s="117" t="n">
        <v>10290.21109375</v>
      </c>
      <c r="L10" s="117" t="n">
        <v>1841.8548575</v>
      </c>
      <c r="M10" s="19">
        <f>K10+L10</f>
        <v/>
      </c>
      <c r="N10" s="88" t="n">
        <v>45</v>
      </c>
      <c r="O10" s="88" t="n">
        <v>41</v>
      </c>
      <c r="P10" s="92" t="n"/>
      <c r="Q10" s="20">
        <f>J10-P10</f>
        <v/>
      </c>
      <c r="R10" s="21" t="n">
        <v>4250</v>
      </c>
      <c r="S10" s="20">
        <f>IF(R10&gt;0,(R10-R11-$Q10),"")</f>
        <v/>
      </c>
      <c r="T10" s="21" t="n">
        <v>6697</v>
      </c>
      <c r="U10" s="20">
        <f>IF(T10&gt;0,(T10-T11-$Q10),"")</f>
        <v/>
      </c>
      <c r="V10" s="21" t="n">
        <v>9342</v>
      </c>
      <c r="W10" s="20">
        <f>IF(V10&gt;0,(V10-V11-$Q10),"")</f>
        <v/>
      </c>
      <c r="X10" s="21" t="n">
        <v>11018</v>
      </c>
      <c r="Y10" s="20">
        <f>IF(X10&gt;0,(X10-X11-$Q10),"")</f>
        <v/>
      </c>
      <c r="Z10" s="21" t="n">
        <v>11396</v>
      </c>
      <c r="AA10" s="20">
        <f>IF(Z10&gt;0,(Z10-Z11-$Q10),"")</f>
        <v/>
      </c>
      <c r="AB10" s="21" t="n">
        <v>11396</v>
      </c>
      <c r="AC10" s="22">
        <f>IF(AB10&gt;0,(AB10-AB11-$Q10),"")</f>
        <v/>
      </c>
      <c r="AD10" s="21" t="n">
        <v>11396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2103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1533</v>
      </c>
      <c r="S11" s="24" t="n"/>
      <c r="T11" s="30" t="n">
        <v>1849</v>
      </c>
      <c r="U11" s="24" t="n"/>
      <c r="V11" s="30" t="n">
        <v>1897</v>
      </c>
      <c r="W11" s="24" t="n"/>
      <c r="X11" s="30" t="n">
        <v>2652</v>
      </c>
      <c r="Y11" s="24" t="n"/>
      <c r="Z11" s="30" t="n">
        <v>2817</v>
      </c>
      <c r="AA11" s="24" t="n"/>
      <c r="AB11" s="30" t="n">
        <v>2817</v>
      </c>
      <c r="AC11" s="26" t="n"/>
      <c r="AD11" s="30" t="n">
        <v>2817</v>
      </c>
      <c r="AE11" s="26" t="n"/>
    </row>
    <row r="12">
      <c r="B12" s="16" t="inlineStr">
        <is>
          <t>WM TUC</t>
        </is>
      </c>
      <c r="C12" s="17" t="n">
        <v>1507</v>
      </c>
      <c r="E12" s="29" t="inlineStr">
        <is>
          <t>Room 4</t>
        </is>
      </c>
      <c r="F12" s="119" t="n">
        <v>15516</v>
      </c>
      <c r="G12" s="117" t="n">
        <v>12086.59125</v>
      </c>
      <c r="H12" s="117" t="n">
        <v>17446.58517216</v>
      </c>
      <c r="I12" s="19">
        <f>G12+H12</f>
        <v/>
      </c>
      <c r="J12" s="119" t="n">
        <v>15177</v>
      </c>
      <c r="K12" s="117" t="n">
        <v>11409.8205</v>
      </c>
      <c r="L12" s="117" t="n">
        <v>15941.41609424001</v>
      </c>
      <c r="M12" s="19">
        <f>K12+L12</f>
        <v/>
      </c>
      <c r="N12" s="88" t="n">
        <v>53</v>
      </c>
      <c r="O12" s="88" t="n">
        <v>44</v>
      </c>
      <c r="P12" s="92" t="n"/>
      <c r="Q12" s="20">
        <f>J12-P12</f>
        <v/>
      </c>
      <c r="R12" s="21" t="n">
        <v>2836</v>
      </c>
      <c r="S12" s="20">
        <f>IF(R12&gt;0,(R12-R13-$Q12),"")</f>
        <v/>
      </c>
      <c r="T12" s="21" t="n">
        <v>4473</v>
      </c>
      <c r="U12" s="20">
        <f>IF(T12&gt;0,(T12-T13-$Q12),"")</f>
        <v/>
      </c>
      <c r="V12" s="21" t="n">
        <v>7500</v>
      </c>
      <c r="W12" s="20">
        <f>IF(V12&gt;0,(V12-V13-$Q12),"")</f>
        <v/>
      </c>
      <c r="X12" s="21" t="n">
        <v>12179</v>
      </c>
      <c r="Y12" s="20">
        <f>IF(X12&gt;0,(X12-X13-$Q12),"")</f>
        <v/>
      </c>
      <c r="Z12" s="21" t="n">
        <v>13629</v>
      </c>
      <c r="AA12" s="20">
        <f>IF(Z12&gt;0,(Z12-Z13-$Q12),"")</f>
        <v/>
      </c>
      <c r="AB12" s="21" t="n">
        <v>13629</v>
      </c>
      <c r="AC12" s="22">
        <f>IF(AB12&gt;0,(AB12-AB13-$Q12),"")</f>
        <v/>
      </c>
      <c r="AD12" s="21" t="n">
        <v>13629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4461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707</v>
      </c>
      <c r="S13" s="24" t="n"/>
      <c r="T13" s="30" t="n">
        <v>1146</v>
      </c>
      <c r="U13" s="24" t="n"/>
      <c r="V13" s="30" t="n">
        <v>1914</v>
      </c>
      <c r="W13" s="24" t="n"/>
      <c r="X13" s="30" t="n">
        <v>2413</v>
      </c>
      <c r="Y13" s="24" t="n"/>
      <c r="Z13" s="30" t="n">
        <v>2728</v>
      </c>
      <c r="AA13" s="24" t="n"/>
      <c r="AB13" s="30" t="n">
        <v>2728</v>
      </c>
      <c r="AC13" s="26" t="n"/>
      <c r="AD13" s="30" t="n">
        <v>2728</v>
      </c>
      <c r="AE13" s="26" t="n"/>
    </row>
    <row r="14">
      <c r="B14" s="16" t="inlineStr">
        <is>
          <t>ALBSFWY PHX</t>
        </is>
      </c>
      <c r="C14" s="17" t="n">
        <v>12166</v>
      </c>
      <c r="E14" s="18" t="inlineStr">
        <is>
          <t>Room 5</t>
        </is>
      </c>
      <c r="F14" s="119" t="n">
        <v>22865</v>
      </c>
      <c r="G14" s="117" t="n">
        <v>15584.40625</v>
      </c>
      <c r="H14" s="117" t="n">
        <v>19611.58578491</v>
      </c>
      <c r="I14" s="19">
        <f>G14+H14</f>
        <v/>
      </c>
      <c r="J14" s="119" t="n">
        <v>22865</v>
      </c>
      <c r="K14" s="117" t="n">
        <v>15584.40625</v>
      </c>
      <c r="L14" s="117" t="n">
        <v>19500.95428491</v>
      </c>
      <c r="M14" s="19">
        <f>K14+L14</f>
        <v/>
      </c>
      <c r="N14" s="88" t="n">
        <v>69</v>
      </c>
      <c r="O14" s="88" t="n">
        <v>51</v>
      </c>
      <c r="P14" s="92" t="n"/>
      <c r="Q14" s="20">
        <f>J14-P14</f>
        <v/>
      </c>
      <c r="R14" s="21" t="n">
        <v>3957</v>
      </c>
      <c r="S14" s="20">
        <f>IF(R14&gt;0,(R14-R15-$Q14),"")</f>
        <v/>
      </c>
      <c r="T14" s="21" t="n">
        <v>8709</v>
      </c>
      <c r="U14" s="20">
        <f>IF(T14&gt;0,(T14-T15-$Q14),"")</f>
        <v/>
      </c>
      <c r="V14" s="21" t="n">
        <v>9221</v>
      </c>
      <c r="W14" s="20">
        <f>IF(V14&gt;0,(V14-V15-$Q14),"")</f>
        <v/>
      </c>
      <c r="X14" s="21" t="n">
        <v>12359</v>
      </c>
      <c r="Y14" s="20">
        <f>IF(X14&gt;0,(X14-X15-$Q14),"")</f>
        <v/>
      </c>
      <c r="Z14" s="21" t="n">
        <v>14160</v>
      </c>
      <c r="AA14" s="20">
        <f>IF(Z14&gt;0,(Z14-Z15-$Q14),"")</f>
        <v/>
      </c>
      <c r="AB14" s="21" t="n">
        <v>14160</v>
      </c>
      <c r="AC14" s="22">
        <f>IF(AB14&gt;0,(AB14-AB15-$Q14),"")</f>
        <v/>
      </c>
      <c r="AD14" s="21" t="n">
        <v>14160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3328</v>
      </c>
      <c r="S15" s="24" t="n"/>
      <c r="T15" s="25" t="n">
        <v>6902</v>
      </c>
      <c r="U15" s="24" t="n"/>
      <c r="V15" s="25" t="n">
        <v>6710</v>
      </c>
      <c r="W15" s="24" t="n"/>
      <c r="X15" s="25" t="n">
        <v>7734</v>
      </c>
      <c r="Y15" s="24" t="n"/>
      <c r="Z15" s="25" t="n">
        <v>8407</v>
      </c>
      <c r="AA15" s="24" t="n"/>
      <c r="AB15" s="25" t="n">
        <v>8407</v>
      </c>
      <c r="AC15" s="26" t="n"/>
      <c r="AD15" s="25" t="n">
        <v>8407</v>
      </c>
      <c r="AE15" s="26" t="n"/>
    </row>
    <row r="16" ht="15" customHeight="1" thickBot="1">
      <c r="B16" s="28" t="inlineStr">
        <is>
          <t>FRY'S</t>
        </is>
      </c>
      <c r="C16" s="17" t="n">
        <v>12783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9927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2390</v>
      </c>
      <c r="L20" s="4" t="n"/>
      <c r="M20" s="4" t="n"/>
      <c r="Q20" s="51" t="inlineStr">
        <is>
          <t>Day Prior</t>
        </is>
      </c>
      <c r="R20" s="35" t="n">
        <v>9484</v>
      </c>
      <c r="S20" s="36" t="n">
        <v>-87513</v>
      </c>
      <c r="T20" s="35" t="n">
        <v>16607</v>
      </c>
      <c r="U20" s="36" t="n">
        <v>-80390</v>
      </c>
      <c r="V20" s="35" t="n">
        <v>24739</v>
      </c>
      <c r="W20" s="36" t="n">
        <v>-72258</v>
      </c>
      <c r="X20" s="35" t="n">
        <v>45104</v>
      </c>
      <c r="Y20" s="36" t="n">
        <v>-51893</v>
      </c>
      <c r="Z20" s="35" t="n">
        <v>61844</v>
      </c>
      <c r="AA20" s="36" t="n">
        <v>-35153</v>
      </c>
      <c r="AB20" s="35" t="n">
        <v>64121</v>
      </c>
      <c r="AC20" s="37" t="n">
        <v>-32876</v>
      </c>
      <c r="AD20" s="35" t="n">
        <v>64121</v>
      </c>
      <c r="AE20" s="37" t="n">
        <v>-32876</v>
      </c>
    </row>
    <row r="21" ht="15" customHeight="1" thickBot="1">
      <c r="B21" s="57" t="inlineStr">
        <is>
          <t>SBUX LV</t>
        </is>
      </c>
      <c r="C21" s="58" t="n">
        <v>4778</v>
      </c>
      <c r="M21" s="4" t="n"/>
      <c r="Q21" s="52" t="n"/>
      <c r="R21" s="40" t="n">
        <v>4998</v>
      </c>
      <c r="S21" s="41" t="n"/>
      <c r="T21" s="40" t="n">
        <v>7187</v>
      </c>
      <c r="U21" s="41" t="n"/>
      <c r="V21" s="40" t="n">
        <v>10396</v>
      </c>
      <c r="W21" s="41" t="n"/>
      <c r="X21" s="40" t="n">
        <v>11890</v>
      </c>
      <c r="Y21" s="41" t="n"/>
      <c r="Z21" s="40" t="n">
        <v>12931</v>
      </c>
      <c r="AA21" s="41" t="n"/>
      <c r="AB21" s="40" t="n">
        <v>12977</v>
      </c>
      <c r="AC21" s="42" t="n"/>
      <c r="AD21" s="40" t="n">
        <v>12977</v>
      </c>
      <c r="AE21" s="42" t="n"/>
    </row>
    <row r="22" ht="15" customHeight="1" thickBot="1">
      <c r="M22" s="4" t="n"/>
      <c r="Q22" s="54" t="n"/>
      <c r="R22" s="55" t="n">
        <v>4742</v>
      </c>
      <c r="S22" s="55" t="n"/>
      <c r="T22" s="55" t="n">
        <v>3561.5</v>
      </c>
      <c r="U22" s="55" t="n"/>
      <c r="V22" s="55" t="n">
        <v>4066</v>
      </c>
      <c r="W22" s="55" t="n"/>
      <c r="X22" s="55" t="n">
        <v>10182.5</v>
      </c>
      <c r="Y22" s="55" t="n"/>
      <c r="Z22" s="55" t="n">
        <v>8370</v>
      </c>
      <c r="AA22" s="55" t="n"/>
      <c r="AB22" s="55" t="n">
        <v>1138.5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11495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27655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13881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16225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4202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1076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568</v>
      </c>
      <c r="W35" s="104">
        <f>IF(X35&gt;0,(X35-V35)/2,"")</f>
        <v/>
      </c>
      <c r="X35" s="104" t="n">
        <v>1077</v>
      </c>
      <c r="Y35" s="104">
        <f>IF(Z35&gt;0,(Z35-X35)/2,"")</f>
        <v/>
      </c>
      <c r="Z35" s="104" t="n">
        <v>1077</v>
      </c>
      <c r="AA35" s="104">
        <f>IF(AB35&gt;0,(AB35-Z35)/2,"")</f>
        <v/>
      </c>
      <c r="AB35" s="104" t="n">
        <v>1077</v>
      </c>
      <c r="AC35" s="104">
        <f>IF(AD35&gt;0,(AD35-AB35)/2,"")</f>
        <v/>
      </c>
      <c r="AD35" s="104" t="n">
        <v>1077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1171</v>
      </c>
      <c r="R36" s="106" t="n">
        <v>636</v>
      </c>
      <c r="S36" s="106">
        <f>IF(T36&gt;0,(T36-R36)/2,"")</f>
        <v/>
      </c>
      <c r="T36" s="106" t="n">
        <v>1171</v>
      </c>
      <c r="U36" s="106">
        <f>IF(V36&gt;0,(V36-T36)/2,"")</f>
        <v/>
      </c>
      <c r="V36" s="106" t="n">
        <v>1171</v>
      </c>
      <c r="W36" s="106">
        <f>IF(X36&gt;0,(X36-V36)/2,"")</f>
        <v/>
      </c>
      <c r="X36" s="106" t="n">
        <v>1171</v>
      </c>
      <c r="Y36" s="106">
        <f>IF(Z36&gt;0,(Z36-X36)/2,"")</f>
        <v/>
      </c>
      <c r="Z36" s="106" t="n">
        <v>1171</v>
      </c>
      <c r="AA36" s="106">
        <f>IF(AB36&gt;0,(AB36-Z36)/2,"")</f>
        <v/>
      </c>
      <c r="AB36" s="106" t="n">
        <v>1171</v>
      </c>
      <c r="AC36" s="106">
        <f>IF(AD36&gt;0,(AD36-AB36)/2,"")</f>
        <v/>
      </c>
      <c r="AD36" s="106" t="n">
        <v>1171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3794</v>
      </c>
      <c r="R37" s="108" t="n">
        <v>420</v>
      </c>
      <c r="S37" s="108">
        <f>IF(T37&gt;0,(T37-R37)/2,"")</f>
        <v/>
      </c>
      <c r="T37" s="108" t="n">
        <v>789</v>
      </c>
      <c r="U37" s="108">
        <f>IF(V37&gt;0,(V37-T37)/2,"")</f>
        <v/>
      </c>
      <c r="V37" s="108" t="n">
        <v>1209</v>
      </c>
      <c r="W37" s="108">
        <f>IF(X37&gt;0,(X37-V37)/2,"")</f>
        <v/>
      </c>
      <c r="X37" s="108" t="n">
        <v>1948</v>
      </c>
      <c r="Y37" s="108">
        <f>IF(Z37&gt;0,(Z37-X37)/2,"")</f>
        <v/>
      </c>
      <c r="Z37" s="108" t="n">
        <v>3655</v>
      </c>
      <c r="AA37" s="108">
        <f>IF(AB37&gt;0,(AB37-Z37)/2,"")</f>
        <v/>
      </c>
      <c r="AB37" s="108" t="n">
        <v>3902</v>
      </c>
      <c r="AC37" s="108">
        <f>IF(AD37&gt;0,(AD37-AB37)/2,"")</f>
        <v/>
      </c>
      <c r="AD37" s="108" t="n">
        <v>3902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3380</v>
      </c>
      <c r="R38" s="106" t="n">
        <v>770</v>
      </c>
      <c r="S38" s="106">
        <f>IF(T38&gt;0,(T38-R38)/2,"")</f>
        <v/>
      </c>
      <c r="T38" s="106" t="n">
        <v>1703</v>
      </c>
      <c r="U38" s="106">
        <f>IF(V38&gt;0,(V38-T38)/2,"")</f>
        <v/>
      </c>
      <c r="V38" s="106" t="n">
        <v>2241</v>
      </c>
      <c r="W38" s="106">
        <f>IF(X38&gt;0,(X38-V38)/2,"")</f>
        <v/>
      </c>
      <c r="X38" s="106" t="n">
        <v>2695</v>
      </c>
      <c r="Y38" s="106">
        <f>IF(Z38&gt;0,(Z38-X38)/2,"")</f>
        <v/>
      </c>
      <c r="Z38" s="106" t="n">
        <v>3427</v>
      </c>
      <c r="AA38" s="106">
        <f>IF(AB38&gt;0,(AB38-Z38)/2,"")</f>
        <v/>
      </c>
      <c r="AB38" s="106" t="n">
        <v>3427</v>
      </c>
      <c r="AC38" s="106">
        <f>IF(AD38&gt;0,(AD38-AB38)/2,"")</f>
        <v/>
      </c>
      <c r="AD38" s="106" t="n">
        <v>3427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2661</v>
      </c>
      <c r="R39" s="108" t="n">
        <v>306</v>
      </c>
      <c r="S39" s="108">
        <f>IF(T39&gt;0,(T39-R39)/2,"")</f>
        <v/>
      </c>
      <c r="T39" s="108" t="n">
        <v>903</v>
      </c>
      <c r="U39" s="108">
        <f>IF(V39&gt;0,(V39-T39)/2,"")</f>
        <v/>
      </c>
      <c r="V39" s="108" t="n">
        <v>1919</v>
      </c>
      <c r="W39" s="108">
        <f>IF(X39&gt;0,(X39-V39)/2,"")</f>
        <v/>
      </c>
      <c r="X39" s="108" t="n">
        <v>2263</v>
      </c>
      <c r="Y39" s="108">
        <f>IF(Z39&gt;0,(Z39-X39)/2,"")</f>
        <v/>
      </c>
      <c r="Z39" s="108" t="n">
        <v>2651</v>
      </c>
      <c r="AA39" s="108">
        <f>IF(AB39&gt;0,(AB39-Z39)/2,"")</f>
        <v/>
      </c>
      <c r="AB39" s="108" t="n">
        <v>2708</v>
      </c>
      <c r="AC39" s="108">
        <f>IF(AD39&gt;0,(AD39-AB39)/2,"")</f>
        <v/>
      </c>
      <c r="AD39" s="108" t="n">
        <v>2708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3669</v>
      </c>
      <c r="R40" s="106" t="n">
        <v>308</v>
      </c>
      <c r="S40" s="106">
        <f>IF(T40&gt;0,(T40-R40)/2,"")</f>
        <v/>
      </c>
      <c r="T40" s="106" t="n">
        <v>997</v>
      </c>
      <c r="U40" s="106">
        <f>IF(V40&gt;0,(V40-T40)/2,"")</f>
        <v/>
      </c>
      <c r="V40" s="106" t="n">
        <v>1939</v>
      </c>
      <c r="W40" s="106">
        <f>IF(X40&gt;0,(X40-V40)/2,"")</f>
        <v/>
      </c>
      <c r="X40" s="106" t="n">
        <v>2135</v>
      </c>
      <c r="Y40" s="106">
        <f>IF(Z40&gt;0,(Z40-X40)/2,"")</f>
        <v/>
      </c>
      <c r="Z40" s="106" t="n">
        <v>3114</v>
      </c>
      <c r="AA40" s="106">
        <f>IF(AB40&gt;0,(AB40-Z40)/2,"")</f>
        <v/>
      </c>
      <c r="AB40" s="106" t="n">
        <v>3715</v>
      </c>
      <c r="AC40" s="106">
        <f>IF(AD40&gt;0,(AD40-AB40)/2,"")</f>
        <v/>
      </c>
      <c r="AD40" s="106" t="n">
        <v>3715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644</v>
      </c>
      <c r="R41" s="108" t="n">
        <v>0</v>
      </c>
      <c r="S41" s="108">
        <f>IF(T41&gt;0,(T41-R41)/2,"")</f>
        <v/>
      </c>
      <c r="T41" s="108" t="n">
        <v>267</v>
      </c>
      <c r="U41" s="108">
        <f>IF(V41&gt;0,(V41-T41)/2,"")</f>
        <v/>
      </c>
      <c r="V41" s="108" t="n">
        <v>645</v>
      </c>
      <c r="W41" s="108">
        <f>IF(X41&gt;0,(X41-V41)/2,"")</f>
        <v/>
      </c>
      <c r="X41" s="108" t="n">
        <v>645</v>
      </c>
      <c r="Y41" s="108">
        <f>IF(Z41&gt;0,(Z41-X41)/2,"")</f>
        <v/>
      </c>
      <c r="Z41" s="108" t="n">
        <v>645</v>
      </c>
      <c r="AA41" s="108">
        <f>IF(AB41&gt;0,(AB41-Z41)/2,"")</f>
        <v/>
      </c>
      <c r="AB41" s="108" t="n">
        <v>645</v>
      </c>
      <c r="AC41" s="108">
        <f>IF(AD41&gt;0,(AD41-AB41)/2,"")</f>
        <v/>
      </c>
      <c r="AD41" s="108" t="n">
        <v>645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1805</v>
      </c>
      <c r="R42" s="106" t="n">
        <v>813</v>
      </c>
      <c r="S42" s="106">
        <f>IF(T42&gt;0,(T42-R42)/2,"")</f>
        <v/>
      </c>
      <c r="T42" s="106" t="n">
        <v>1357</v>
      </c>
      <c r="U42" s="106">
        <f>IF(V42&gt;0,(V42-T42)/2,"")</f>
        <v/>
      </c>
      <c r="V42" s="106" t="n">
        <v>1808</v>
      </c>
      <c r="W42" s="106">
        <f>IF(X42&gt;0,(X42-V42)/2,"")</f>
        <v/>
      </c>
      <c r="X42" s="106" t="n">
        <v>1275</v>
      </c>
      <c r="Y42" s="106">
        <f>IF(Z42&gt;0,(Z42-X42)/2,"")</f>
        <v/>
      </c>
      <c r="Z42" s="106" t="n">
        <v>1413</v>
      </c>
      <c r="AA42" s="106">
        <f>IF(AB42&gt;0,(AB42-Z42)/2,"")</f>
        <v/>
      </c>
      <c r="AB42" s="106" t="n">
        <v>1413</v>
      </c>
      <c r="AC42" s="106">
        <f>IF(AD42&gt;0,(AD42-AB42)/2,"")</f>
        <v/>
      </c>
      <c r="AD42" s="106" t="n">
        <v>1413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1750</v>
      </c>
      <c r="R43" s="110" t="n">
        <v>584</v>
      </c>
      <c r="S43" s="110">
        <f>IF(T43&gt;0,(T43-R43)/2,"")</f>
        <v/>
      </c>
      <c r="T43" s="110" t="n">
        <v>950</v>
      </c>
      <c r="U43" s="110">
        <f>IF(V43&gt;0,(V43-T43)/2,"")</f>
        <v/>
      </c>
      <c r="V43" s="110" t="n">
        <v>950</v>
      </c>
      <c r="W43" s="110">
        <f>IF(X43&gt;0,(X43-V43)/2,"")</f>
        <v/>
      </c>
      <c r="X43" s="110" t="n">
        <v>1752</v>
      </c>
      <c r="Y43" s="110">
        <f>IF(Z43&gt;0,(Z43-X43)/2,"")</f>
        <v/>
      </c>
      <c r="Z43" s="110" t="n">
        <v>1752</v>
      </c>
      <c r="AA43" s="110">
        <f>IF(AB43&gt;0,(AB43-Z43)/2,"")</f>
        <v/>
      </c>
      <c r="AB43" s="110" t="n">
        <v>1752</v>
      </c>
      <c r="AC43" s="110">
        <f>IF(AD43&gt;0,(AD43-AB43)/2,"")</f>
        <v/>
      </c>
      <c r="AD43" s="110" t="n">
        <v>1752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3415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2160</v>
      </c>
      <c r="W44" s="112">
        <f>IF(X44&gt;0,(X44-V44)/2,"")</f>
        <v/>
      </c>
      <c r="X44" s="112" t="n">
        <v>2160</v>
      </c>
      <c r="Y44" s="112">
        <f>IF(Z44&gt;0,(Z44-X44)/2,"")</f>
        <v/>
      </c>
      <c r="Z44" s="112" t="n">
        <v>3415</v>
      </c>
      <c r="AA44" s="112">
        <f>IF(AB44&gt;0,(AB44-Z44)/2,"")</f>
        <v/>
      </c>
      <c r="AB44" s="112" t="n">
        <v>3415</v>
      </c>
      <c r="AC44" s="112">
        <f>IF(AD44&gt;0,(AD44-AB44)/2,"")</f>
        <v/>
      </c>
      <c r="AD44" s="112" t="n">
        <v>3415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2847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1265</v>
      </c>
      <c r="Y45" s="108">
        <f>IF(Z45&gt;0,(Z45-X45)/2,"")</f>
        <v/>
      </c>
      <c r="Z45" s="108" t="n">
        <v>2847</v>
      </c>
      <c r="AA45" s="108">
        <f>IF(AB45&gt;0,(AB45-Z45)/2,"")</f>
        <v/>
      </c>
      <c r="AB45" s="108" t="n">
        <v>2847</v>
      </c>
      <c r="AC45" s="108">
        <f>IF(AD45&gt;0,(AD45-AB45)/2,"")</f>
        <v/>
      </c>
      <c r="AD45" s="108" t="n">
        <v>2847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3186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1731</v>
      </c>
      <c r="W46" s="106">
        <f>IF(X46&gt;0,(X46-V46)/2,"")</f>
        <v/>
      </c>
      <c r="X46" s="106" t="n">
        <v>1731</v>
      </c>
      <c r="Y46" s="106">
        <f>IF(Z46&gt;0,(Z46-X46)/2,"")</f>
        <v/>
      </c>
      <c r="Z46" s="106" t="n">
        <v>3186</v>
      </c>
      <c r="AA46" s="106">
        <f>IF(AB46&gt;0,(AB46-Z46)/2,"")</f>
        <v/>
      </c>
      <c r="AB46" s="106" t="n">
        <v>3186</v>
      </c>
      <c r="AC46" s="106">
        <f>IF(AD46&gt;0,(AD46-AB46)/2,"")</f>
        <v/>
      </c>
      <c r="AD46" s="106" t="n">
        <v>3186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3574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1202</v>
      </c>
      <c r="W47" s="110">
        <f>IF(X47&gt;0,(X47-V47)/2,"")</f>
        <v/>
      </c>
      <c r="X47" s="110" t="n">
        <v>1786</v>
      </c>
      <c r="Y47" s="110">
        <f>IF(Z47&gt;0,(Z47-X47)/2,"")</f>
        <v/>
      </c>
      <c r="Z47" s="110" t="n">
        <v>3574</v>
      </c>
      <c r="AA47" s="110">
        <f>IF(AB47&gt;0,(AB47-Z47)/2,"")</f>
        <v/>
      </c>
      <c r="AB47" s="110" t="n">
        <v>3574</v>
      </c>
      <c r="AC47" s="110">
        <f>IF(AD47&gt;0,(AD47-AB47)/2,"")</f>
        <v/>
      </c>
      <c r="AD47" s="110" t="n">
        <v>3574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309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130</v>
      </c>
      <c r="W48" s="112">
        <f>IF(X48&gt;0,(X48-V48)/2,"")</f>
        <v/>
      </c>
      <c r="X48" s="112" t="n">
        <v>284</v>
      </c>
      <c r="Y48" s="112">
        <f>IF(Z48&gt;0,(Z48-X48)/2,"")</f>
        <v/>
      </c>
      <c r="Z48" s="112" t="n">
        <v>284</v>
      </c>
      <c r="AA48" s="112">
        <f>IF(AB48&gt;0,(AB48-Z48)/2,"")</f>
        <v/>
      </c>
      <c r="AB48" s="112" t="n">
        <v>284</v>
      </c>
      <c r="AC48" s="112">
        <f>IF(AD48&gt;0,(AD48-AB48)/2,"")</f>
        <v/>
      </c>
      <c r="AD48" s="112" t="n">
        <v>284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461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364</v>
      </c>
      <c r="W49" s="108">
        <f>IF(X49&gt;0,(X49-V49)/2,"")</f>
        <v/>
      </c>
      <c r="X49" s="108" t="n">
        <v>461</v>
      </c>
      <c r="Y49" s="108">
        <f>IF(Z49&gt;0,(Z49-X49)/2,"")</f>
        <v/>
      </c>
      <c r="Z49" s="108" t="n">
        <v>461</v>
      </c>
      <c r="AA49" s="108">
        <f>IF(AB49&gt;0,(AB49-Z49)/2,"")</f>
        <v/>
      </c>
      <c r="AB49" s="108" t="n">
        <v>461</v>
      </c>
      <c r="AC49" s="108">
        <f>IF(AD49&gt;0,(AD49-AB49)/2,"")</f>
        <v/>
      </c>
      <c r="AD49" s="108" t="n">
        <v>461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1470</v>
      </c>
      <c r="R50" s="106" t="n">
        <v>922</v>
      </c>
      <c r="S50" s="106">
        <f>IF(T50&gt;0,(T50-R50)/2,"")</f>
        <v/>
      </c>
      <c r="T50" s="106" t="n">
        <v>1057</v>
      </c>
      <c r="U50" s="106">
        <f>IF(V50&gt;0,(V50-T50)/2,"")</f>
        <v/>
      </c>
      <c r="V50" s="106" t="n">
        <v>948</v>
      </c>
      <c r="W50" s="106">
        <f>IF(X50&gt;0,(X50-V50)/2,"")</f>
        <v/>
      </c>
      <c r="X50" s="106" t="n">
        <v>1150</v>
      </c>
      <c r="Y50" s="106">
        <f>IF(Z50&gt;0,(Z50-X50)/2,"")</f>
        <v/>
      </c>
      <c r="Z50" s="106" t="n">
        <v>1150</v>
      </c>
      <c r="AA50" s="106">
        <f>IF(AB50&gt;0,(AB50-Z50)/2,"")</f>
        <v/>
      </c>
      <c r="AB50" s="106" t="n">
        <v>1150</v>
      </c>
      <c r="AC50" s="106">
        <f>IF(AD50&gt;0,(AD50-AB50)/2,"")</f>
        <v/>
      </c>
      <c r="AD50" s="106" t="n">
        <v>1150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2044</v>
      </c>
      <c r="R51" s="108" t="n">
        <v>378</v>
      </c>
      <c r="S51" s="108">
        <f>IF(T51&gt;0,(T51-R51)/2,"")</f>
        <v/>
      </c>
      <c r="T51" s="108" t="n">
        <v>1422</v>
      </c>
      <c r="U51" s="108">
        <f>IF(V51&gt;0,(V51-T51)/2,"")</f>
        <v/>
      </c>
      <c r="V51" s="108" t="n">
        <v>1665</v>
      </c>
      <c r="W51" s="108">
        <f>IF(X51&gt;0,(X51-V51)/2,"")</f>
        <v/>
      </c>
      <c r="X51" s="108" t="n">
        <v>1758</v>
      </c>
      <c r="Y51" s="108">
        <f>IF(Z51&gt;0,(Z51-X51)/2,"")</f>
        <v/>
      </c>
      <c r="Z51" s="108" t="n">
        <v>1759</v>
      </c>
      <c r="AA51" s="108">
        <f>IF(AB51&gt;0,(AB51-Z51)/2,"")</f>
        <v/>
      </c>
      <c r="AB51" s="108" t="n">
        <v>1759</v>
      </c>
      <c r="AC51" s="108">
        <f>IF(AD51&gt;0,(AD51-AB51)/2,"")</f>
        <v/>
      </c>
      <c r="AD51" s="108" t="n">
        <v>1759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2045</v>
      </c>
      <c r="R52" s="106" t="n">
        <v>1060</v>
      </c>
      <c r="S52" s="106">
        <f>IF(T52&gt;0,(T52-R52)/2,"")</f>
        <v/>
      </c>
      <c r="T52" s="106" t="n">
        <v>1162</v>
      </c>
      <c r="U52" s="106">
        <f>IF(V52&gt;0,(V52-T52)/2,"")</f>
        <v/>
      </c>
      <c r="V52" s="106" t="n">
        <v>1308</v>
      </c>
      <c r="W52" s="106">
        <f>IF(X52&gt;0,(X52-V52)/2,"")</f>
        <v/>
      </c>
      <c r="X52" s="106" t="n">
        <v>1461</v>
      </c>
      <c r="Y52" s="106">
        <f>IF(Z52&gt;0,(Z52-X52)/2,"")</f>
        <v/>
      </c>
      <c r="Z52" s="106" t="n">
        <v>1822</v>
      </c>
      <c r="AA52" s="106">
        <f>IF(AB52&gt;0,(AB52-Z52)/2,"")</f>
        <v/>
      </c>
      <c r="AB52" s="106" t="n">
        <v>1822</v>
      </c>
      <c r="AC52" s="106">
        <f>IF(AD52&gt;0,(AD52-AB52)/2,"")</f>
        <v/>
      </c>
      <c r="AD52" s="106" t="n">
        <v>1822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1350</v>
      </c>
      <c r="R53" s="108" t="n">
        <v>890</v>
      </c>
      <c r="S53" s="108">
        <f>IF(T53&gt;0,(T53-R53)/2,"")</f>
        <v/>
      </c>
      <c r="T53" s="108" t="n">
        <v>1056</v>
      </c>
      <c r="U53" s="108">
        <f>IF(V53&gt;0,(V53-T53)/2,"")</f>
        <v/>
      </c>
      <c r="V53" s="108" t="n">
        <v>1148</v>
      </c>
      <c r="W53" s="108">
        <f>IF(X53&gt;0,(X53-V53)/2,"")</f>
        <v/>
      </c>
      <c r="X53" s="108" t="n">
        <v>1148</v>
      </c>
      <c r="Y53" s="108">
        <f>IF(Z53&gt;0,(Z53-X53)/2,"")</f>
        <v/>
      </c>
      <c r="Z53" s="108" t="n">
        <v>1150</v>
      </c>
      <c r="AA53" s="108">
        <f>IF(AB53&gt;0,(AB53-Z53)/2,"")</f>
        <v/>
      </c>
      <c r="AB53" s="108" t="n">
        <v>1150</v>
      </c>
      <c r="AC53" s="108">
        <f>IF(AD53&gt;0,(AD53-AB53)/2,"")</f>
        <v/>
      </c>
      <c r="AD53" s="108" t="n">
        <v>1150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4048</v>
      </c>
      <c r="R54" s="106" t="n">
        <v>1000</v>
      </c>
      <c r="S54" s="106">
        <f>IF(T54&gt;0,(T54-R54)/2,"")</f>
        <v/>
      </c>
      <c r="T54" s="106" t="n">
        <v>2000</v>
      </c>
      <c r="U54" s="106">
        <f>IF(V54&gt;0,(V54-T54)/2,"")</f>
        <v/>
      </c>
      <c r="V54" s="106" t="n">
        <v>3531</v>
      </c>
      <c r="W54" s="106">
        <f>IF(X54&gt;0,(X54-V54)/2,"")</f>
        <v/>
      </c>
      <c r="X54" s="106" t="n">
        <v>3839</v>
      </c>
      <c r="Y54" s="106">
        <f>IF(Z54&gt;0,(Z54-X54)/2,"")</f>
        <v/>
      </c>
      <c r="Z54" s="106" t="n">
        <v>3853</v>
      </c>
      <c r="AA54" s="106">
        <f>IF(AB54&gt;0,(AB54-Z54)/2,"")</f>
        <v/>
      </c>
      <c r="AB54" s="106" t="n">
        <v>3853</v>
      </c>
      <c r="AC54" s="106">
        <f>IF(AD54&gt;0,(AD54-AB54)/2,"")</f>
        <v/>
      </c>
      <c r="AD54" s="106" t="n">
        <v>3853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236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230</v>
      </c>
      <c r="W55" s="108">
        <f>IF(X55&gt;0,(X55-V55)/2,"")</f>
        <v/>
      </c>
      <c r="X55" s="108" t="n">
        <v>236</v>
      </c>
      <c r="Y55" s="108">
        <f>IF(Z55&gt;0,(Z55-X55)/2,"")</f>
        <v/>
      </c>
      <c r="Z55" s="108" t="n">
        <v>236</v>
      </c>
      <c r="AA55" s="108">
        <f>IF(AB55&gt;0,(AB55-Z55)/2,"")</f>
        <v/>
      </c>
      <c r="AB55" s="108" t="n">
        <v>236</v>
      </c>
      <c r="AC55" s="108">
        <f>IF(AD55&gt;0,(AD55-AB55)/2,"")</f>
        <v/>
      </c>
      <c r="AD55" s="108" t="n">
        <v>236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1461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18</v>
      </c>
      <c r="W56" s="114">
        <f>IF(X56&gt;0,(X56-V56)/2,"")</f>
        <v/>
      </c>
      <c r="X56" s="114" t="n">
        <v>681</v>
      </c>
      <c r="Y56" s="114">
        <f>IF(Z56&gt;0,(Z56-X56)/2,"")</f>
        <v/>
      </c>
      <c r="Z56" s="114" t="n">
        <v>681</v>
      </c>
      <c r="AA56" s="114">
        <f>IF(AB56&gt;0,(AB56-Z56)/2,"")</f>
        <v/>
      </c>
      <c r="AB56" s="114" t="n">
        <v>681</v>
      </c>
      <c r="AC56" s="114">
        <f>IF(AD56&gt;0,(AD56-AB56)/2,"")</f>
        <v/>
      </c>
      <c r="AD56" s="114" t="n">
        <v>681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4510</v>
      </c>
      <c r="R57" s="104" t="n">
        <v>473</v>
      </c>
      <c r="S57" s="104">
        <f>IF(T57&gt;0,(T57-R57)/2,"")</f>
        <v/>
      </c>
      <c r="T57" s="104" t="n">
        <v>707</v>
      </c>
      <c r="U57" s="104">
        <f>IF(V57&gt;0,(V57-T57)/2,"")</f>
        <v/>
      </c>
      <c r="V57" s="104" t="n">
        <v>971</v>
      </c>
      <c r="W57" s="104">
        <f>IF(X57&gt;0,(X57-V57)/2,"")</f>
        <v/>
      </c>
      <c r="X57" s="104" t="n">
        <v>1307</v>
      </c>
      <c r="Y57" s="104">
        <f>IF(Z57&gt;0,(Z57-X57)/2,"")</f>
        <v/>
      </c>
      <c r="Z57" s="104" t="n">
        <v>2240</v>
      </c>
      <c r="AA57" s="104">
        <f>IF(AB57&gt;0,(AB57-Z57)/2,"")</f>
        <v/>
      </c>
      <c r="AB57" s="104" t="n">
        <v>2240</v>
      </c>
      <c r="AC57" s="104">
        <f>IF(AD57&gt;0,(AD57-AB57)/2,"")</f>
        <v/>
      </c>
      <c r="AD57" s="104" t="n">
        <v>2240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3719</v>
      </c>
      <c r="R58" s="106" t="n">
        <v>698</v>
      </c>
      <c r="S58" s="106">
        <f>IF(T58&gt;0,(T58-R58)/2,"")</f>
        <v/>
      </c>
      <c r="T58" s="106" t="n">
        <v>934</v>
      </c>
      <c r="U58" s="106">
        <f>IF(V58&gt;0,(V58-T58)/2,"")</f>
        <v/>
      </c>
      <c r="V58" s="106" t="n">
        <v>1861</v>
      </c>
      <c r="W58" s="106">
        <f>IF(X58&gt;0,(X58-V58)/2,"")</f>
        <v/>
      </c>
      <c r="X58" s="106" t="n">
        <v>3533</v>
      </c>
      <c r="Y58" s="106">
        <f>IF(Z58&gt;0,(Z58-X58)/2,"")</f>
        <v/>
      </c>
      <c r="Z58" s="106" t="n">
        <v>3851</v>
      </c>
      <c r="AA58" s="106">
        <f>IF(AB58&gt;0,(AB58-Z58)/2,"")</f>
        <v/>
      </c>
      <c r="AB58" s="106" t="n">
        <v>3851</v>
      </c>
      <c r="AC58" s="106">
        <f>IF(AD58&gt;0,(AD58-AB58)/2,"")</f>
        <v/>
      </c>
      <c r="AD58" s="106" t="n">
        <v>3851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2919</v>
      </c>
      <c r="R59" s="108" t="n">
        <v>453</v>
      </c>
      <c r="S59" s="108">
        <f>IF(T59&gt;0,(T59-R59)/2,"")</f>
        <v/>
      </c>
      <c r="T59" s="108" t="n">
        <v>846</v>
      </c>
      <c r="U59" s="108">
        <f>IF(V59&gt;0,(V59-T59)/2,"")</f>
        <v/>
      </c>
      <c r="V59" s="108" t="n">
        <v>1568</v>
      </c>
      <c r="W59" s="108">
        <f>IF(X59&gt;0,(X59-V59)/2,"")</f>
        <v/>
      </c>
      <c r="X59" s="108" t="n">
        <v>3249</v>
      </c>
      <c r="Y59" s="108">
        <f>IF(Z59&gt;0,(Z59-X59)/2,"")</f>
        <v/>
      </c>
      <c r="Z59" s="108" t="n">
        <v>3448</v>
      </c>
      <c r="AA59" s="108">
        <f>IF(AB59&gt;0,(AB59-Z59)/2,"")</f>
        <v/>
      </c>
      <c r="AB59" s="108" t="n">
        <v>3448</v>
      </c>
      <c r="AC59" s="108">
        <f>IF(AD59&gt;0,(AD59-AB59)/2,"")</f>
        <v/>
      </c>
      <c r="AD59" s="108" t="n">
        <v>3448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4029</v>
      </c>
      <c r="R60" s="114" t="n">
        <v>1212</v>
      </c>
      <c r="S60" s="114">
        <f>IF(T60&gt;0,(T60-R60)/2,"")</f>
        <v/>
      </c>
      <c r="T60" s="114" t="n">
        <v>1986</v>
      </c>
      <c r="U60" s="114">
        <f>IF(V60&gt;0,(V60-T60)/2,"")</f>
        <v/>
      </c>
      <c r="V60" s="114" t="n">
        <v>3100</v>
      </c>
      <c r="W60" s="114">
        <f>IF(X60&gt;0,(X60-V60)/2,"")</f>
        <v/>
      </c>
      <c r="X60" s="114" t="n">
        <v>4090</v>
      </c>
      <c r="Y60" s="114">
        <f>IF(Z60&gt;0,(Z60-X60)/2,"")</f>
        <v/>
      </c>
      <c r="Z60" s="114" t="n">
        <v>4090</v>
      </c>
      <c r="AA60" s="114">
        <f>IF(AB60&gt;0,(AB60-Z60)/2,"")</f>
        <v/>
      </c>
      <c r="AB60" s="114" t="n">
        <v>4090</v>
      </c>
      <c r="AC60" s="114">
        <f>IF(AD60&gt;0,(AD60-AB60)/2,"")</f>
        <v/>
      </c>
      <c r="AD60" s="114" t="n">
        <v>4090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3790</v>
      </c>
      <c r="R61" s="104" t="n">
        <v>0</v>
      </c>
      <c r="S61" s="104">
        <f>IF(T61&gt;0,(T61-R61)/2,"")</f>
        <v/>
      </c>
      <c r="T61" s="104" t="n">
        <v>540</v>
      </c>
      <c r="U61" s="104">
        <f>IF(V61&gt;0,(V61-T61)/2,"")</f>
        <v/>
      </c>
      <c r="V61" s="104" t="n">
        <v>1634</v>
      </c>
      <c r="W61" s="104">
        <f>IF(X61&gt;0,(X61-V61)/2,"")</f>
        <v/>
      </c>
      <c r="X61" s="104" t="n">
        <v>2326</v>
      </c>
      <c r="Y61" s="104">
        <f>IF(Z61&gt;0,(Z61-X61)/2,"")</f>
        <v/>
      </c>
      <c r="Z61" s="104" t="n">
        <v>2326</v>
      </c>
      <c r="AA61" s="104">
        <f>IF(AB61&gt;0,(AB61-Z61)/2,"")</f>
        <v/>
      </c>
      <c r="AB61" s="104" t="n">
        <v>2326</v>
      </c>
      <c r="AC61" s="104">
        <f>IF(AD61&gt;0,(AD61-AB61)/2,"")</f>
        <v/>
      </c>
      <c r="AD61" s="104" t="n">
        <v>2326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4400</v>
      </c>
      <c r="R62" s="106" t="n">
        <v>617</v>
      </c>
      <c r="S62" s="106">
        <f>IF(T62&gt;0,(T62-R62)/2,"")</f>
        <v/>
      </c>
      <c r="T62" s="106" t="n">
        <v>1540</v>
      </c>
      <c r="U62" s="106">
        <f>IF(V62&gt;0,(V62-T62)/2,"")</f>
        <v/>
      </c>
      <c r="V62" s="106" t="n">
        <v>1540</v>
      </c>
      <c r="W62" s="106">
        <f>IF(X62&gt;0,(X62-V62)/2,"")</f>
        <v/>
      </c>
      <c r="X62" s="106" t="n">
        <v>2264</v>
      </c>
      <c r="Y62" s="106">
        <f>IF(Z62&gt;0,(Z62-X62)/2,"")</f>
        <v/>
      </c>
      <c r="Z62" s="106" t="n">
        <v>2264</v>
      </c>
      <c r="AA62" s="106">
        <f>IF(AB62&gt;0,(AB62-Z62)/2,"")</f>
        <v/>
      </c>
      <c r="AB62" s="106" t="n">
        <v>2264</v>
      </c>
      <c r="AC62" s="106">
        <f>IF(AD62&gt;0,(AD62-AB62)/2,"")</f>
        <v/>
      </c>
      <c r="AD62" s="106" t="n">
        <v>2264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1973</v>
      </c>
      <c r="R63" s="108" t="n">
        <v>501</v>
      </c>
      <c r="S63" s="108">
        <f>IF(T63&gt;0,(T63-R63)/2,"")</f>
        <v/>
      </c>
      <c r="T63" s="108" t="n">
        <v>954</v>
      </c>
      <c r="U63" s="108">
        <f>IF(V63&gt;0,(V63-T63)/2,"")</f>
        <v/>
      </c>
      <c r="V63" s="108" t="n">
        <v>1060</v>
      </c>
      <c r="W63" s="108">
        <f>IF(X63&gt;0,(X63-V63)/2,"")</f>
        <v/>
      </c>
      <c r="X63" s="108" t="n">
        <v>1275</v>
      </c>
      <c r="Y63" s="108">
        <f>IF(Z63&gt;0,(Z63-X63)/2,"")</f>
        <v/>
      </c>
      <c r="Z63" s="108" t="n">
        <v>1457</v>
      </c>
      <c r="AA63" s="108">
        <f>IF(AB63&gt;0,(AB63-Z63)/2,"")</f>
        <v/>
      </c>
      <c r="AB63" s="108" t="n">
        <v>1457</v>
      </c>
      <c r="AC63" s="108">
        <f>IF(AD63&gt;0,(AD63-AB63)/2,"")</f>
        <v/>
      </c>
      <c r="AD63" s="108" t="n">
        <v>1457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2856</v>
      </c>
      <c r="R64" s="114" t="n">
        <v>373</v>
      </c>
      <c r="S64" s="114">
        <f>IF(T64&gt;0,(T64-R64)/2,"")</f>
        <v/>
      </c>
      <c r="T64" s="114" t="n">
        <v>607</v>
      </c>
      <c r="U64" s="114">
        <f>IF(V64&gt;0,(V64-T64)/2,"")</f>
        <v/>
      </c>
      <c r="V64" s="114" t="n">
        <v>1219</v>
      </c>
      <c r="W64" s="114">
        <f>IF(X64&gt;0,(X64-V64)/2,"")</f>
        <v/>
      </c>
      <c r="X64" s="114" t="n">
        <v>1798</v>
      </c>
      <c r="Y64" s="114">
        <f>IF(Z64&gt;0,(Z64-X64)/2,"")</f>
        <v/>
      </c>
      <c r="Z64" s="114" t="n">
        <v>1798</v>
      </c>
      <c r="AA64" s="114">
        <f>IF(AB64&gt;0,(AB64-Z64)/2,"")</f>
        <v/>
      </c>
      <c r="AB64" s="114" t="n">
        <v>1798</v>
      </c>
      <c r="AC64" s="114">
        <f>IF(AD64&gt;0,(AD64-AB64)/2,"")</f>
        <v/>
      </c>
      <c r="AD64" s="114" t="n">
        <v>1798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77.xml><?xml version="1.0" encoding="utf-8"?>
<worksheet xmlns:r="http://schemas.openxmlformats.org/officeDocument/2006/relationships" xmlns="http://schemas.openxmlformats.org/spreadsheetml/2006/main">
  <sheetPr codeName="Sheet77">
    <tabColor theme="1"/>
    <outlinePr summaryBelow="1" summaryRight="1"/>
    <pageSetUpPr fitToPage="1"/>
  </sheetPr>
  <dimension ref="B2:AQ64"/>
  <sheetViews>
    <sheetView topLeftCell="A21" zoomScale="158" zoomScaleNormal="80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5980</v>
      </c>
      <c r="E6" s="18" t="inlineStr">
        <is>
          <t xml:space="preserve">Room 1 </t>
        </is>
      </c>
      <c r="F6" s="119" t="n">
        <v>21426</v>
      </c>
      <c r="G6" s="117" t="n">
        <v>18018.3615</v>
      </c>
      <c r="H6" s="117" t="n">
        <v>16565.02665593999</v>
      </c>
      <c r="I6" s="19">
        <f>G6+H6</f>
        <v/>
      </c>
      <c r="J6" s="119" t="n">
        <v>21876</v>
      </c>
      <c r="K6" s="117" t="n">
        <v>17341.01200000001</v>
      </c>
      <c r="L6" s="117" t="n">
        <v>16356.83133518</v>
      </c>
      <c r="M6" s="19">
        <f>K6+L6</f>
        <v/>
      </c>
      <c r="N6" s="85" t="n">
        <v>72</v>
      </c>
      <c r="O6" s="85" t="n">
        <v>53</v>
      </c>
      <c r="P6" s="92" t="n"/>
      <c r="Q6" s="20">
        <f>J6-P6</f>
        <v/>
      </c>
      <c r="R6" s="21" t="n">
        <v>4169</v>
      </c>
      <c r="S6" s="20">
        <f>IF(R6&gt;0,(R6-R7-$Q6),"")</f>
        <v/>
      </c>
      <c r="T6" s="21" t="n">
        <v>7574</v>
      </c>
      <c r="U6" s="20">
        <f>IF(T6&gt;0,(T6-T7-$Q6),"")</f>
        <v/>
      </c>
      <c r="V6" s="21" t="n">
        <v>12611</v>
      </c>
      <c r="W6" s="20">
        <f>IF(V6&gt;0,(V6-V7-$Q6),"")</f>
        <v/>
      </c>
      <c r="X6" s="21" t="n">
        <v>16708</v>
      </c>
      <c r="Y6" s="20">
        <f>IF(X6&gt;0,(X6-X7-$Q6),"")</f>
        <v/>
      </c>
      <c r="Z6" s="21" t="n">
        <v>20966</v>
      </c>
      <c r="AA6" s="20">
        <f>IF(Z6&gt;0,(Z6-Z7-$Q6),"")</f>
        <v/>
      </c>
      <c r="AB6" s="21" t="n">
        <v>21267</v>
      </c>
      <c r="AC6" s="22">
        <f>IF(AB6&gt;0,(AB6-AB7-$Q6),"")</f>
        <v/>
      </c>
      <c r="AD6" s="21" t="n">
        <v>21267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2505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18</v>
      </c>
      <c r="U7" s="24" t="n"/>
      <c r="V7" s="25" t="n">
        <v>122</v>
      </c>
      <c r="W7" s="24" t="n"/>
      <c r="X7" s="25" t="n">
        <v>149</v>
      </c>
      <c r="Y7" s="24" t="n"/>
      <c r="Z7" s="25" t="n">
        <v>208</v>
      </c>
      <c r="AA7" s="24" t="n"/>
      <c r="AB7" s="25" t="n">
        <v>208</v>
      </c>
      <c r="AC7" s="26" t="n"/>
      <c r="AD7" s="25" t="n">
        <v>208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2578</v>
      </c>
      <c r="E8" s="29" t="inlineStr">
        <is>
          <t>Room 2</t>
        </is>
      </c>
      <c r="F8" s="119" t="n">
        <v>11635</v>
      </c>
      <c r="G8" s="117" t="n">
        <v>4774.059999999999</v>
      </c>
      <c r="H8" s="117" t="n">
        <v>1431.6333655</v>
      </c>
      <c r="I8" s="19">
        <f>G8+H8</f>
        <v/>
      </c>
      <c r="J8" s="119" t="n">
        <v>11370</v>
      </c>
      <c r="K8" s="117" t="n">
        <v>4642.634999999999</v>
      </c>
      <c r="L8" s="117" t="n">
        <v>1394.0018629</v>
      </c>
      <c r="M8" s="19">
        <f>K8+L8</f>
        <v/>
      </c>
      <c r="N8" s="87" t="n">
        <v>34</v>
      </c>
      <c r="O8" s="87" t="n">
        <v>26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4436</v>
      </c>
      <c r="U8" s="20">
        <f>IF(T8&gt;0,(T8-T9-$Q8),"")</f>
        <v/>
      </c>
      <c r="V8" s="21" t="n">
        <v>7609</v>
      </c>
      <c r="W8" s="20">
        <f>IF(V8&gt;0,(V8-V9-$Q8),"")</f>
        <v/>
      </c>
      <c r="X8" s="21" t="n">
        <v>11370</v>
      </c>
      <c r="Y8" s="20">
        <f>IF(X8&gt;0,(X8-X9-$Q8),"")</f>
        <v/>
      </c>
      <c r="Z8" s="21" t="n">
        <v>11370</v>
      </c>
      <c r="AA8" s="20">
        <f>IF(Z8&gt;0,(Z8-Z9-$Q8),"")</f>
        <v/>
      </c>
      <c r="AB8" s="21" t="n">
        <v>11370</v>
      </c>
      <c r="AC8" s="22">
        <f>IF(AB8&gt;0,(AB8-AB9-$Q8),"")</f>
        <v/>
      </c>
      <c r="AD8" s="21" t="n">
        <v>11370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1874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3628</v>
      </c>
      <c r="E10" s="18" t="inlineStr">
        <is>
          <t>Room 3</t>
        </is>
      </c>
      <c r="F10" s="119" t="n">
        <v>24796</v>
      </c>
      <c r="G10" s="117" t="n">
        <v>18798.76362499999</v>
      </c>
      <c r="H10" s="117" t="n">
        <v>1912.05012</v>
      </c>
      <c r="I10" s="19">
        <f>G10+H10</f>
        <v/>
      </c>
      <c r="J10" s="119" t="n">
        <v>24984</v>
      </c>
      <c r="K10" s="117" t="n">
        <v>19031.274125</v>
      </c>
      <c r="L10" s="117" t="n">
        <v>1948.47011</v>
      </c>
      <c r="M10" s="19">
        <f>K10+L10</f>
        <v/>
      </c>
      <c r="N10" s="88" t="n">
        <v>47</v>
      </c>
      <c r="O10" s="88" t="n">
        <v>37</v>
      </c>
      <c r="P10" s="92" t="n"/>
      <c r="Q10" s="20">
        <f>J10-P10</f>
        <v/>
      </c>
      <c r="R10" s="21" t="n">
        <v>6184</v>
      </c>
      <c r="S10" s="20">
        <f>IF(R10&gt;0,(R10-R11-$Q10),"")</f>
        <v/>
      </c>
      <c r="T10" s="21" t="n">
        <v>9601</v>
      </c>
      <c r="U10" s="20">
        <f>IF(T10&gt;0,(T10-T11-$Q10),"")</f>
        <v/>
      </c>
      <c r="V10" s="21" t="n">
        <v>12887</v>
      </c>
      <c r="W10" s="20">
        <f>IF(V10&gt;0,(V10-V11-$Q10),"")</f>
        <v/>
      </c>
      <c r="X10" s="21" t="n">
        <v>17389</v>
      </c>
      <c r="Y10" s="20">
        <f>IF(X10&gt;0,(X10-X11-$Q10),"")</f>
        <v/>
      </c>
      <c r="Z10" s="21" t="n">
        <v>20820.18</v>
      </c>
      <c r="AA10" s="20">
        <f>IF(Z10&gt;0,(Z10-Z11-$Q10),"")</f>
        <v/>
      </c>
      <c r="AB10" s="21" t="n">
        <v>20820.18</v>
      </c>
      <c r="AC10" s="22">
        <f>IF(AB10&gt;0,(AB10-AB11-$Q10),"")</f>
        <v/>
      </c>
      <c r="AD10" s="21" t="n">
        <v>20820.18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2119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593</v>
      </c>
      <c r="S11" s="24" t="n"/>
      <c r="T11" s="30" t="n">
        <v>1949</v>
      </c>
      <c r="U11" s="24" t="n"/>
      <c r="V11" s="30" t="n">
        <v>2639</v>
      </c>
      <c r="W11" s="24" t="n"/>
      <c r="X11" s="30" t="n">
        <v>3134</v>
      </c>
      <c r="Y11" s="24" t="n"/>
      <c r="Z11" s="30" t="n">
        <v>3522</v>
      </c>
      <c r="AA11" s="24" t="n"/>
      <c r="AB11" s="30" t="n">
        <v>3522</v>
      </c>
      <c r="AC11" s="26" t="n"/>
      <c r="AD11" s="30" t="n">
        <v>3522</v>
      </c>
      <c r="AE11" s="26" t="n"/>
    </row>
    <row r="12">
      <c r="B12" s="16" t="inlineStr">
        <is>
          <t>WM TUC</t>
        </is>
      </c>
      <c r="C12" s="17" t="n">
        <v>1525</v>
      </c>
      <c r="E12" s="29" t="inlineStr">
        <is>
          <t>Room 4</t>
        </is>
      </c>
      <c r="F12" s="119" t="n">
        <v>17415</v>
      </c>
      <c r="G12" s="117" t="n">
        <v>12429.61325</v>
      </c>
      <c r="H12" s="117" t="n">
        <v>19964.43776629</v>
      </c>
      <c r="I12" s="19">
        <f>G12+H12</f>
        <v/>
      </c>
      <c r="J12" s="119" t="n">
        <v>16732</v>
      </c>
      <c r="K12" s="117" t="n">
        <v>11891.39525</v>
      </c>
      <c r="L12" s="117" t="n">
        <v>18149.21559201</v>
      </c>
      <c r="M12" s="19">
        <f>K12+L12</f>
        <v/>
      </c>
      <c r="N12" s="88" t="n">
        <v>47</v>
      </c>
      <c r="O12" s="88" t="n">
        <v>43</v>
      </c>
      <c r="P12" s="92" t="n"/>
      <c r="Q12" s="20">
        <f>J12-P12</f>
        <v/>
      </c>
      <c r="R12" s="21" t="n">
        <v>3351</v>
      </c>
      <c r="S12" s="20">
        <f>IF(R12&gt;0,(R12-R13-$Q12),"")</f>
        <v/>
      </c>
      <c r="T12" s="21" t="n">
        <v>5296</v>
      </c>
      <c r="U12" s="20">
        <f>IF(T12&gt;0,(T12-T13-$Q12),"")</f>
        <v/>
      </c>
      <c r="V12" s="21" t="n">
        <v>8085</v>
      </c>
      <c r="W12" s="20">
        <f>IF(V12&gt;0,(V12-V13-$Q12),"")</f>
        <v/>
      </c>
      <c r="X12" s="21" t="n">
        <v>10530</v>
      </c>
      <c r="Y12" s="20">
        <f>IF(X12&gt;0,(X12-X13-$Q12),"")</f>
        <v/>
      </c>
      <c r="Z12" s="21" t="n">
        <v>10979</v>
      </c>
      <c r="AA12" s="20">
        <f>IF(Z12&gt;0,(Z12-Z13-$Q12),"")</f>
        <v/>
      </c>
      <c r="AB12" s="21" t="n">
        <v>10979</v>
      </c>
      <c r="AC12" s="22">
        <f>IF(AB12&gt;0,(AB12-AB13-$Q12),"")</f>
        <v/>
      </c>
      <c r="AD12" s="21" t="n">
        <v>10979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4423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629</v>
      </c>
      <c r="S13" s="24" t="n"/>
      <c r="T13" s="30" t="n">
        <v>840</v>
      </c>
      <c r="U13" s="24" t="n"/>
      <c r="V13" s="30" t="n">
        <v>950</v>
      </c>
      <c r="W13" s="24" t="n"/>
      <c r="X13" s="30" t="n">
        <v>1719</v>
      </c>
      <c r="Y13" s="24" t="n"/>
      <c r="Z13" s="30" t="n">
        <v>1719</v>
      </c>
      <c r="AA13" s="24" t="n"/>
      <c r="AB13" s="30" t="n">
        <v>1719</v>
      </c>
      <c r="AC13" s="26" t="n"/>
      <c r="AD13" s="30" t="n">
        <v>1719</v>
      </c>
      <c r="AE13" s="26" t="n"/>
    </row>
    <row r="14">
      <c r="B14" s="16" t="inlineStr">
        <is>
          <t>ALBSFWY PHX</t>
        </is>
      </c>
      <c r="C14" s="17" t="n">
        <v>12624</v>
      </c>
      <c r="E14" s="18" t="inlineStr">
        <is>
          <t>Room 5</t>
        </is>
      </c>
      <c r="F14" s="119" t="n">
        <v>16810</v>
      </c>
      <c r="G14" s="117" t="n">
        <v>16533.34375</v>
      </c>
      <c r="H14" s="117" t="n">
        <v>19448.27986124001</v>
      </c>
      <c r="I14" s="19">
        <f>G14+H14</f>
        <v/>
      </c>
      <c r="J14" s="119" t="n">
        <v>17441</v>
      </c>
      <c r="K14" s="117" t="n">
        <v>18243.84375</v>
      </c>
      <c r="L14" s="117" t="n">
        <v>21130.03583874</v>
      </c>
      <c r="M14" s="19">
        <f>K14+L14</f>
        <v/>
      </c>
      <c r="N14" s="88" t="n">
        <v>56</v>
      </c>
      <c r="O14" s="88" t="n">
        <v>43</v>
      </c>
      <c r="P14" s="92" t="n"/>
      <c r="Q14" s="20">
        <f>J14-P14</f>
        <v/>
      </c>
      <c r="R14" s="21" t="n">
        <v>4831</v>
      </c>
      <c r="S14" s="20">
        <f>IF(R14&gt;0,(R14-R15-$Q14),"")</f>
        <v/>
      </c>
      <c r="T14" s="21" t="n">
        <v>8084</v>
      </c>
      <c r="U14" s="20">
        <f>IF(T14&gt;0,(T14-T15-$Q14),"")</f>
        <v/>
      </c>
      <c r="V14" s="21" t="n">
        <v>10939</v>
      </c>
      <c r="W14" s="20">
        <f>IF(V14&gt;0,(V14-V15-$Q14),"")</f>
        <v/>
      </c>
      <c r="X14" s="21" t="n">
        <v>12107</v>
      </c>
      <c r="Y14" s="20">
        <f>IF(X14&gt;0,(X14-X15-$Q14),"")</f>
        <v/>
      </c>
      <c r="Z14" s="21" t="n">
        <v>12107</v>
      </c>
      <c r="AA14" s="20">
        <f>IF(Z14&gt;0,(Z14-Z15-$Q14),"")</f>
        <v/>
      </c>
      <c r="AB14" s="21" t="n">
        <v>12107</v>
      </c>
      <c r="AC14" s="22">
        <f>IF(AB14&gt;0,(AB14-AB15-$Q14),"")</f>
        <v/>
      </c>
      <c r="AD14" s="21" t="n">
        <v>12107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2902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4399</v>
      </c>
      <c r="S15" s="24" t="n"/>
      <c r="T15" s="25" t="n">
        <v>7105</v>
      </c>
      <c r="U15" s="24" t="n"/>
      <c r="V15" s="25" t="n">
        <v>7930</v>
      </c>
      <c r="W15" s="24" t="n"/>
      <c r="X15" s="25" t="n">
        <v>8062</v>
      </c>
      <c r="Y15" s="24" t="n"/>
      <c r="Z15" s="25" t="n">
        <v>8062</v>
      </c>
      <c r="AA15" s="24" t="n"/>
      <c r="AB15" s="25" t="n">
        <v>8062</v>
      </c>
      <c r="AC15" s="26" t="n"/>
      <c r="AD15" s="25" t="n">
        <v>8062</v>
      </c>
      <c r="AE15" s="26" t="n"/>
    </row>
    <row r="16" ht="15" customHeight="1" thickBot="1">
      <c r="B16" s="28" t="inlineStr">
        <is>
          <t>FRY'S</t>
        </is>
      </c>
      <c r="C16" s="17" t="n">
        <v>12970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1431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572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8042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2494</v>
      </c>
      <c r="L20" s="4" t="n"/>
      <c r="M20" s="4" t="n"/>
      <c r="Q20" s="51" t="inlineStr">
        <is>
          <t>Day Prior</t>
        </is>
      </c>
      <c r="R20" s="35" t="n">
        <v>9344</v>
      </c>
      <c r="S20" s="36" t="n">
        <v>-75615</v>
      </c>
      <c r="T20" s="35" t="n">
        <v>18183</v>
      </c>
      <c r="U20" s="36" t="n">
        <v>-66776</v>
      </c>
      <c r="V20" s="35" t="n">
        <v>33249</v>
      </c>
      <c r="W20" s="36" t="n">
        <v>-51710</v>
      </c>
      <c r="X20" s="35" t="n">
        <v>44954</v>
      </c>
      <c r="Y20" s="36" t="n">
        <v>-40005</v>
      </c>
      <c r="Z20" s="35" t="n">
        <v>57375</v>
      </c>
      <c r="AA20" s="36" t="n">
        <v>-27584</v>
      </c>
      <c r="AB20" s="35" t="n">
        <v>58252</v>
      </c>
      <c r="AC20" s="37" t="n">
        <v>-26707</v>
      </c>
      <c r="AD20" s="35" t="n">
        <v>58252</v>
      </c>
      <c r="AE20" s="37" t="n">
        <v>-26707</v>
      </c>
    </row>
    <row r="21" ht="15" customHeight="1" thickBot="1">
      <c r="B21" s="57" t="inlineStr">
        <is>
          <t>SBUX LV</t>
        </is>
      </c>
      <c r="C21" s="58" t="n">
        <v>4310</v>
      </c>
      <c r="M21" s="4" t="n"/>
      <c r="Q21" s="52" t="n"/>
      <c r="R21" s="40" t="n">
        <v>5656</v>
      </c>
      <c r="S21" s="41" t="n"/>
      <c r="T21" s="40" t="n">
        <v>10062</v>
      </c>
      <c r="U21" s="41" t="n"/>
      <c r="V21" s="40" t="n">
        <v>10730</v>
      </c>
      <c r="W21" s="41" t="n"/>
      <c r="X21" s="40" t="n">
        <v>13024</v>
      </c>
      <c r="Y21" s="41" t="n"/>
      <c r="Z21" s="40" t="n">
        <v>14274</v>
      </c>
      <c r="AA21" s="41" t="n"/>
      <c r="AB21" s="40" t="n">
        <v>14302</v>
      </c>
      <c r="AC21" s="42" t="n"/>
      <c r="AD21" s="40" t="n">
        <v>14302</v>
      </c>
      <c r="AE21" s="42" t="n"/>
    </row>
    <row r="22" ht="15" customHeight="1" thickBot="1">
      <c r="M22" s="4" t="n"/>
      <c r="Q22" s="54" t="n"/>
      <c r="R22" s="55" t="n">
        <v>4672</v>
      </c>
      <c r="S22" s="55" t="n"/>
      <c r="T22" s="55" t="n">
        <v>4419.5</v>
      </c>
      <c r="U22" s="55" t="n"/>
      <c r="V22" s="55" t="n">
        <v>7533</v>
      </c>
      <c r="W22" s="55" t="n"/>
      <c r="X22" s="55" t="n">
        <v>5852.5</v>
      </c>
      <c r="Y22" s="55" t="n"/>
      <c r="Z22" s="55" t="n">
        <v>6210.5</v>
      </c>
      <c r="AA22" s="55" t="n"/>
      <c r="AB22" s="55" t="n">
        <v>438.5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11939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37433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5980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11695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15200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4452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1057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559</v>
      </c>
      <c r="W35" s="104">
        <f>IF(X35&gt;0,(X35-V35)/2,"")</f>
        <v/>
      </c>
      <c r="X35" s="104" t="n">
        <v>1063</v>
      </c>
      <c r="Y35" s="104">
        <f>IF(Z35&gt;0,(Z35-X35)/2,"")</f>
        <v/>
      </c>
      <c r="Z35" s="104" t="n">
        <v>1063</v>
      </c>
      <c r="AA35" s="104">
        <f>IF(AB35&gt;0,(AB35-Z35)/2,"")</f>
        <v/>
      </c>
      <c r="AB35" s="104" t="n">
        <v>1063</v>
      </c>
      <c r="AC35" s="104">
        <f>IF(AD35&gt;0,(AD35-AB35)/2,"")</f>
        <v/>
      </c>
      <c r="AD35" s="104" t="n">
        <v>1063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1993</v>
      </c>
      <c r="R36" s="106" t="n">
        <v>626</v>
      </c>
      <c r="S36" s="106">
        <f>IF(T36&gt;0,(T36-R36)/2,"")</f>
        <v/>
      </c>
      <c r="T36" s="106" t="n">
        <v>1157</v>
      </c>
      <c r="U36" s="106">
        <f>IF(V36&gt;0,(V36-T36)/2,"")</f>
        <v/>
      </c>
      <c r="V36" s="106" t="n">
        <v>1163</v>
      </c>
      <c r="W36" s="106">
        <f>IF(X36&gt;0,(X36-V36)/2,"")</f>
        <v/>
      </c>
      <c r="X36" s="106" t="n">
        <v>1163</v>
      </c>
      <c r="Y36" s="106">
        <f>IF(Z36&gt;0,(Z36-X36)/2,"")</f>
        <v/>
      </c>
      <c r="Z36" s="106" t="n">
        <v>1199</v>
      </c>
      <c r="AA36" s="106">
        <f>IF(AB36&gt;0,(AB36-Z36)/2,"")</f>
        <v/>
      </c>
      <c r="AB36" s="106" t="n">
        <v>1199</v>
      </c>
      <c r="AC36" s="106">
        <f>IF(AD36&gt;0,(AD36-AB36)/2,"")</f>
        <v/>
      </c>
      <c r="AD36" s="106" t="n">
        <v>1199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3861</v>
      </c>
      <c r="R37" s="108" t="n">
        <v>420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1293</v>
      </c>
      <c r="W37" s="108">
        <f>IF(X37&gt;0,(X37-V37)/2,"")</f>
        <v/>
      </c>
      <c r="X37" s="108" t="n">
        <v>2133</v>
      </c>
      <c r="Y37" s="108">
        <f>IF(Z37&gt;0,(Z37-X37)/2,"")</f>
        <v/>
      </c>
      <c r="Z37" s="108" t="n">
        <v>3657</v>
      </c>
      <c r="AA37" s="108">
        <f>IF(AB37&gt;0,(AB37-Z37)/2,"")</f>
        <v/>
      </c>
      <c r="AB37" s="108" t="n">
        <v>3887</v>
      </c>
      <c r="AC37" s="108">
        <f>IF(AD37&gt;0,(AD37-AB37)/2,"")</f>
        <v/>
      </c>
      <c r="AD37" s="108" t="n">
        <v>3887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3431</v>
      </c>
      <c r="R38" s="106" t="n">
        <v>743</v>
      </c>
      <c r="S38" s="106">
        <f>IF(T38&gt;0,(T38-R38)/2,"")</f>
        <v/>
      </c>
      <c r="T38" s="106" t="n">
        <v>1238</v>
      </c>
      <c r="U38" s="106">
        <f>IF(V38&gt;0,(V38-T38)/2,"")</f>
        <v/>
      </c>
      <c r="V38" s="106" t="n">
        <v>2225</v>
      </c>
      <c r="W38" s="106">
        <f>IF(X38&gt;0,(X38-V38)/2,"")</f>
        <v/>
      </c>
      <c r="X38" s="106" t="n">
        <v>3128</v>
      </c>
      <c r="Y38" s="106">
        <f>IF(Z38&gt;0,(Z38-X38)/2,"")</f>
        <v/>
      </c>
      <c r="Z38" s="106" t="n">
        <v>3448</v>
      </c>
      <c r="AA38" s="106">
        <f>IF(AB38&gt;0,(AB38-Z38)/2,"")</f>
        <v/>
      </c>
      <c r="AB38" s="106" t="n">
        <v>3448</v>
      </c>
      <c r="AC38" s="106">
        <f>IF(AD38&gt;0,(AD38-AB38)/2,"")</f>
        <v/>
      </c>
      <c r="AD38" s="106" t="n">
        <v>3448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2805</v>
      </c>
      <c r="R39" s="108" t="n">
        <v>0</v>
      </c>
      <c r="S39" s="108">
        <f>IF(T39&gt;0,(T39-R39)/2,"")</f>
        <v/>
      </c>
      <c r="T39" s="108" t="n">
        <v>698</v>
      </c>
      <c r="U39" s="108">
        <f>IF(V39&gt;0,(V39-T39)/2,"")</f>
        <v/>
      </c>
      <c r="V39" s="108" t="n">
        <v>1628</v>
      </c>
      <c r="W39" s="108">
        <f>IF(X39&gt;0,(X39-V39)/2,"")</f>
        <v/>
      </c>
      <c r="X39" s="108" t="n">
        <v>2564</v>
      </c>
      <c r="Y39" s="108">
        <f>IF(Z39&gt;0,(Z39-X39)/2,"")</f>
        <v/>
      </c>
      <c r="Z39" s="108" t="n">
        <v>2897</v>
      </c>
      <c r="AA39" s="108">
        <f>IF(AB39&gt;0,(AB39-Z39)/2,"")</f>
        <v/>
      </c>
      <c r="AB39" s="108" t="n">
        <v>2907</v>
      </c>
      <c r="AC39" s="108">
        <f>IF(AD39&gt;0,(AD39-AB39)/2,"")</f>
        <v/>
      </c>
      <c r="AD39" s="108" t="n">
        <v>2907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4054</v>
      </c>
      <c r="R40" s="106" t="n">
        <v>972</v>
      </c>
      <c r="S40" s="106">
        <f>IF(T40&gt;0,(T40-R40)/2,"")</f>
        <v/>
      </c>
      <c r="T40" s="106" t="n">
        <v>1441</v>
      </c>
      <c r="U40" s="106">
        <f>IF(V40&gt;0,(V40-T40)/2,"")</f>
        <v/>
      </c>
      <c r="V40" s="106" t="n">
        <v>1970</v>
      </c>
      <c r="W40" s="106">
        <f>IF(X40&gt;0,(X40-V40)/2,"")</f>
        <v/>
      </c>
      <c r="X40" s="106" t="n">
        <v>2470</v>
      </c>
      <c r="Y40" s="106">
        <f>IF(Z40&gt;0,(Z40-X40)/2,"")</f>
        <v/>
      </c>
      <c r="Z40" s="106" t="n">
        <v>4027</v>
      </c>
      <c r="AA40" s="106">
        <f>IF(AB40&gt;0,(AB40-Z40)/2,"")</f>
        <v/>
      </c>
      <c r="AB40" s="106" t="n">
        <v>4088</v>
      </c>
      <c r="AC40" s="106">
        <f>IF(AD40&gt;0,(AD40-AB40)/2,"")</f>
        <v/>
      </c>
      <c r="AD40" s="106" t="n">
        <v>4088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651</v>
      </c>
      <c r="R41" s="108" t="n">
        <v>0</v>
      </c>
      <c r="S41" s="108">
        <f>IF(T41&gt;0,(T41-R41)/2,"")</f>
        <v/>
      </c>
      <c r="T41" s="108" t="n">
        <v>273</v>
      </c>
      <c r="U41" s="108">
        <f>IF(V41&gt;0,(V41-T41)/2,"")</f>
        <v/>
      </c>
      <c r="V41" s="108" t="n">
        <v>652</v>
      </c>
      <c r="W41" s="108">
        <f>IF(X41&gt;0,(X41-V41)/2,"")</f>
        <v/>
      </c>
      <c r="X41" s="108" t="n">
        <v>652</v>
      </c>
      <c r="Y41" s="108">
        <f>IF(Z41&gt;0,(Z41-X41)/2,"")</f>
        <v/>
      </c>
      <c r="Z41" s="108" t="n">
        <v>652</v>
      </c>
      <c r="AA41" s="108">
        <f>IF(AB41&gt;0,(AB41-Z41)/2,"")</f>
        <v/>
      </c>
      <c r="AB41" s="108" t="n">
        <v>652</v>
      </c>
      <c r="AC41" s="108">
        <f>IF(AD41&gt;0,(AD41-AB41)/2,"")</f>
        <v/>
      </c>
      <c r="AD41" s="108" t="n">
        <v>652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1779</v>
      </c>
      <c r="R42" s="106" t="n">
        <v>701</v>
      </c>
      <c r="S42" s="106">
        <f>IF(T42&gt;0,(T42-R42)/2,"")</f>
        <v/>
      </c>
      <c r="T42" s="106" t="n">
        <v>1153</v>
      </c>
      <c r="U42" s="106">
        <f>IF(V42&gt;0,(V42-T42)/2,"")</f>
        <v/>
      </c>
      <c r="V42" s="106" t="n">
        <v>1670</v>
      </c>
      <c r="W42" s="106">
        <f>IF(X42&gt;0,(X42-V42)/2,"")</f>
        <v/>
      </c>
      <c r="X42" s="106" t="n">
        <v>1670</v>
      </c>
      <c r="Y42" s="106">
        <f>IF(Z42&gt;0,(Z42-X42)/2,"")</f>
        <v/>
      </c>
      <c r="Z42" s="106" t="n">
        <v>1760</v>
      </c>
      <c r="AA42" s="106">
        <f>IF(AB42&gt;0,(AB42-Z42)/2,"")</f>
        <v/>
      </c>
      <c r="AB42" s="106" t="n">
        <v>1760</v>
      </c>
      <c r="AC42" s="106">
        <f>IF(AD42&gt;0,(AD42-AB42)/2,"")</f>
        <v/>
      </c>
      <c r="AD42" s="106" t="n">
        <v>1760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1737</v>
      </c>
      <c r="R43" s="110" t="n">
        <v>567</v>
      </c>
      <c r="S43" s="110">
        <f>IF(T43&gt;0,(T43-R43)/2,"")</f>
        <v/>
      </c>
      <c r="T43" s="110" t="n">
        <v>926</v>
      </c>
      <c r="U43" s="110">
        <f>IF(V43&gt;0,(V43-T43)/2,"")</f>
        <v/>
      </c>
      <c r="V43" s="110" t="n">
        <v>926</v>
      </c>
      <c r="W43" s="110">
        <f>IF(X43&gt;0,(X43-V43)/2,"")</f>
        <v/>
      </c>
      <c r="X43" s="110" t="n">
        <v>1339</v>
      </c>
      <c r="Y43" s="110">
        <f>IF(Z43&gt;0,(Z43-X43)/2,"")</f>
        <v/>
      </c>
      <c r="Z43" s="110" t="n">
        <v>1737</v>
      </c>
      <c r="AA43" s="110">
        <f>IF(AB43&gt;0,(AB43-Z43)/2,"")</f>
        <v/>
      </c>
      <c r="AB43" s="110" t="n">
        <v>1737</v>
      </c>
      <c r="AC43" s="110">
        <f>IF(AD43&gt;0,(AD43-AB43)/2,"")</f>
        <v/>
      </c>
      <c r="AD43" s="110" t="n">
        <v>1737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3000</v>
      </c>
      <c r="R44" s="112" t="n">
        <v>0</v>
      </c>
      <c r="S44" s="112">
        <f>IF(T44&gt;0,(T44-R44)/2,"")</f>
        <v/>
      </c>
      <c r="T44" s="112" t="n">
        <v>1885</v>
      </c>
      <c r="U44" s="112">
        <f>IF(V44&gt;0,(V44-T44)/2,"")</f>
        <v/>
      </c>
      <c r="V44" s="112" t="n">
        <v>1885</v>
      </c>
      <c r="W44" s="112">
        <f>IF(X44&gt;0,(X44-V44)/2,"")</f>
        <v/>
      </c>
      <c r="X44" s="112" t="n">
        <v>3000</v>
      </c>
      <c r="Y44" s="112">
        <f>IF(Z44&gt;0,(Z44-X44)/2,"")</f>
        <v/>
      </c>
      <c r="Z44" s="112" t="n">
        <v>3000</v>
      </c>
      <c r="AA44" s="112">
        <f>IF(AB44&gt;0,(AB44-Z44)/2,"")</f>
        <v/>
      </c>
      <c r="AB44" s="112" t="n">
        <v>3000</v>
      </c>
      <c r="AC44" s="112">
        <f>IF(AD44&gt;0,(AD44-AB44)/2,"")</f>
        <v/>
      </c>
      <c r="AD44" s="112" t="n">
        <v>3000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2510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1150</v>
      </c>
      <c r="W45" s="108">
        <f>IF(X45&gt;0,(X45-V45)/2,"")</f>
        <v/>
      </c>
      <c r="X45" s="108" t="n">
        <v>2510</v>
      </c>
      <c r="Y45" s="108">
        <f>IF(Z45&gt;0,(Z45-X45)/2,"")</f>
        <v/>
      </c>
      <c r="Z45" s="108" t="n">
        <v>2510</v>
      </c>
      <c r="AA45" s="108">
        <f>IF(AB45&gt;0,(AB45-Z45)/2,"")</f>
        <v/>
      </c>
      <c r="AB45" s="108" t="n">
        <v>2510</v>
      </c>
      <c r="AC45" s="108">
        <f>IF(AD45&gt;0,(AD45-AB45)/2,"")</f>
        <v/>
      </c>
      <c r="AD45" s="108" t="n">
        <v>2510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2819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1533</v>
      </c>
      <c r="W46" s="106">
        <f>IF(X46&gt;0,(X46-V46)/2,"")</f>
        <v/>
      </c>
      <c r="X46" s="106" t="n">
        <v>2819</v>
      </c>
      <c r="Y46" s="106">
        <f>IF(Z46&gt;0,(Z46-X46)/2,"")</f>
        <v/>
      </c>
      <c r="Z46" s="106" t="n">
        <v>2819</v>
      </c>
      <c r="AA46" s="106">
        <f>IF(AB46&gt;0,(AB46-Z46)/2,"")</f>
        <v/>
      </c>
      <c r="AB46" s="106" t="n">
        <v>2819</v>
      </c>
      <c r="AC46" s="106">
        <f>IF(AD46&gt;0,(AD46-AB46)/2,"")</f>
        <v/>
      </c>
      <c r="AD46" s="106" t="n">
        <v>2819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3041</v>
      </c>
      <c r="R47" s="110" t="n">
        <v>0</v>
      </c>
      <c r="S47" s="110">
        <f>IF(T47&gt;0,(T47-R47)/2,"")</f>
        <v/>
      </c>
      <c r="T47" s="110" t="n">
        <v>2551</v>
      </c>
      <c r="U47" s="110">
        <f>IF(V47&gt;0,(V47-T47)/2,"")</f>
        <v/>
      </c>
      <c r="V47" s="110" t="n">
        <v>3041</v>
      </c>
      <c r="W47" s="110">
        <f>IF(X47&gt;0,(X47-V47)/2,"")</f>
        <v/>
      </c>
      <c r="X47" s="110" t="n">
        <v>3041</v>
      </c>
      <c r="Y47" s="110">
        <f>IF(Z47&gt;0,(Z47-X47)/2,"")</f>
        <v/>
      </c>
      <c r="Z47" s="110" t="n">
        <v>3041</v>
      </c>
      <c r="AA47" s="110">
        <f>IF(AB47&gt;0,(AB47-Z47)/2,"")</f>
        <v/>
      </c>
      <c r="AB47" s="110" t="n">
        <v>3041</v>
      </c>
      <c r="AC47" s="110">
        <f>IF(AD47&gt;0,(AD47-AB47)/2,"")</f>
        <v/>
      </c>
      <c r="AD47" s="110" t="n">
        <v>3041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1657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18</v>
      </c>
      <c r="W48" s="112">
        <f>IF(X48&gt;0,(X48-V48)/2,"")</f>
        <v/>
      </c>
      <c r="X48" s="112" t="n">
        <v>1018</v>
      </c>
      <c r="Y48" s="112">
        <f>IF(Z48&gt;0,(Z48-X48)/2,"")</f>
        <v/>
      </c>
      <c r="Z48" s="112" t="n">
        <v>1241.18</v>
      </c>
      <c r="AA48" s="112">
        <f>IF(AB48&gt;0,(AB48-Z48)/2,"")</f>
        <v/>
      </c>
      <c r="AB48" s="112" t="n">
        <v>1241.18</v>
      </c>
      <c r="AC48" s="112">
        <f>IF(AD48&gt;0,(AD48-AB48)/2,"")</f>
        <v/>
      </c>
      <c r="AD48" s="112" t="n">
        <v>1241.18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4544</v>
      </c>
      <c r="R49" s="108" t="n">
        <v>2254</v>
      </c>
      <c r="S49" s="108">
        <f>IF(T49&gt;0,(T49-R49)/2,"")</f>
        <v/>
      </c>
      <c r="T49" s="108" t="n">
        <v>2254</v>
      </c>
      <c r="U49" s="108">
        <f>IF(V49&gt;0,(V49-T49)/2,"")</f>
        <v/>
      </c>
      <c r="V49" s="108" t="n">
        <v>3604</v>
      </c>
      <c r="W49" s="108">
        <f>IF(X49&gt;0,(X49-V49)/2,"")</f>
        <v/>
      </c>
      <c r="X49" s="108" t="n">
        <v>4142</v>
      </c>
      <c r="Y49" s="108">
        <f>IF(Z49&gt;0,(Z49-X49)/2,"")</f>
        <v/>
      </c>
      <c r="Z49" s="108" t="n">
        <v>4544</v>
      </c>
      <c r="AA49" s="108">
        <f>IF(AB49&gt;0,(AB49-Z49)/2,"")</f>
        <v/>
      </c>
      <c r="AB49" s="108" t="n">
        <v>4544</v>
      </c>
      <c r="AC49" s="108">
        <f>IF(AD49&gt;0,(AD49-AB49)/2,"")</f>
        <v/>
      </c>
      <c r="AD49" s="108" t="n">
        <v>4544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1804</v>
      </c>
      <c r="R50" s="106" t="n">
        <v>633</v>
      </c>
      <c r="S50" s="106">
        <f>IF(T50&gt;0,(T50-R50)/2,"")</f>
        <v/>
      </c>
      <c r="T50" s="106" t="n">
        <v>1300</v>
      </c>
      <c r="U50" s="106">
        <f>IF(V50&gt;0,(V50-T50)/2,"")</f>
        <v/>
      </c>
      <c r="V50" s="106" t="n">
        <v>1237</v>
      </c>
      <c r="W50" s="106">
        <f>IF(X50&gt;0,(X50-V50)/2,"")</f>
        <v/>
      </c>
      <c r="X50" s="106" t="n">
        <v>1237</v>
      </c>
      <c r="Y50" s="106">
        <f>IF(Z50&gt;0,(Z50-X50)/2,"")</f>
        <v/>
      </c>
      <c r="Z50" s="106" t="n">
        <v>1257</v>
      </c>
      <c r="AA50" s="106">
        <f>IF(AB50&gt;0,(AB50-Z50)/2,"")</f>
        <v/>
      </c>
      <c r="AB50" s="106" t="n">
        <v>1257</v>
      </c>
      <c r="AC50" s="106">
        <f>IF(AD50&gt;0,(AD50-AB50)/2,"")</f>
        <v/>
      </c>
      <c r="AD50" s="106" t="n">
        <v>1257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3740</v>
      </c>
      <c r="R51" s="108" t="n">
        <v>454</v>
      </c>
      <c r="S51" s="108">
        <f>IF(T51&gt;0,(T51-R51)/2,"")</f>
        <v/>
      </c>
      <c r="T51" s="108" t="n">
        <v>454</v>
      </c>
      <c r="U51" s="108">
        <f>IF(V51&gt;0,(V51-T51)/2,"")</f>
        <v/>
      </c>
      <c r="V51" s="108" t="n">
        <v>1278</v>
      </c>
      <c r="W51" s="108">
        <f>IF(X51&gt;0,(X51-V51)/2,"")</f>
        <v/>
      </c>
      <c r="X51" s="108" t="n">
        <v>1550</v>
      </c>
      <c r="Y51" s="108">
        <f>IF(Z51&gt;0,(Z51-X51)/2,"")</f>
        <v/>
      </c>
      <c r="Z51" s="108" t="n">
        <v>1697</v>
      </c>
      <c r="AA51" s="108">
        <f>IF(AB51&gt;0,(AB51-Z51)/2,"")</f>
        <v/>
      </c>
      <c r="AB51" s="108" t="n">
        <v>1697</v>
      </c>
      <c r="AC51" s="108">
        <f>IF(AD51&gt;0,(AD51-AB51)/2,"")</f>
        <v/>
      </c>
      <c r="AD51" s="108" t="n">
        <v>1697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2306</v>
      </c>
      <c r="R52" s="106" t="n">
        <v>273</v>
      </c>
      <c r="S52" s="106">
        <f>IF(T52&gt;0,(T52-R52)/2,"")</f>
        <v/>
      </c>
      <c r="T52" s="106" t="n">
        <v>965</v>
      </c>
      <c r="U52" s="106">
        <f>IF(V52&gt;0,(V52-T52)/2,"")</f>
        <v/>
      </c>
      <c r="V52" s="106" t="n">
        <v>1359</v>
      </c>
      <c r="W52" s="106">
        <f>IF(X52&gt;0,(X52-V52)/2,"")</f>
        <v/>
      </c>
      <c r="X52" s="106" t="n">
        <v>1503</v>
      </c>
      <c r="Y52" s="106">
        <f>IF(Z52&gt;0,(Z52-X52)/2,"")</f>
        <v/>
      </c>
      <c r="Z52" s="106" t="n">
        <v>1899</v>
      </c>
      <c r="AA52" s="106">
        <f>IF(AB52&gt;0,(AB52-Z52)/2,"")</f>
        <v/>
      </c>
      <c r="AB52" s="106" t="n">
        <v>1899</v>
      </c>
      <c r="AC52" s="106">
        <f>IF(AD52&gt;0,(AD52-AB52)/2,"")</f>
        <v/>
      </c>
      <c r="AD52" s="106" t="n">
        <v>1899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1358</v>
      </c>
      <c r="R53" s="108" t="n">
        <v>670</v>
      </c>
      <c r="S53" s="108">
        <f>IF(T53&gt;0,(T53-R53)/2,"")</f>
        <v/>
      </c>
      <c r="T53" s="108" t="n">
        <v>1032</v>
      </c>
      <c r="U53" s="108">
        <f>IF(V53&gt;0,(V53-T53)/2,"")</f>
        <v/>
      </c>
      <c r="V53" s="108" t="n">
        <v>1032</v>
      </c>
      <c r="W53" s="108">
        <f>IF(X53&gt;0,(X53-V53)/2,"")</f>
        <v/>
      </c>
      <c r="X53" s="108" t="n">
        <v>1032</v>
      </c>
      <c r="Y53" s="108">
        <f>IF(Z53&gt;0,(Z53-X53)/2,"")</f>
        <v/>
      </c>
      <c r="Z53" s="108" t="n">
        <v>1146</v>
      </c>
      <c r="AA53" s="108">
        <f>IF(AB53&gt;0,(AB53-Z53)/2,"")</f>
        <v/>
      </c>
      <c r="AB53" s="108" t="n">
        <v>1146</v>
      </c>
      <c r="AC53" s="108">
        <f>IF(AD53&gt;0,(AD53-AB53)/2,"")</f>
        <v/>
      </c>
      <c r="AD53" s="108" t="n">
        <v>1146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3884</v>
      </c>
      <c r="R54" s="106" t="n">
        <v>1000</v>
      </c>
      <c r="S54" s="106">
        <f>IF(T54&gt;0,(T54-R54)/2,"")</f>
        <v/>
      </c>
      <c r="T54" s="106" t="n">
        <v>1796</v>
      </c>
      <c r="U54" s="106">
        <f>IF(V54&gt;0,(V54-T54)/2,"")</f>
        <v/>
      </c>
      <c r="V54" s="106" t="n">
        <v>1796</v>
      </c>
      <c r="W54" s="106">
        <f>IF(X54&gt;0,(X54-V54)/2,"")</f>
        <v/>
      </c>
      <c r="X54" s="106" t="n">
        <v>3192</v>
      </c>
      <c r="Y54" s="106">
        <f>IF(Z54&gt;0,(Z54-X54)/2,"")</f>
        <v/>
      </c>
      <c r="Z54" s="106" t="n">
        <v>3884</v>
      </c>
      <c r="AA54" s="106">
        <f>IF(AB54&gt;0,(AB54-Z54)/2,"")</f>
        <v/>
      </c>
      <c r="AB54" s="106" t="n">
        <v>3884</v>
      </c>
      <c r="AC54" s="106">
        <f>IF(AD54&gt;0,(AD54-AB54)/2,"")</f>
        <v/>
      </c>
      <c r="AD54" s="106" t="n">
        <v>3884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3900</v>
      </c>
      <c r="R55" s="108" t="n">
        <v>900</v>
      </c>
      <c r="S55" s="108">
        <f>IF(T55&gt;0,(T55-R55)/2,"")</f>
        <v/>
      </c>
      <c r="T55" s="108" t="n">
        <v>1800</v>
      </c>
      <c r="U55" s="108">
        <f>IF(V55&gt;0,(V55-T55)/2,"")</f>
        <v/>
      </c>
      <c r="V55" s="108" t="n">
        <v>1800</v>
      </c>
      <c r="W55" s="108">
        <f>IF(X55&gt;0,(X55-V55)/2,"")</f>
        <v/>
      </c>
      <c r="X55" s="108" t="n">
        <v>2610</v>
      </c>
      <c r="Y55" s="108">
        <f>IF(Z55&gt;0,(Z55-X55)/2,"")</f>
        <v/>
      </c>
      <c r="Z55" s="108" t="n">
        <v>3900</v>
      </c>
      <c r="AA55" s="108">
        <f>IF(AB55&gt;0,(AB55-Z55)/2,"")</f>
        <v/>
      </c>
      <c r="AB55" s="108" t="n">
        <v>3900</v>
      </c>
      <c r="AC55" s="108">
        <f>IF(AD55&gt;0,(AD55-AB55)/2,"")</f>
        <v/>
      </c>
      <c r="AD55" s="108" t="n">
        <v>3900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1791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763</v>
      </c>
      <c r="W56" s="114">
        <f>IF(X56&gt;0,(X56-V56)/2,"")</f>
        <v/>
      </c>
      <c r="X56" s="114" t="n">
        <v>1105</v>
      </c>
      <c r="Y56" s="114">
        <f>IF(Z56&gt;0,(Z56-X56)/2,"")</f>
        <v/>
      </c>
      <c r="Z56" s="114" t="n">
        <v>1252</v>
      </c>
      <c r="AA56" s="114">
        <f>IF(AB56&gt;0,(AB56-Z56)/2,"")</f>
        <v/>
      </c>
      <c r="AB56" s="114" t="n">
        <v>1252</v>
      </c>
      <c r="AC56" s="114">
        <f>IF(AD56&gt;0,(AD56-AB56)/2,"")</f>
        <v/>
      </c>
      <c r="AD56" s="114" t="n">
        <v>1252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3460</v>
      </c>
      <c r="R57" s="104" t="n">
        <v>191</v>
      </c>
      <c r="S57" s="104">
        <f>IF(T57&gt;0,(T57-R57)/2,"")</f>
        <v/>
      </c>
      <c r="T57" s="104" t="n">
        <v>324</v>
      </c>
      <c r="U57" s="104">
        <f>IF(V57&gt;0,(V57-T57)/2,"")</f>
        <v/>
      </c>
      <c r="V57" s="104" t="n">
        <v>345</v>
      </c>
      <c r="W57" s="104">
        <f>IF(X57&gt;0,(X57-V57)/2,"")</f>
        <v/>
      </c>
      <c r="X57" s="104" t="n">
        <v>859</v>
      </c>
      <c r="Y57" s="104">
        <f>IF(Z57&gt;0,(Z57-X57)/2,"")</f>
        <v/>
      </c>
      <c r="Z57" s="104" t="n">
        <v>1201</v>
      </c>
      <c r="AA57" s="104">
        <f>IF(AB57&gt;0,(AB57-Z57)/2,"")</f>
        <v/>
      </c>
      <c r="AB57" s="104" t="n">
        <v>1201</v>
      </c>
      <c r="AC57" s="104">
        <f>IF(AD57&gt;0,(AD57-AB57)/2,"")</f>
        <v/>
      </c>
      <c r="AD57" s="104" t="n">
        <v>1201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2684</v>
      </c>
      <c r="R58" s="106" t="n">
        <v>1074</v>
      </c>
      <c r="S58" s="106">
        <f>IF(T58&gt;0,(T58-R58)/2,"")</f>
        <v/>
      </c>
      <c r="T58" s="106" t="n">
        <v>1714</v>
      </c>
      <c r="U58" s="106">
        <f>IF(V58&gt;0,(V58-T58)/2,"")</f>
        <v/>
      </c>
      <c r="V58" s="106" t="n">
        <v>2434</v>
      </c>
      <c r="W58" s="106">
        <f>IF(X58&gt;0,(X58-V58)/2,"")</f>
        <v/>
      </c>
      <c r="X58" s="106" t="n">
        <v>2434</v>
      </c>
      <c r="Y58" s="106">
        <f>IF(Z58&gt;0,(Z58-X58)/2,"")</f>
        <v/>
      </c>
      <c r="Z58" s="106" t="n">
        <v>2434</v>
      </c>
      <c r="AA58" s="106">
        <f>IF(AB58&gt;0,(AB58-Z58)/2,"")</f>
        <v/>
      </c>
      <c r="AB58" s="106" t="n">
        <v>2434</v>
      </c>
      <c r="AC58" s="106">
        <f>IF(AD58&gt;0,(AD58-AB58)/2,"")</f>
        <v/>
      </c>
      <c r="AD58" s="106" t="n">
        <v>2434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6838</v>
      </c>
      <c r="R59" s="108" t="n">
        <v>502</v>
      </c>
      <c r="S59" s="108">
        <f>IF(T59&gt;0,(T59-R59)/2,"")</f>
        <v/>
      </c>
      <c r="T59" s="108" t="n">
        <v>911</v>
      </c>
      <c r="U59" s="108">
        <f>IF(V59&gt;0,(V59-T59)/2,"")</f>
        <v/>
      </c>
      <c r="V59" s="108" t="n">
        <v>1717</v>
      </c>
      <c r="W59" s="108">
        <f>IF(X59&gt;0,(X59-V59)/2,"")</f>
        <v/>
      </c>
      <c r="X59" s="108" t="n">
        <v>3479</v>
      </c>
      <c r="Y59" s="108">
        <f>IF(Z59&gt;0,(Z59-X59)/2,"")</f>
        <v/>
      </c>
      <c r="Z59" s="108" t="n">
        <v>3586</v>
      </c>
      <c r="AA59" s="108">
        <f>IF(AB59&gt;0,(AB59-Z59)/2,"")</f>
        <v/>
      </c>
      <c r="AB59" s="108" t="n">
        <v>3586</v>
      </c>
      <c r="AC59" s="108">
        <f>IF(AD59&gt;0,(AD59-AB59)/2,"")</f>
        <v/>
      </c>
      <c r="AD59" s="108" t="n">
        <v>3586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3750</v>
      </c>
      <c r="R60" s="114" t="n">
        <v>1584</v>
      </c>
      <c r="S60" s="114">
        <f>IF(T60&gt;0,(T60-R60)/2,"")</f>
        <v/>
      </c>
      <c r="T60" s="114" t="n">
        <v>2347</v>
      </c>
      <c r="U60" s="114">
        <f>IF(V60&gt;0,(V60-T60)/2,"")</f>
        <v/>
      </c>
      <c r="V60" s="114" t="n">
        <v>3589</v>
      </c>
      <c r="W60" s="114">
        <f>IF(X60&gt;0,(X60-V60)/2,"")</f>
        <v/>
      </c>
      <c r="X60" s="114" t="n">
        <v>3758</v>
      </c>
      <c r="Y60" s="114">
        <f>IF(Z60&gt;0,(Z60-X60)/2,"")</f>
        <v/>
      </c>
      <c r="Z60" s="114" t="n">
        <v>3758</v>
      </c>
      <c r="AA60" s="114">
        <f>IF(AB60&gt;0,(AB60-Z60)/2,"")</f>
        <v/>
      </c>
      <c r="AB60" s="114" t="n">
        <v>3758</v>
      </c>
      <c r="AC60" s="114">
        <f>IF(AD60&gt;0,(AD60-AB60)/2,"")</f>
        <v/>
      </c>
      <c r="AD60" s="114" t="n">
        <v>3758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2956</v>
      </c>
      <c r="R61" s="104" t="n">
        <v>270</v>
      </c>
      <c r="S61" s="104">
        <f>IF(T61&gt;0,(T61-R61)/2,"")</f>
        <v/>
      </c>
      <c r="T61" s="104" t="n">
        <v>757</v>
      </c>
      <c r="U61" s="104">
        <f>IF(V61&gt;0,(V61-T61)/2,"")</f>
        <v/>
      </c>
      <c r="V61" s="104" t="n">
        <v>1787</v>
      </c>
      <c r="W61" s="104">
        <f>IF(X61&gt;0,(X61-V61)/2,"")</f>
        <v/>
      </c>
      <c r="X61" s="104" t="n">
        <v>1944</v>
      </c>
      <c r="Y61" s="104">
        <f>IF(Z61&gt;0,(Z61-X61)/2,"")</f>
        <v/>
      </c>
      <c r="Z61" s="104" t="n">
        <v>1944</v>
      </c>
      <c r="AA61" s="104">
        <f>IF(AB61&gt;0,(AB61-Z61)/2,"")</f>
        <v/>
      </c>
      <c r="AB61" s="104" t="n">
        <v>1944</v>
      </c>
      <c r="AC61" s="104">
        <f>IF(AD61&gt;0,(AD61-AB61)/2,"")</f>
        <v/>
      </c>
      <c r="AD61" s="104" t="n">
        <v>1944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2439</v>
      </c>
      <c r="R62" s="106" t="n">
        <v>906</v>
      </c>
      <c r="S62" s="106">
        <f>IF(T62&gt;0,(T62-R62)/2,"")</f>
        <v/>
      </c>
      <c r="T62" s="106" t="n">
        <v>906</v>
      </c>
      <c r="U62" s="106">
        <f>IF(V62&gt;0,(V62-T62)/2,"")</f>
        <v/>
      </c>
      <c r="V62" s="106" t="n">
        <v>1618</v>
      </c>
      <c r="W62" s="106">
        <f>IF(X62&gt;0,(X62-V62)/2,"")</f>
        <v/>
      </c>
      <c r="X62" s="106" t="n">
        <v>1812</v>
      </c>
      <c r="Y62" s="106">
        <f>IF(Z62&gt;0,(Z62-X62)/2,"")</f>
        <v/>
      </c>
      <c r="Z62" s="106" t="n">
        <v>1812</v>
      </c>
      <c r="AA62" s="106">
        <f>IF(AB62&gt;0,(AB62-Z62)/2,"")</f>
        <v/>
      </c>
      <c r="AB62" s="106" t="n">
        <v>1812</v>
      </c>
      <c r="AC62" s="106">
        <f>IF(AD62&gt;0,(AD62-AB62)/2,"")</f>
        <v/>
      </c>
      <c r="AD62" s="106" t="n">
        <v>1812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2550</v>
      </c>
      <c r="R63" s="108" t="n">
        <v>348</v>
      </c>
      <c r="S63" s="108">
        <f>IF(T63&gt;0,(T63-R63)/2,"")</f>
        <v/>
      </c>
      <c r="T63" s="108" t="n">
        <v>944</v>
      </c>
      <c r="U63" s="108">
        <f>IF(V63&gt;0,(V63-T63)/2,"")</f>
        <v/>
      </c>
      <c r="V63" s="108" t="n">
        <v>1176</v>
      </c>
      <c r="W63" s="108">
        <f>IF(X63&gt;0,(X63-V63)/2,"")</f>
        <v/>
      </c>
      <c r="X63" s="108" t="n">
        <v>1310</v>
      </c>
      <c r="Y63" s="108">
        <f>IF(Z63&gt;0,(Z63-X63)/2,"")</f>
        <v/>
      </c>
      <c r="Z63" s="108" t="n">
        <v>1310</v>
      </c>
      <c r="AA63" s="108">
        <f>IF(AB63&gt;0,(AB63-Z63)/2,"")</f>
        <v/>
      </c>
      <c r="AB63" s="108" t="n">
        <v>1310</v>
      </c>
      <c r="AC63" s="108">
        <f>IF(AD63&gt;0,(AD63-AB63)/2,"")</f>
        <v/>
      </c>
      <c r="AD63" s="108" t="n">
        <v>1310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2275</v>
      </c>
      <c r="R64" s="114" t="n">
        <v>932</v>
      </c>
      <c r="S64" s="114">
        <f>IF(T64&gt;0,(T64-R64)/2,"")</f>
        <v/>
      </c>
      <c r="T64" s="114" t="n">
        <v>1228</v>
      </c>
      <c r="U64" s="114">
        <f>IF(V64&gt;0,(V64-T64)/2,"")</f>
        <v/>
      </c>
      <c r="V64" s="114" t="n">
        <v>1320</v>
      </c>
      <c r="W64" s="114">
        <f>IF(X64&gt;0,(X64-V64)/2,"")</f>
        <v/>
      </c>
      <c r="X64" s="114" t="n">
        <v>1490</v>
      </c>
      <c r="Y64" s="114">
        <f>IF(Z64&gt;0,(Z64-X64)/2,"")</f>
        <v/>
      </c>
      <c r="Z64" s="114" t="n">
        <v>1490</v>
      </c>
      <c r="AA64" s="114">
        <f>IF(AB64&gt;0,(AB64-Z64)/2,"")</f>
        <v/>
      </c>
      <c r="AB64" s="114" t="n">
        <v>1490</v>
      </c>
      <c r="AC64" s="114">
        <f>IF(AD64&gt;0,(AD64-AB64)/2,"")</f>
        <v/>
      </c>
      <c r="AD64" s="114" t="n">
        <v>1490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78.xml><?xml version="1.0" encoding="utf-8"?>
<worksheet xmlns:r="http://schemas.openxmlformats.org/officeDocument/2006/relationships" xmlns="http://schemas.openxmlformats.org/spreadsheetml/2006/main">
  <sheetPr codeName="Sheet78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18130</v>
      </c>
      <c r="G6" s="117" t="n">
        <v>15132.09987499999</v>
      </c>
      <c r="H6" s="117" t="n">
        <v>11806.52925456</v>
      </c>
      <c r="I6" s="19">
        <f>G6+H6</f>
        <v/>
      </c>
      <c r="J6" s="119" t="n">
        <v>19844</v>
      </c>
      <c r="K6" s="117" t="n">
        <v>15927.836875</v>
      </c>
      <c r="L6" s="117" t="n">
        <v>13362.20126452</v>
      </c>
      <c r="M6" s="19">
        <f>K6+L6</f>
        <v/>
      </c>
      <c r="N6" s="85" t="n">
        <v>69</v>
      </c>
      <c r="O6" s="85" t="inlineStr">
        <is>
          <t>di</t>
        </is>
      </c>
      <c r="P6" s="92" t="n"/>
      <c r="Q6" s="20">
        <f>J6-P6</f>
        <v/>
      </c>
      <c r="R6" s="21" t="n">
        <v>5117</v>
      </c>
      <c r="S6" s="20">
        <f>IF(R6&gt;0,(R6-R7-$Q6),"")</f>
        <v/>
      </c>
      <c r="T6" s="21" t="n">
        <v>7510</v>
      </c>
      <c r="U6" s="20">
        <f>IF(T6&gt;0,(T6-T7-$Q6),"")</f>
        <v/>
      </c>
      <c r="V6" s="21" t="n">
        <v>12509</v>
      </c>
      <c r="W6" s="20">
        <f>IF(V6&gt;0,(V6-V7-$Q6),"")</f>
        <v/>
      </c>
      <c r="X6" s="21" t="n">
        <v>16882</v>
      </c>
      <c r="Y6" s="20">
        <f>IF(X6&gt;0,(X6-X7-$Q6),"")</f>
        <v/>
      </c>
      <c r="Z6" s="21" t="n">
        <v>19975</v>
      </c>
      <c r="AA6" s="20">
        <f>IF(Z6&gt;0,(Z6-Z7-$Q6),"")</f>
        <v/>
      </c>
      <c r="AB6" s="21" t="n">
        <v>19975</v>
      </c>
      <c r="AC6" s="22">
        <f>IF(AB6&gt;0,(AB6-AB7-$Q6),"")</f>
        <v/>
      </c>
      <c r="AD6" s="21" t="n">
        <v>19975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426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283</v>
      </c>
      <c r="S7" s="24" t="n"/>
      <c r="T7" s="25" t="n">
        <v>307</v>
      </c>
      <c r="U7" s="24" t="n"/>
      <c r="V7" s="25" t="n">
        <v>311</v>
      </c>
      <c r="W7" s="24" t="n"/>
      <c r="X7" s="25" t="n">
        <v>370</v>
      </c>
      <c r="Y7" s="24" t="n"/>
      <c r="Z7" s="25" t="n">
        <v>376</v>
      </c>
      <c r="AA7" s="24" t="n"/>
      <c r="AB7" s="25" t="n">
        <v>376</v>
      </c>
      <c r="AC7" s="26" t="n"/>
      <c r="AD7" s="25" t="n">
        <v>376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2942</v>
      </c>
      <c r="E8" s="29" t="inlineStr">
        <is>
          <t>Room 2</t>
        </is>
      </c>
      <c r="F8" s="119" t="n">
        <v>9305</v>
      </c>
      <c r="G8" s="117" t="n">
        <v>3815.909999999999</v>
      </c>
      <c r="H8" s="117" t="n">
        <v>1135.9474995</v>
      </c>
      <c r="I8" s="19">
        <f>G8+H8</f>
        <v/>
      </c>
      <c r="J8" s="119" t="n">
        <v>10083</v>
      </c>
      <c r="K8" s="117" t="n">
        <v>4140.34</v>
      </c>
      <c r="L8" s="117" t="n">
        <v>1241.1222389</v>
      </c>
      <c r="M8" s="19">
        <f>K8+L8</f>
        <v/>
      </c>
      <c r="N8" s="87" t="n">
        <v>30</v>
      </c>
      <c r="O8" s="87" t="n">
        <v>24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0</v>
      </c>
      <c r="W8" s="20">
        <f>IF(V8&gt;0,(V8-V9-$Q8),"")</f>
        <v/>
      </c>
      <c r="X8" s="21" t="n">
        <v>10083</v>
      </c>
      <c r="Y8" s="20">
        <f>IF(X8&gt;0,(X8-X9-$Q8),"")</f>
        <v/>
      </c>
      <c r="Z8" s="21" t="n">
        <v>10083</v>
      </c>
      <c r="AA8" s="20">
        <f>IF(Z8&gt;0,(Z8-Z9-$Q8),"")</f>
        <v/>
      </c>
      <c r="AB8" s="21" t="n">
        <v>10083</v>
      </c>
      <c r="AC8" s="22">
        <f>IF(AB8&gt;0,(AB8-AB9-$Q8),"")</f>
        <v/>
      </c>
      <c r="AD8" s="21" t="n">
        <v>10083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1686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3559</v>
      </c>
      <c r="E10" s="18" t="inlineStr">
        <is>
          <t>Room 3</t>
        </is>
      </c>
      <c r="F10" s="119" t="n">
        <v>12217</v>
      </c>
      <c r="G10" s="117" t="n">
        <v>9316.9959375</v>
      </c>
      <c r="H10" s="117" t="n">
        <v>1820.3820875</v>
      </c>
      <c r="I10" s="19">
        <f>G10+H10</f>
        <v/>
      </c>
      <c r="J10" s="119" t="n">
        <v>13217</v>
      </c>
      <c r="K10" s="117" t="n">
        <v>10276.9983125</v>
      </c>
      <c r="L10" s="117" t="n">
        <v>1823.5132425</v>
      </c>
      <c r="M10" s="19">
        <f>K10+L10</f>
        <v/>
      </c>
      <c r="N10" s="88" t="n">
        <v>47</v>
      </c>
      <c r="O10" s="88" t="n">
        <v>40</v>
      </c>
      <c r="P10" s="92" t="n"/>
      <c r="Q10" s="20">
        <f>J10-P10</f>
        <v/>
      </c>
      <c r="R10" s="21" t="n">
        <v>2655</v>
      </c>
      <c r="S10" s="20">
        <f>IF(R10&gt;0,(R10-R11-$Q10),"")</f>
        <v/>
      </c>
      <c r="T10" s="21" t="n">
        <v>5833</v>
      </c>
      <c r="U10" s="20">
        <f>IF(T10&gt;0,(T10-T11-$Q10),"")</f>
        <v/>
      </c>
      <c r="V10" s="21" t="n">
        <v>7608</v>
      </c>
      <c r="W10" s="20">
        <f>IF(V10&gt;0,(V10-V11-$Q10),"")</f>
        <v/>
      </c>
      <c r="X10" s="21" t="n">
        <v>11564</v>
      </c>
      <c r="Y10" s="20">
        <f>IF(X10&gt;0,(X10-X11-$Q10),"")</f>
        <v/>
      </c>
      <c r="Z10" s="21" t="n">
        <v>11564</v>
      </c>
      <c r="AA10" s="20">
        <f>IF(Z10&gt;0,(Z10-Z11-$Q10),"")</f>
        <v/>
      </c>
      <c r="AB10" s="21" t="n">
        <v>11564</v>
      </c>
      <c r="AC10" s="22">
        <f>IF(AB10&gt;0,(AB10-AB11-$Q10),"")</f>
        <v/>
      </c>
      <c r="AD10" s="21" t="n">
        <v>11564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1912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608</v>
      </c>
      <c r="S11" s="24" t="n"/>
      <c r="T11" s="30" t="n">
        <v>1505</v>
      </c>
      <c r="U11" s="24" t="n"/>
      <c r="V11" s="30" t="n">
        <v>2070</v>
      </c>
      <c r="W11" s="24" t="n"/>
      <c r="X11" s="30" t="n">
        <v>3154</v>
      </c>
      <c r="Y11" s="24" t="n"/>
      <c r="Z11" s="30" t="n">
        <v>3154</v>
      </c>
      <c r="AA11" s="24" t="n"/>
      <c r="AB11" s="30" t="n">
        <v>3154</v>
      </c>
      <c r="AC11" s="26" t="n"/>
      <c r="AD11" s="30" t="n">
        <v>3154</v>
      </c>
      <c r="AE11" s="26" t="n"/>
    </row>
    <row r="12">
      <c r="B12" s="16" t="inlineStr">
        <is>
          <t>WM TUC</t>
        </is>
      </c>
      <c r="C12" s="17" t="n">
        <v>1425</v>
      </c>
      <c r="E12" s="29" t="inlineStr">
        <is>
          <t>Room 4</t>
        </is>
      </c>
      <c r="F12" s="119" t="n">
        <v>12939</v>
      </c>
      <c r="G12" s="117" t="n">
        <v>12220.7335</v>
      </c>
      <c r="H12" s="117" t="n">
        <v>17195.11046303999</v>
      </c>
      <c r="I12" s="19">
        <f>G12+H12</f>
        <v/>
      </c>
      <c r="J12" s="119" t="n">
        <v>12968</v>
      </c>
      <c r="K12" s="117" t="n">
        <v>11709.30125</v>
      </c>
      <c r="L12" s="117" t="n">
        <v>15632.52190223</v>
      </c>
      <c r="M12" s="19">
        <f>K12+L12</f>
        <v/>
      </c>
      <c r="N12" s="88" t="n">
        <v>51</v>
      </c>
      <c r="O12" s="88" t="n">
        <v>45</v>
      </c>
      <c r="P12" s="92" t="n"/>
      <c r="Q12" s="20">
        <f>J12-P12</f>
        <v/>
      </c>
      <c r="R12" s="21" t="n">
        <v>3011</v>
      </c>
      <c r="S12" s="20">
        <f>IF(R12&gt;0,(R12-R13-$Q12),"")</f>
        <v/>
      </c>
      <c r="T12" s="21" t="n">
        <v>5374</v>
      </c>
      <c r="U12" s="20">
        <f>IF(T12&gt;0,(T12-T13-$Q12),"")</f>
        <v/>
      </c>
      <c r="V12" s="21" t="n">
        <v>7769</v>
      </c>
      <c r="W12" s="20">
        <f>IF(V12&gt;0,(V12-V13-$Q12),"")</f>
        <v/>
      </c>
      <c r="X12" s="21" t="n">
        <v>12271</v>
      </c>
      <c r="Y12" s="20">
        <f>IF(X12&gt;0,(X12-X13-$Q12),"")</f>
        <v/>
      </c>
      <c r="Z12" s="21" t="n">
        <v>12271</v>
      </c>
      <c r="AA12" s="20">
        <f>IF(Z12&gt;0,(Z12-Z13-$Q12),"")</f>
        <v/>
      </c>
      <c r="AB12" s="21" t="n">
        <v>12271</v>
      </c>
      <c r="AC12" s="22">
        <f>IF(AB12&gt;0,(AB12-AB13-$Q12),"")</f>
        <v/>
      </c>
      <c r="AD12" s="21" t="n">
        <v>12271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4189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1195</v>
      </c>
      <c r="S13" s="24" t="n"/>
      <c r="T13" s="30" t="n">
        <v>1574</v>
      </c>
      <c r="U13" s="24" t="n"/>
      <c r="V13" s="30" t="n">
        <v>2008</v>
      </c>
      <c r="W13" s="24" t="n"/>
      <c r="X13" s="30" t="n">
        <v>2037</v>
      </c>
      <c r="Y13" s="24" t="n"/>
      <c r="Z13" s="30" t="n">
        <v>2037</v>
      </c>
      <c r="AA13" s="24" t="n"/>
      <c r="AB13" s="30" t="n">
        <v>2037</v>
      </c>
      <c r="AC13" s="26" t="n"/>
      <c r="AD13" s="30" t="n">
        <v>2037</v>
      </c>
      <c r="AE13" s="26" t="n"/>
    </row>
    <row r="14">
      <c r="B14" s="16" t="inlineStr">
        <is>
          <t>ALBSFWY PHX</t>
        </is>
      </c>
      <c r="C14" s="17" t="n">
        <v>11916</v>
      </c>
      <c r="E14" s="18" t="inlineStr">
        <is>
          <t>Room 5</t>
        </is>
      </c>
      <c r="F14" s="119" t="n">
        <v>19285</v>
      </c>
      <c r="G14" s="117" t="n">
        <v>18910.75</v>
      </c>
      <c r="H14" s="117" t="n">
        <v>21929.87458308502</v>
      </c>
      <c r="I14" s="19">
        <f>G14+H14</f>
        <v/>
      </c>
      <c r="J14" s="119" t="n">
        <v>19448</v>
      </c>
      <c r="K14" s="117" t="n">
        <v>19135</v>
      </c>
      <c r="L14" s="117" t="n">
        <v>22027.982164835</v>
      </c>
      <c r="M14" s="19">
        <f>K14+L14</f>
        <v/>
      </c>
      <c r="N14" s="88" t="n">
        <v>56</v>
      </c>
      <c r="O14" s="88" t="n">
        <v>48</v>
      </c>
      <c r="P14" s="92" t="n"/>
      <c r="Q14" s="20">
        <f>J14-P14</f>
        <v/>
      </c>
      <c r="R14" s="21" t="n">
        <v>5305</v>
      </c>
      <c r="S14" s="20">
        <f>IF(R14&gt;0,(R14-R15-$Q14),"")</f>
        <v/>
      </c>
      <c r="T14" s="21" t="n">
        <v>8350</v>
      </c>
      <c r="U14" s="20">
        <f>IF(T14&gt;0,(T14-T15-$Q14),"")</f>
        <v/>
      </c>
      <c r="V14" s="21" t="n">
        <v>10373</v>
      </c>
      <c r="W14" s="20">
        <f>IF(V14&gt;0,(V14-V15-$Q14),"")</f>
        <v/>
      </c>
      <c r="X14" s="21" t="n">
        <v>11860</v>
      </c>
      <c r="Y14" s="20">
        <f>IF(X14&gt;0,(X14-X15-$Q14),"")</f>
        <v/>
      </c>
      <c r="Z14" s="21" t="n">
        <v>13340</v>
      </c>
      <c r="AA14" s="20">
        <f>IF(Z14&gt;0,(Z14-Z15-$Q14),"")</f>
        <v/>
      </c>
      <c r="AB14" s="21" t="n">
        <v>13340</v>
      </c>
      <c r="AC14" s="22">
        <f>IF(AB14&gt;0,(AB14-AB15-$Q14),"")</f>
        <v/>
      </c>
      <c r="AD14" s="21" t="n">
        <v>13340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4883</v>
      </c>
      <c r="S15" s="24" t="n"/>
      <c r="T15" s="25" t="n">
        <v>7215</v>
      </c>
      <c r="U15" s="24" t="n"/>
      <c r="V15" s="25" t="n">
        <v>8342</v>
      </c>
      <c r="W15" s="24" t="n"/>
      <c r="X15" s="25" t="n">
        <v>8890</v>
      </c>
      <c r="Y15" s="24" t="n"/>
      <c r="Z15" s="25" t="n">
        <v>8890</v>
      </c>
      <c r="AA15" s="24" t="n"/>
      <c r="AB15" s="25" t="n">
        <v>8890</v>
      </c>
      <c r="AC15" s="26" t="n"/>
      <c r="AD15" s="25" t="n">
        <v>8890</v>
      </c>
      <c r="AE15" s="26" t="n"/>
    </row>
    <row r="16" ht="15" customHeight="1" thickBot="1">
      <c r="B16" s="28" t="inlineStr">
        <is>
          <t>FRY'S</t>
        </is>
      </c>
      <c r="C16" s="17" t="n">
        <v>12256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8070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985</v>
      </c>
      <c r="L20" s="4" t="n"/>
      <c r="M20" s="4" t="n"/>
      <c r="Q20" s="51" t="inlineStr">
        <is>
          <t>Day Prior</t>
        </is>
      </c>
      <c r="R20" s="35" t="n">
        <v>12914</v>
      </c>
      <c r="S20" s="36" t="n">
        <v>-79489</v>
      </c>
      <c r="T20" s="35" t="n">
        <v>25079</v>
      </c>
      <c r="U20" s="36" t="n">
        <v>-67324</v>
      </c>
      <c r="V20" s="35" t="n">
        <v>40490</v>
      </c>
      <c r="W20" s="36" t="n">
        <v>-51913</v>
      </c>
      <c r="X20" s="35" t="n">
        <v>55040</v>
      </c>
      <c r="Y20" s="36" t="n">
        <v>-37363</v>
      </c>
      <c r="Z20" s="35" t="n">
        <v>62731.17999999999</v>
      </c>
      <c r="AA20" s="36" t="n">
        <v>-29671.82000000001</v>
      </c>
      <c r="AB20" s="35" t="n">
        <v>63032.17999999999</v>
      </c>
      <c r="AC20" s="37" t="n">
        <v>-29370.82000000001</v>
      </c>
      <c r="AD20" s="35" t="n">
        <v>63032.17999999999</v>
      </c>
      <c r="AE20" s="37" t="n">
        <v>-29370.82000000001</v>
      </c>
    </row>
    <row r="21" ht="15" customHeight="1" thickBot="1">
      <c r="B21" s="57" t="inlineStr">
        <is>
          <t>SBUX LV</t>
        </is>
      </c>
      <c r="C21" s="58" t="n">
        <v>4171</v>
      </c>
      <c r="M21" s="4" t="n"/>
      <c r="Q21" s="52" t="n"/>
      <c r="R21" s="40" t="n">
        <v>5621</v>
      </c>
      <c r="S21" s="41" t="n"/>
      <c r="T21" s="40" t="n">
        <v>9912</v>
      </c>
      <c r="U21" s="41" t="n"/>
      <c r="V21" s="40" t="n">
        <v>11641</v>
      </c>
      <c r="W21" s="41" t="n"/>
      <c r="X21" s="40" t="n">
        <v>13064</v>
      </c>
      <c r="Y21" s="41" t="n"/>
      <c r="Z21" s="40" t="n">
        <v>13511</v>
      </c>
      <c r="AA21" s="41" t="n"/>
      <c r="AB21" s="40" t="n">
        <v>13511</v>
      </c>
      <c r="AC21" s="42" t="n"/>
      <c r="AD21" s="40" t="n">
        <v>13511</v>
      </c>
      <c r="AE21" s="42" t="n"/>
    </row>
    <row r="22" ht="15" customHeight="1" thickBot="1">
      <c r="M22" s="4" t="n"/>
      <c r="Q22" s="54" t="n"/>
      <c r="R22" s="55" t="n">
        <v>6457</v>
      </c>
      <c r="S22" s="55" t="n"/>
      <c r="T22" s="55" t="n">
        <v>6082.5</v>
      </c>
      <c r="U22" s="55" t="n"/>
      <c r="V22" s="55" t="n">
        <v>7705.5</v>
      </c>
      <c r="W22" s="55" t="n"/>
      <c r="X22" s="55" t="n">
        <v>7275</v>
      </c>
      <c r="Y22" s="55" t="n"/>
      <c r="Z22" s="55" t="n">
        <v>3845.589999999997</v>
      </c>
      <c r="AA22" s="55" t="n"/>
      <c r="AB22" s="55" t="n">
        <v>150.5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9446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29378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11085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12225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4628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1063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550</v>
      </c>
      <c r="W35" s="104">
        <f>IF(X35&gt;0,(X35-V35)/2,"")</f>
        <v/>
      </c>
      <c r="X35" s="104" t="n">
        <v>1063</v>
      </c>
      <c r="Y35" s="104">
        <f>IF(Z35&gt;0,(Z35-X35)/2,"")</f>
        <v/>
      </c>
      <c r="Z35" s="104" t="n">
        <v>1063</v>
      </c>
      <c r="AA35" s="104">
        <f>IF(AB35&gt;0,(AB35-Z35)/2,"")</f>
        <v/>
      </c>
      <c r="AB35" s="104" t="n">
        <v>1063</v>
      </c>
      <c r="AC35" s="104">
        <f>IF(AD35&gt;0,(AD35-AB35)/2,"")</f>
        <v/>
      </c>
      <c r="AD35" s="104" t="n">
        <v>1063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1172</v>
      </c>
      <c r="R36" s="106" t="n">
        <v>617</v>
      </c>
      <c r="S36" s="106">
        <f>IF(T36&gt;0,(T36-R36)/2,"")</f>
        <v/>
      </c>
      <c r="T36" s="106" t="n">
        <v>1169</v>
      </c>
      <c r="U36" s="106">
        <f>IF(V36&gt;0,(V36-T36)/2,"")</f>
        <v/>
      </c>
      <c r="V36" s="106" t="n">
        <v>1172</v>
      </c>
      <c r="W36" s="106">
        <f>IF(X36&gt;0,(X36-V36)/2,"")</f>
        <v/>
      </c>
      <c r="X36" s="106" t="n">
        <v>1172</v>
      </c>
      <c r="Y36" s="106">
        <f>IF(Z36&gt;0,(Z36-X36)/2,"")</f>
        <v/>
      </c>
      <c r="Z36" s="106" t="n">
        <v>1172</v>
      </c>
      <c r="AA36" s="106">
        <f>IF(AB36&gt;0,(AB36-Z36)/2,"")</f>
        <v/>
      </c>
      <c r="AB36" s="106" t="n">
        <v>1172</v>
      </c>
      <c r="AC36" s="106">
        <f>IF(AD36&gt;0,(AD36-AB36)/2,"")</f>
        <v/>
      </c>
      <c r="AD36" s="106" t="n">
        <v>1172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3761</v>
      </c>
      <c r="R37" s="108" t="n">
        <v>762</v>
      </c>
      <c r="S37" s="108">
        <f>IF(T37&gt;0,(T37-R37)/2,"")</f>
        <v/>
      </c>
      <c r="T37" s="108" t="n">
        <v>762</v>
      </c>
      <c r="U37" s="108">
        <f>IF(V37&gt;0,(V37-T37)/2,"")</f>
        <v/>
      </c>
      <c r="V37" s="108" t="n">
        <v>1659</v>
      </c>
      <c r="W37" s="108">
        <f>IF(X37&gt;0,(X37-V37)/2,"")</f>
        <v/>
      </c>
      <c r="X37" s="108" t="n">
        <v>2518</v>
      </c>
      <c r="Y37" s="108">
        <f>IF(Z37&gt;0,(Z37-X37)/2,"")</f>
        <v/>
      </c>
      <c r="Z37" s="108" t="n">
        <v>3764</v>
      </c>
      <c r="AA37" s="108">
        <f>IF(AB37&gt;0,(AB37-Z37)/2,"")</f>
        <v/>
      </c>
      <c r="AB37" s="108" t="n">
        <v>3764</v>
      </c>
      <c r="AC37" s="108">
        <f>IF(AD37&gt;0,(AD37-AB37)/2,"")</f>
        <v/>
      </c>
      <c r="AD37" s="108" t="n">
        <v>3764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3463</v>
      </c>
      <c r="R38" s="106" t="n">
        <v>751</v>
      </c>
      <c r="S38" s="106">
        <f>IF(T38&gt;0,(T38-R38)/2,"")</f>
        <v/>
      </c>
      <c r="T38" s="106" t="n">
        <v>755</v>
      </c>
      <c r="U38" s="106">
        <f>IF(V38&gt;0,(V38-T38)/2,"")</f>
        <v/>
      </c>
      <c r="V38" s="106" t="n">
        <v>2066</v>
      </c>
      <c r="W38" s="106">
        <f>IF(X38&gt;0,(X38-V38)/2,"")</f>
        <v/>
      </c>
      <c r="X38" s="106" t="n">
        <v>3139</v>
      </c>
      <c r="Y38" s="106">
        <f>IF(Z38&gt;0,(Z38-X38)/2,"")</f>
        <v/>
      </c>
      <c r="Z38" s="106" t="n">
        <v>3464</v>
      </c>
      <c r="AA38" s="106">
        <f>IF(AB38&gt;0,(AB38-Z38)/2,"")</f>
        <v/>
      </c>
      <c r="AB38" s="106" t="n">
        <v>3464</v>
      </c>
      <c r="AC38" s="106">
        <f>IF(AD38&gt;0,(AD38-AB38)/2,"")</f>
        <v/>
      </c>
      <c r="AD38" s="106" t="n">
        <v>3464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2722</v>
      </c>
      <c r="R39" s="108" t="n">
        <v>815</v>
      </c>
      <c r="S39" s="108">
        <f>IF(T39&gt;0,(T39-R39)/2,"")</f>
        <v/>
      </c>
      <c r="T39" s="108" t="n">
        <v>815</v>
      </c>
      <c r="U39" s="108">
        <f>IF(V39&gt;0,(V39-T39)/2,"")</f>
        <v/>
      </c>
      <c r="V39" s="108" t="n">
        <v>1373</v>
      </c>
      <c r="W39" s="108">
        <f>IF(X39&gt;0,(X39-V39)/2,"")</f>
        <v/>
      </c>
      <c r="X39" s="108" t="n">
        <v>2238</v>
      </c>
      <c r="Y39" s="108">
        <f>IF(Z39&gt;0,(Z39-X39)/2,"")</f>
        <v/>
      </c>
      <c r="Z39" s="108" t="n">
        <v>2650</v>
      </c>
      <c r="AA39" s="108">
        <f>IF(AB39&gt;0,(AB39-Z39)/2,"")</f>
        <v/>
      </c>
      <c r="AB39" s="108" t="n">
        <v>2650</v>
      </c>
      <c r="AC39" s="108">
        <f>IF(AD39&gt;0,(AD39-AB39)/2,"")</f>
        <v/>
      </c>
      <c r="AD39" s="108" t="n">
        <v>2650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3608</v>
      </c>
      <c r="R40" s="106" t="n">
        <v>965</v>
      </c>
      <c r="S40" s="106">
        <f>IF(T40&gt;0,(T40-R40)/2,"")</f>
        <v/>
      </c>
      <c r="T40" s="106" t="n">
        <v>1678</v>
      </c>
      <c r="U40" s="106">
        <f>IF(V40&gt;0,(V40-T40)/2,"")</f>
        <v/>
      </c>
      <c r="V40" s="106" t="n">
        <v>2366</v>
      </c>
      <c r="W40" s="106">
        <f>IF(X40&gt;0,(X40-V40)/2,"")</f>
        <v/>
      </c>
      <c r="X40" s="106" t="n">
        <v>2933</v>
      </c>
      <c r="Y40" s="106">
        <f>IF(Z40&gt;0,(Z40-X40)/2,"")</f>
        <v/>
      </c>
      <c r="Z40" s="106" t="n">
        <v>3822</v>
      </c>
      <c r="AA40" s="106">
        <f>IF(AB40&gt;0,(AB40-Z40)/2,"")</f>
        <v/>
      </c>
      <c r="AB40" s="106" t="n">
        <v>3822</v>
      </c>
      <c r="AC40" s="106">
        <f>IF(AD40&gt;0,(AD40-AB40)/2,"")</f>
        <v/>
      </c>
      <c r="AD40" s="106" t="n">
        <v>3822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1848</v>
      </c>
      <c r="R42" s="106" t="n">
        <v>716</v>
      </c>
      <c r="S42" s="106">
        <f>IF(T42&gt;0,(T42-R42)/2,"")</f>
        <v/>
      </c>
      <c r="T42" s="106" t="n">
        <v>1209</v>
      </c>
      <c r="U42" s="106">
        <f>IF(V42&gt;0,(V42-T42)/2,"")</f>
        <v/>
      </c>
      <c r="V42" s="106" t="n">
        <v>1679</v>
      </c>
      <c r="W42" s="106">
        <f>IF(X42&gt;0,(X42-V42)/2,"")</f>
        <v/>
      </c>
      <c r="X42" s="106" t="n">
        <v>1679</v>
      </c>
      <c r="Y42" s="106">
        <f>IF(Z42&gt;0,(Z42-X42)/2,"")</f>
        <v/>
      </c>
      <c r="Z42" s="106" t="n">
        <v>1817</v>
      </c>
      <c r="AA42" s="106">
        <f>IF(AB42&gt;0,(AB42-Z42)/2,"")</f>
        <v/>
      </c>
      <c r="AB42" s="106" t="n">
        <v>1817</v>
      </c>
      <c r="AC42" s="106">
        <f>IF(AD42&gt;0,(AD42-AB42)/2,"")</f>
        <v/>
      </c>
      <c r="AD42" s="106" t="n">
        <v>1817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1732</v>
      </c>
      <c r="R43" s="110" t="n">
        <v>351</v>
      </c>
      <c r="S43" s="110">
        <f>IF(T43&gt;0,(T43-R43)/2,"")</f>
        <v/>
      </c>
      <c r="T43" s="110" t="n">
        <v>930</v>
      </c>
      <c r="U43" s="110">
        <f>IF(V43&gt;0,(V43-T43)/2,"")</f>
        <v/>
      </c>
      <c r="V43" s="110" t="n">
        <v>1319</v>
      </c>
      <c r="W43" s="110">
        <f>IF(X43&gt;0,(X43-V43)/2,"")</f>
        <v/>
      </c>
      <c r="X43" s="110" t="n">
        <v>1716</v>
      </c>
      <c r="Y43" s="110">
        <f>IF(Z43&gt;0,(Z43-X43)/2,"")</f>
        <v/>
      </c>
      <c r="Z43" s="110" t="n">
        <v>1716</v>
      </c>
      <c r="AA43" s="110">
        <f>IF(AB43&gt;0,(AB43-Z43)/2,"")</f>
        <v/>
      </c>
      <c r="AB43" s="110" t="n">
        <v>1716</v>
      </c>
      <c r="AC43" s="110">
        <f>IF(AD43&gt;0,(AD43-AB43)/2,"")</f>
        <v/>
      </c>
      <c r="AD43" s="110" t="n">
        <v>1716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2699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2699</v>
      </c>
      <c r="Y44" s="112">
        <f>IF(Z44&gt;0,(Z44-X44)/2,"")</f>
        <v/>
      </c>
      <c r="Z44" s="112" t="n">
        <v>2699</v>
      </c>
      <c r="AA44" s="112">
        <f>IF(AB44&gt;0,(AB44-Z44)/2,"")</f>
        <v/>
      </c>
      <c r="AB44" s="112" t="n">
        <v>2699</v>
      </c>
      <c r="AC44" s="112">
        <f>IF(AD44&gt;0,(AD44-AB44)/2,"")</f>
        <v/>
      </c>
      <c r="AD44" s="112" t="n">
        <v>2699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2196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2196</v>
      </c>
      <c r="Y45" s="108">
        <f>IF(Z45&gt;0,(Z45-X45)/2,"")</f>
        <v/>
      </c>
      <c r="Z45" s="108" t="n">
        <v>2196</v>
      </c>
      <c r="AA45" s="108">
        <f>IF(AB45&gt;0,(AB45-Z45)/2,"")</f>
        <v/>
      </c>
      <c r="AB45" s="108" t="n">
        <v>2196</v>
      </c>
      <c r="AC45" s="108">
        <f>IF(AD45&gt;0,(AD45-AB45)/2,"")</f>
        <v/>
      </c>
      <c r="AD45" s="108" t="n">
        <v>2196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2472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2472</v>
      </c>
      <c r="Y46" s="106">
        <f>IF(Z46&gt;0,(Z46-X46)/2,"")</f>
        <v/>
      </c>
      <c r="Z46" s="106" t="n">
        <v>2472</v>
      </c>
      <c r="AA46" s="106">
        <f>IF(AB46&gt;0,(AB46-Z46)/2,"")</f>
        <v/>
      </c>
      <c r="AB46" s="106" t="n">
        <v>2472</v>
      </c>
      <c r="AC46" s="106">
        <f>IF(AD46&gt;0,(AD46-AB46)/2,"")</f>
        <v/>
      </c>
      <c r="AD46" s="106" t="n">
        <v>2472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2716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2716</v>
      </c>
      <c r="Y47" s="110">
        <f>IF(Z47&gt;0,(Z47-X47)/2,"")</f>
        <v/>
      </c>
      <c r="Z47" s="110" t="n">
        <v>2716</v>
      </c>
      <c r="AA47" s="110">
        <f>IF(AB47&gt;0,(AB47-Z47)/2,"")</f>
        <v/>
      </c>
      <c r="AB47" s="110" t="n">
        <v>2716</v>
      </c>
      <c r="AC47" s="110">
        <f>IF(AD47&gt;0,(AD47-AB47)/2,"")</f>
        <v/>
      </c>
      <c r="AD47" s="110" t="n">
        <v>2716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384</v>
      </c>
      <c r="R48" s="112" t="n">
        <v>18</v>
      </c>
      <c r="S48" s="112">
        <f>IF(T48&gt;0,(T48-R48)/2,"")</f>
        <v/>
      </c>
      <c r="T48" s="112" t="n">
        <v>18</v>
      </c>
      <c r="U48" s="112">
        <f>IF(V48&gt;0,(V48-T48)/2,"")</f>
        <v/>
      </c>
      <c r="V48" s="112" t="n">
        <v>23</v>
      </c>
      <c r="W48" s="112">
        <f>IF(X48&gt;0,(X48-V48)/2,"")</f>
        <v/>
      </c>
      <c r="X48" s="112" t="n">
        <v>303</v>
      </c>
      <c r="Y48" s="112">
        <f>IF(Z48&gt;0,(Z48-X48)/2,"")</f>
        <v/>
      </c>
      <c r="Z48" s="112" t="n">
        <v>303</v>
      </c>
      <c r="AA48" s="112">
        <f>IF(AB48&gt;0,(AB48-Z48)/2,"")</f>
        <v/>
      </c>
      <c r="AB48" s="112" t="n">
        <v>303</v>
      </c>
      <c r="AC48" s="112">
        <f>IF(AD48&gt;0,(AD48-AB48)/2,"")</f>
        <v/>
      </c>
      <c r="AD48" s="112" t="n">
        <v>303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401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319</v>
      </c>
      <c r="W49" s="108">
        <f>IF(X49&gt;0,(X49-V49)/2,"")</f>
        <v/>
      </c>
      <c r="X49" s="108" t="n">
        <v>401</v>
      </c>
      <c r="Y49" s="108">
        <f>IF(Z49&gt;0,(Z49-X49)/2,"")</f>
        <v/>
      </c>
      <c r="Z49" s="108" t="n">
        <v>401</v>
      </c>
      <c r="AA49" s="108">
        <f>IF(AB49&gt;0,(AB49-Z49)/2,"")</f>
        <v/>
      </c>
      <c r="AB49" s="108" t="n">
        <v>401</v>
      </c>
      <c r="AC49" s="108">
        <f>IF(AD49&gt;0,(AD49-AB49)/2,"")</f>
        <v/>
      </c>
      <c r="AD49" s="108" t="n">
        <v>401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1688</v>
      </c>
      <c r="R50" s="106" t="n">
        <v>633</v>
      </c>
      <c r="S50" s="106">
        <f>IF(T50&gt;0,(T50-R50)/2,"")</f>
        <v/>
      </c>
      <c r="T50" s="106" t="n">
        <v>732</v>
      </c>
      <c r="U50" s="106">
        <f>IF(V50&gt;0,(V50-T50)/2,"")</f>
        <v/>
      </c>
      <c r="V50" s="106" t="n">
        <v>892</v>
      </c>
      <c r="W50" s="106">
        <f>IF(X50&gt;0,(X50-V50)/2,"")</f>
        <v/>
      </c>
      <c r="X50" s="106" t="n">
        <v>1421</v>
      </c>
      <c r="Y50" s="106">
        <f>IF(Z50&gt;0,(Z50-X50)/2,"")</f>
        <v/>
      </c>
      <c r="Z50" s="106" t="n">
        <v>1421</v>
      </c>
      <c r="AA50" s="106">
        <f>IF(AB50&gt;0,(AB50-Z50)/2,"")</f>
        <v/>
      </c>
      <c r="AB50" s="106" t="n">
        <v>1421</v>
      </c>
      <c r="AC50" s="106">
        <f>IF(AD50&gt;0,(AD50-AB50)/2,"")</f>
        <v/>
      </c>
      <c r="AD50" s="106" t="n">
        <v>1421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1833</v>
      </c>
      <c r="R51" s="108" t="n">
        <v>338</v>
      </c>
      <c r="S51" s="108">
        <f>IF(T51&gt;0,(T51-R51)/2,"")</f>
        <v/>
      </c>
      <c r="T51" s="108" t="n">
        <v>1118</v>
      </c>
      <c r="U51" s="108">
        <f>IF(V51&gt;0,(V51-T51)/2,"")</f>
        <v/>
      </c>
      <c r="V51" s="108" t="n">
        <v>1124</v>
      </c>
      <c r="W51" s="108">
        <f>IF(X51&gt;0,(X51-V51)/2,"")</f>
        <v/>
      </c>
      <c r="X51" s="108" t="n">
        <v>1701</v>
      </c>
      <c r="Y51" s="108">
        <f>IF(Z51&gt;0,(Z51-X51)/2,"")</f>
        <v/>
      </c>
      <c r="Z51" s="108" t="n">
        <v>1701</v>
      </c>
      <c r="AA51" s="108">
        <f>IF(AB51&gt;0,(AB51-Z51)/2,"")</f>
        <v/>
      </c>
      <c r="AB51" s="108" t="n">
        <v>1701</v>
      </c>
      <c r="AC51" s="108">
        <f>IF(AD51&gt;0,(AD51-AB51)/2,"")</f>
        <v/>
      </c>
      <c r="AD51" s="108" t="n">
        <v>1701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2435</v>
      </c>
      <c r="R52" s="106" t="n">
        <v>0</v>
      </c>
      <c r="S52" s="106">
        <f>IF(T52&gt;0,(T52-R52)/2,"")</f>
        <v/>
      </c>
      <c r="T52" s="106" t="n">
        <v>1343</v>
      </c>
      <c r="U52" s="106">
        <f>IF(V52&gt;0,(V52-T52)/2,"")</f>
        <v/>
      </c>
      <c r="V52" s="106" t="n">
        <v>1541</v>
      </c>
      <c r="W52" s="106">
        <f>IF(X52&gt;0,(X52-V52)/2,"")</f>
        <v/>
      </c>
      <c r="X52" s="106" t="n">
        <v>2082</v>
      </c>
      <c r="Y52" s="106">
        <f>IF(Z52&gt;0,(Z52-X52)/2,"")</f>
        <v/>
      </c>
      <c r="Z52" s="106" t="n">
        <v>2082</v>
      </c>
      <c r="AA52" s="106">
        <f>IF(AB52&gt;0,(AB52-Z52)/2,"")</f>
        <v/>
      </c>
      <c r="AB52" s="106" t="n">
        <v>2082</v>
      </c>
      <c r="AC52" s="106">
        <f>IF(AD52&gt;0,(AD52-AB52)/2,"")</f>
        <v/>
      </c>
      <c r="AD52" s="106" t="n">
        <v>2082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1349</v>
      </c>
      <c r="R53" s="108" t="n">
        <v>666</v>
      </c>
      <c r="S53" s="108">
        <f>IF(T53&gt;0,(T53-R53)/2,"")</f>
        <v/>
      </c>
      <c r="T53" s="108" t="n">
        <v>1025</v>
      </c>
      <c r="U53" s="108">
        <f>IF(V53&gt;0,(V53-T53)/2,"")</f>
        <v/>
      </c>
      <c r="V53" s="108" t="n">
        <v>1131</v>
      </c>
      <c r="W53" s="108">
        <f>IF(X53&gt;0,(X53-V53)/2,"")</f>
        <v/>
      </c>
      <c r="X53" s="108" t="n">
        <v>1138</v>
      </c>
      <c r="Y53" s="108">
        <f>IF(Z53&gt;0,(Z53-X53)/2,"")</f>
        <v/>
      </c>
      <c r="Z53" s="108" t="n">
        <v>1138</v>
      </c>
      <c r="AA53" s="108">
        <f>IF(AB53&gt;0,(AB53-Z53)/2,"")</f>
        <v/>
      </c>
      <c r="AB53" s="108" t="n">
        <v>1138</v>
      </c>
      <c r="AC53" s="108">
        <f>IF(AD53&gt;0,(AD53-AB53)/2,"")</f>
        <v/>
      </c>
      <c r="AD53" s="108" t="n">
        <v>1138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3626</v>
      </c>
      <c r="R54" s="106" t="n">
        <v>1000</v>
      </c>
      <c r="S54" s="106">
        <f>IF(T54&gt;0,(T54-R54)/2,"")</f>
        <v/>
      </c>
      <c r="T54" s="106" t="n">
        <v>1597</v>
      </c>
      <c r="U54" s="106">
        <f>IF(V54&gt;0,(V54-T54)/2,"")</f>
        <v/>
      </c>
      <c r="V54" s="106" t="n">
        <v>1907</v>
      </c>
      <c r="W54" s="106">
        <f>IF(X54&gt;0,(X54-V54)/2,"")</f>
        <v/>
      </c>
      <c r="X54" s="106" t="n">
        <v>3626</v>
      </c>
      <c r="Y54" s="106">
        <f>IF(Z54&gt;0,(Z54-X54)/2,"")</f>
        <v/>
      </c>
      <c r="Z54" s="106" t="n">
        <v>3626</v>
      </c>
      <c r="AA54" s="106">
        <f>IF(AB54&gt;0,(AB54-Z54)/2,"")</f>
        <v/>
      </c>
      <c r="AB54" s="106" t="n">
        <v>3626</v>
      </c>
      <c r="AC54" s="106">
        <f>IF(AD54&gt;0,(AD54-AB54)/2,"")</f>
        <v/>
      </c>
      <c r="AD54" s="106" t="n">
        <v>3626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208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208</v>
      </c>
      <c r="Y55" s="108">
        <f>IF(Z55&gt;0,(Z55-X55)/2,"")</f>
        <v/>
      </c>
      <c r="Z55" s="108" t="n">
        <v>208</v>
      </c>
      <c r="AA55" s="108">
        <f>IF(AB55&gt;0,(AB55-Z55)/2,"")</f>
        <v/>
      </c>
      <c r="AB55" s="108" t="n">
        <v>208</v>
      </c>
      <c r="AC55" s="108">
        <f>IF(AD55&gt;0,(AD55-AB55)/2,"")</f>
        <v/>
      </c>
      <c r="AD55" s="108" t="n">
        <v>208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1293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671</v>
      </c>
      <c r="W56" s="114">
        <f>IF(X56&gt;0,(X56-V56)/2,"")</f>
        <v/>
      </c>
      <c r="X56" s="114" t="n">
        <v>684</v>
      </c>
      <c r="Y56" s="114">
        <f>IF(Z56&gt;0,(Z56-X56)/2,"")</f>
        <v/>
      </c>
      <c r="Z56" s="114" t="n">
        <v>684</v>
      </c>
      <c r="AA56" s="114">
        <f>IF(AB56&gt;0,(AB56-Z56)/2,"")</f>
        <v/>
      </c>
      <c r="AB56" s="114" t="n">
        <v>684</v>
      </c>
      <c r="AC56" s="114">
        <f>IF(AD56&gt;0,(AD56-AB56)/2,"")</f>
        <v/>
      </c>
      <c r="AD56" s="114" t="n">
        <v>684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2586</v>
      </c>
      <c r="R57" s="104" t="n">
        <v>674</v>
      </c>
      <c r="S57" s="104">
        <f>IF(T57&gt;0,(T57-R57)/2,"")</f>
        <v/>
      </c>
      <c r="T57" s="104" t="n">
        <v>926</v>
      </c>
      <c r="U57" s="104">
        <f>IF(V57&gt;0,(V57-T57)/2,"")</f>
        <v/>
      </c>
      <c r="V57" s="104" t="n">
        <v>1341</v>
      </c>
      <c r="W57" s="104">
        <f>IF(X57&gt;0,(X57-V57)/2,"")</f>
        <v/>
      </c>
      <c r="X57" s="104" t="n">
        <v>1755</v>
      </c>
      <c r="Y57" s="104">
        <f>IF(Z57&gt;0,(Z57-X57)/2,"")</f>
        <v/>
      </c>
      <c r="Z57" s="104" t="n">
        <v>1755</v>
      </c>
      <c r="AA57" s="104">
        <f>IF(AB57&gt;0,(AB57-Z57)/2,"")</f>
        <v/>
      </c>
      <c r="AB57" s="104" t="n">
        <v>1755</v>
      </c>
      <c r="AC57" s="104">
        <f>IF(AD57&gt;0,(AD57-AB57)/2,"")</f>
        <v/>
      </c>
      <c r="AD57" s="104" t="n">
        <v>1755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3134</v>
      </c>
      <c r="R58" s="106" t="n">
        <v>589</v>
      </c>
      <c r="S58" s="106">
        <f>IF(T58&gt;0,(T58-R58)/2,"")</f>
        <v/>
      </c>
      <c r="T58" s="106" t="n">
        <v>1150</v>
      </c>
      <c r="U58" s="106">
        <f>IF(V58&gt;0,(V58-T58)/2,"")</f>
        <v/>
      </c>
      <c r="V58" s="106" t="n">
        <v>1756</v>
      </c>
      <c r="W58" s="106">
        <f>IF(X58&gt;0,(X58-V58)/2,"")</f>
        <v/>
      </c>
      <c r="X58" s="106" t="n">
        <v>3156</v>
      </c>
      <c r="Y58" s="106">
        <f>IF(Z58&gt;0,(Z58-X58)/2,"")</f>
        <v/>
      </c>
      <c r="Z58" s="106" t="n">
        <v>3156</v>
      </c>
      <c r="AA58" s="106">
        <f>IF(AB58&gt;0,(AB58-Z58)/2,"")</f>
        <v/>
      </c>
      <c r="AB58" s="106" t="n">
        <v>3156</v>
      </c>
      <c r="AC58" s="106">
        <f>IF(AD58&gt;0,(AD58-AB58)/2,"")</f>
        <v/>
      </c>
      <c r="AD58" s="106" t="n">
        <v>3156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3027</v>
      </c>
      <c r="R59" s="108" t="n">
        <v>891</v>
      </c>
      <c r="S59" s="108">
        <f>IF(T59&gt;0,(T59-R59)/2,"")</f>
        <v/>
      </c>
      <c r="T59" s="108" t="n">
        <v>1553</v>
      </c>
      <c r="U59" s="108">
        <f>IF(V59&gt;0,(V59-T59)/2,"")</f>
        <v/>
      </c>
      <c r="V59" s="108" t="n">
        <v>2048</v>
      </c>
      <c r="W59" s="108">
        <f>IF(X59&gt;0,(X59-V59)/2,"")</f>
        <v/>
      </c>
      <c r="X59" s="108" t="n">
        <v>3130</v>
      </c>
      <c r="Y59" s="108">
        <f>IF(Z59&gt;0,(Z59-X59)/2,"")</f>
        <v/>
      </c>
      <c r="Z59" s="108" t="n">
        <v>3130</v>
      </c>
      <c r="AA59" s="108">
        <f>IF(AB59&gt;0,(AB59-Z59)/2,"")</f>
        <v/>
      </c>
      <c r="AB59" s="108" t="n">
        <v>3130</v>
      </c>
      <c r="AC59" s="108">
        <f>IF(AD59&gt;0,(AD59-AB59)/2,"")</f>
        <v/>
      </c>
      <c r="AD59" s="108" t="n">
        <v>3130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4221</v>
      </c>
      <c r="R60" s="114" t="n">
        <v>857</v>
      </c>
      <c r="S60" s="114">
        <f>IF(T60&gt;0,(T60-R60)/2,"")</f>
        <v/>
      </c>
      <c r="T60" s="114" t="n">
        <v>1745</v>
      </c>
      <c r="U60" s="114">
        <f>IF(V60&gt;0,(V60-T60)/2,"")</f>
        <v/>
      </c>
      <c r="V60" s="114" t="n">
        <v>2624</v>
      </c>
      <c r="W60" s="114">
        <f>IF(X60&gt;0,(X60-V60)/2,"")</f>
        <v/>
      </c>
      <c r="X60" s="114" t="n">
        <v>4230</v>
      </c>
      <c r="Y60" s="114">
        <f>IF(Z60&gt;0,(Z60-X60)/2,"")</f>
        <v/>
      </c>
      <c r="Z60" s="114" t="n">
        <v>4230</v>
      </c>
      <c r="AA60" s="114">
        <f>IF(AB60&gt;0,(AB60-Z60)/2,"")</f>
        <v/>
      </c>
      <c r="AB60" s="114" t="n">
        <v>4230</v>
      </c>
      <c r="AC60" s="114">
        <f>IF(AD60&gt;0,(AD60-AB60)/2,"")</f>
        <v/>
      </c>
      <c r="AD60" s="114" t="n">
        <v>4230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3172</v>
      </c>
      <c r="R61" s="104" t="n">
        <v>935</v>
      </c>
      <c r="S61" s="104">
        <f>IF(T61&gt;0,(T61-R61)/2,"")</f>
        <v/>
      </c>
      <c r="T61" s="104" t="n">
        <v>1154</v>
      </c>
      <c r="U61" s="104">
        <f>IF(V61&gt;0,(V61-T61)/2,"")</f>
        <v/>
      </c>
      <c r="V61" s="104" t="n">
        <v>1847</v>
      </c>
      <c r="W61" s="104">
        <f>IF(X61&gt;0,(X61-V61)/2,"")</f>
        <v/>
      </c>
      <c r="X61" s="104" t="n">
        <v>1998</v>
      </c>
      <c r="Y61" s="104">
        <f>IF(Z61&gt;0,(Z61-X61)/2,"")</f>
        <v/>
      </c>
      <c r="Z61" s="104" t="n">
        <v>2243</v>
      </c>
      <c r="AA61" s="104">
        <f>IF(AB61&gt;0,(AB61-Z61)/2,"")</f>
        <v/>
      </c>
      <c r="AB61" s="104" t="n">
        <v>2243</v>
      </c>
      <c r="AC61" s="104">
        <f>IF(AD61&gt;0,(AD61-AB61)/2,"")</f>
        <v/>
      </c>
      <c r="AD61" s="104" t="n">
        <v>2243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2842</v>
      </c>
      <c r="R62" s="106" t="n">
        <v>132</v>
      </c>
      <c r="S62" s="106">
        <f>IF(T62&gt;0,(T62-R62)/2,"")</f>
        <v/>
      </c>
      <c r="T62" s="106" t="n">
        <v>534</v>
      </c>
      <c r="U62" s="106">
        <f>IF(V62&gt;0,(V62-T62)/2,"")</f>
        <v/>
      </c>
      <c r="V62" s="106" t="n">
        <v>1361</v>
      </c>
      <c r="W62" s="106">
        <f>IF(X62&gt;0,(X62-V62)/2,"")</f>
        <v/>
      </c>
      <c r="X62" s="106" t="n">
        <v>1498</v>
      </c>
      <c r="Y62" s="106">
        <f>IF(Z62&gt;0,(Z62-X62)/2,"")</f>
        <v/>
      </c>
      <c r="Z62" s="106" t="n">
        <v>1642</v>
      </c>
      <c r="AA62" s="106">
        <f>IF(AB62&gt;0,(AB62-Z62)/2,"")</f>
        <v/>
      </c>
      <c r="AB62" s="106" t="n">
        <v>1642</v>
      </c>
      <c r="AC62" s="106">
        <f>IF(AD62&gt;0,(AD62-AB62)/2,"")</f>
        <v/>
      </c>
      <c r="AD62" s="106" t="n">
        <v>1642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1927</v>
      </c>
      <c r="R63" s="108" t="n">
        <v>138</v>
      </c>
      <c r="S63" s="108">
        <f>IF(T63&gt;0,(T63-R63)/2,"")</f>
        <v/>
      </c>
      <c r="T63" s="108" t="n">
        <v>863</v>
      </c>
      <c r="U63" s="108">
        <f>IF(V63&gt;0,(V63-T63)/2,"")</f>
        <v/>
      </c>
      <c r="V63" s="108" t="n">
        <v>963</v>
      </c>
      <c r="W63" s="108">
        <f>IF(X63&gt;0,(X63-V63)/2,"")</f>
        <v/>
      </c>
      <c r="X63" s="108" t="n">
        <v>1255</v>
      </c>
      <c r="Y63" s="108">
        <f>IF(Z63&gt;0,(Z63-X63)/2,"")</f>
        <v/>
      </c>
      <c r="Z63" s="108" t="n">
        <v>1368</v>
      </c>
      <c r="AA63" s="108">
        <f>IF(AB63&gt;0,(AB63-Z63)/2,"")</f>
        <v/>
      </c>
      <c r="AB63" s="108" t="n">
        <v>1368</v>
      </c>
      <c r="AC63" s="108">
        <f>IF(AD63&gt;0,(AD63-AB63)/2,"")</f>
        <v/>
      </c>
      <c r="AD63" s="108" t="n">
        <v>1368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2334</v>
      </c>
      <c r="R64" s="114" t="n">
        <v>867</v>
      </c>
      <c r="S64" s="114">
        <f>IF(T64&gt;0,(T64-R64)/2,"")</f>
        <v/>
      </c>
      <c r="T64" s="114" t="n">
        <v>1127</v>
      </c>
      <c r="U64" s="114">
        <f>IF(V64&gt;0,(V64-T64)/2,"")</f>
        <v/>
      </c>
      <c r="V64" s="114" t="n">
        <v>1280</v>
      </c>
      <c r="W64" s="114">
        <f>IF(X64&gt;0,(X64-V64)/2,"")</f>
        <v/>
      </c>
      <c r="X64" s="114" t="n">
        <v>1680</v>
      </c>
      <c r="Y64" s="114">
        <f>IF(Z64&gt;0,(Z64-X64)/2,"")</f>
        <v/>
      </c>
      <c r="Z64" s="114" t="n">
        <v>1680</v>
      </c>
      <c r="AA64" s="114">
        <f>IF(AB64&gt;0,(AB64-Z64)/2,"")</f>
        <v/>
      </c>
      <c r="AB64" s="114" t="n">
        <v>1680</v>
      </c>
      <c r="AC64" s="114">
        <f>IF(AD64&gt;0,(AD64-AB64)/2,"")</f>
        <v/>
      </c>
      <c r="AD64" s="114" t="n">
        <v>1680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79.xml><?xml version="1.0" encoding="utf-8"?>
<worksheet xmlns:r="http://schemas.openxmlformats.org/officeDocument/2006/relationships" xmlns="http://schemas.openxmlformats.org/spreadsheetml/2006/main">
  <sheetPr codeName="Sheet79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44429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17406</v>
      </c>
      <c r="G6" s="117" t="n">
        <v>14463.938</v>
      </c>
      <c r="H6" s="117" t="n">
        <v>11324.62929874001</v>
      </c>
      <c r="I6" s="19">
        <f>G6+H6</f>
        <v/>
      </c>
      <c r="J6" s="119" t="n">
        <v>16800</v>
      </c>
      <c r="K6" s="117" t="n">
        <v>14086.11475</v>
      </c>
      <c r="L6" s="117" t="n">
        <v>10901.03789102001</v>
      </c>
      <c r="M6" s="19">
        <f>K6+L6</f>
        <v/>
      </c>
      <c r="N6" s="85" t="n">
        <v>86</v>
      </c>
      <c r="O6" s="85" t="n">
        <v>66</v>
      </c>
      <c r="P6" s="92" t="n"/>
      <c r="Q6" s="20">
        <f>J6-P6</f>
        <v/>
      </c>
      <c r="R6" s="21" t="n">
        <v>4905</v>
      </c>
      <c r="S6" s="20">
        <f>IF(R6&gt;0,(R6-R7-$Q6),"")</f>
        <v/>
      </c>
      <c r="T6" s="21" t="n">
        <v>8433</v>
      </c>
      <c r="U6" s="20">
        <f>IF(T6&gt;0,(T6-T7-$Q6),"")</f>
        <v/>
      </c>
      <c r="V6" s="21" t="n">
        <v>11341</v>
      </c>
      <c r="W6" s="20">
        <f>IF(V6&gt;0,(V6-V7-$Q6),"")</f>
        <v/>
      </c>
      <c r="X6" s="21" t="n">
        <v>16352</v>
      </c>
      <c r="Y6" s="20">
        <f>IF(X6&gt;0,(X6-X7-$Q6),"")</f>
        <v/>
      </c>
      <c r="Z6" s="21" t="n">
        <v>16169</v>
      </c>
      <c r="AA6" s="20">
        <f>IF(Z6&gt;0,(Z6-Z7-$Q6),"")</f>
        <v/>
      </c>
      <c r="AB6" s="21" t="n">
        <v>16169</v>
      </c>
      <c r="AC6" s="22">
        <f>IF(AB6&gt;0,(AB6-AB7-$Q6),"")</f>
        <v/>
      </c>
      <c r="AD6" s="21" t="n">
        <v>16169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2238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215</v>
      </c>
      <c r="S7" s="24" t="n"/>
      <c r="T7" s="25" t="n">
        <v>664</v>
      </c>
      <c r="U7" s="24" t="n"/>
      <c r="V7" s="25" t="n">
        <v>690</v>
      </c>
      <c r="W7" s="24" t="n"/>
      <c r="X7" s="25" t="n">
        <v>1157</v>
      </c>
      <c r="Y7" s="24" t="n"/>
      <c r="Z7" s="25" t="n">
        <v>1185</v>
      </c>
      <c r="AA7" s="24" t="n"/>
      <c r="AB7" s="25" t="n">
        <v>1185</v>
      </c>
      <c r="AC7" s="26" t="n"/>
      <c r="AD7" s="25" t="n">
        <v>1185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2963</v>
      </c>
      <c r="E8" s="29" t="inlineStr">
        <is>
          <t>Room 2</t>
        </is>
      </c>
      <c r="F8" s="119" t="n">
        <v>11525</v>
      </c>
      <c r="G8" s="117" t="n">
        <v>4756.049999999999</v>
      </c>
      <c r="H8" s="117" t="n">
        <v>1457.5483775</v>
      </c>
      <c r="I8" s="19">
        <f>G8+H8</f>
        <v/>
      </c>
      <c r="J8" s="119" t="n">
        <v>11746</v>
      </c>
      <c r="K8" s="117" t="n">
        <v>4823.364999999999</v>
      </c>
      <c r="L8" s="117" t="n">
        <v>1473.3584295</v>
      </c>
      <c r="M8" s="19">
        <f>K8+L8</f>
        <v/>
      </c>
      <c r="N8" s="87" t="n">
        <v>31</v>
      </c>
      <c r="O8" s="87" t="n">
        <v>27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6262</v>
      </c>
      <c r="W8" s="20">
        <f>IF(V8&gt;0,(V8-V9-$Q8),"")</f>
        <v/>
      </c>
      <c r="X8" s="21" t="n">
        <v>9227</v>
      </c>
      <c r="Y8" s="20">
        <f>IF(X8&gt;0,(X8-X9-$Q8),"")</f>
        <v/>
      </c>
      <c r="Z8" s="21" t="n">
        <v>11746</v>
      </c>
      <c r="AA8" s="20">
        <f>IF(Z8&gt;0,(Z8-Z9-$Q8),"")</f>
        <v/>
      </c>
      <c r="AB8" s="21" t="n">
        <v>11746</v>
      </c>
      <c r="AC8" s="22">
        <f>IF(AB8&gt;0,(AB8-AB9-$Q8),"")</f>
        <v/>
      </c>
      <c r="AD8" s="21" t="n">
        <v>11746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1471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17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4122</v>
      </c>
      <c r="E10" s="18" t="inlineStr">
        <is>
          <t>Room 3</t>
        </is>
      </c>
      <c r="F10" s="119" t="n">
        <v>21051</v>
      </c>
      <c r="G10" s="117" t="n">
        <v>16435.33131249999</v>
      </c>
      <c r="H10" s="117" t="n">
        <v>1656.6367</v>
      </c>
      <c r="I10" s="19">
        <f>G10+H10</f>
        <v/>
      </c>
      <c r="J10" s="119" t="n">
        <v>20797</v>
      </c>
      <c r="K10" s="117" t="n">
        <v>16342.3698125</v>
      </c>
      <c r="L10" s="117" t="n">
        <v>1642.3868275</v>
      </c>
      <c r="M10" s="19">
        <f>K10+L10</f>
        <v/>
      </c>
      <c r="N10" s="88" t="n">
        <v>60</v>
      </c>
      <c r="O10" s="88" t="n">
        <v>52</v>
      </c>
      <c r="P10" s="92" t="n"/>
      <c r="Q10" s="20">
        <f>J10-P10</f>
        <v/>
      </c>
      <c r="R10" s="21" t="n">
        <v>5847</v>
      </c>
      <c r="S10" s="20">
        <f>IF(R10&gt;0,(R10-R11-$Q10),"")</f>
        <v/>
      </c>
      <c r="T10" s="21" t="n">
        <v>10860</v>
      </c>
      <c r="U10" s="20">
        <f>IF(T10&gt;0,(T10-T11-$Q10),"")</f>
        <v/>
      </c>
      <c r="V10" s="21" t="n">
        <v>12767</v>
      </c>
      <c r="W10" s="20">
        <f>IF(V10&gt;0,(V10-V11-$Q10),"")</f>
        <v/>
      </c>
      <c r="X10" s="21" t="n">
        <v>18578</v>
      </c>
      <c r="Y10" s="20">
        <f>IF(X10&gt;0,(X10-X11-$Q10),"")</f>
        <v/>
      </c>
      <c r="Z10" s="21" t="n">
        <v>19497</v>
      </c>
      <c r="AA10" s="20">
        <f>IF(Z10&gt;0,(Z10-Z11-$Q10),"")</f>
        <v/>
      </c>
      <c r="AB10" s="21" t="n">
        <v>19497</v>
      </c>
      <c r="AC10" s="22">
        <f>IF(AB10&gt;0,(AB10-AB11-$Q10),"")</f>
        <v/>
      </c>
      <c r="AD10" s="21" t="n">
        <v>19497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1907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195</v>
      </c>
      <c r="S11" s="24" t="n"/>
      <c r="T11" s="30" t="n">
        <v>262</v>
      </c>
      <c r="U11" s="24" t="n"/>
      <c r="V11" s="30" t="n">
        <v>306</v>
      </c>
      <c r="W11" s="24" t="n"/>
      <c r="X11" s="30" t="n">
        <v>331</v>
      </c>
      <c r="Y11" s="24" t="n"/>
      <c r="Z11" s="30" t="n">
        <v>331</v>
      </c>
      <c r="AA11" s="24" t="n"/>
      <c r="AB11" s="30" t="n">
        <v>331</v>
      </c>
      <c r="AC11" s="26" t="n"/>
      <c r="AD11" s="30" t="n">
        <v>331</v>
      </c>
      <c r="AE11" s="26" t="n"/>
    </row>
    <row r="12">
      <c r="B12" s="16" t="inlineStr">
        <is>
          <t>WM TUC</t>
        </is>
      </c>
      <c r="C12" s="17" t="n">
        <v>1461</v>
      </c>
      <c r="E12" s="29" t="inlineStr">
        <is>
          <t>Room 4</t>
        </is>
      </c>
      <c r="F12" s="119" t="n">
        <v>12713</v>
      </c>
      <c r="G12" s="117" t="n">
        <v>10181.041</v>
      </c>
      <c r="H12" s="117" t="n">
        <v>18987.40100031999</v>
      </c>
      <c r="I12" s="19">
        <f>G12+H12</f>
        <v/>
      </c>
      <c r="J12" s="119" t="n">
        <v>12124</v>
      </c>
      <c r="K12" s="117" t="n">
        <v>9586.936</v>
      </c>
      <c r="L12" s="117" t="n">
        <v>17536.54475376</v>
      </c>
      <c r="M12" s="19">
        <f>K12+L12</f>
        <v/>
      </c>
      <c r="N12" s="88" t="n">
        <v>62</v>
      </c>
      <c r="O12" s="88" t="n">
        <v>51</v>
      </c>
      <c r="P12" s="92" t="n"/>
      <c r="Q12" s="20">
        <f>J12-P12</f>
        <v/>
      </c>
      <c r="R12" s="21" t="n">
        <v>3934</v>
      </c>
      <c r="S12" s="20">
        <f>IF(R12&gt;0,(R12-R13-$Q12),"")</f>
        <v/>
      </c>
      <c r="T12" s="21" t="n">
        <v>5779</v>
      </c>
      <c r="U12" s="20">
        <f>IF(T12&gt;0,(T12-T13-$Q12),"")</f>
        <v/>
      </c>
      <c r="V12" s="21" t="n">
        <v>8958</v>
      </c>
      <c r="W12" s="20">
        <f>IF(V12&gt;0,(V12-V13-$Q12),"")</f>
        <v/>
      </c>
      <c r="X12" s="21" t="n">
        <v>10004</v>
      </c>
      <c r="Y12" s="20">
        <f>IF(X12&gt;0,(X12-X13-$Q12),"")</f>
        <v/>
      </c>
      <c r="Z12" s="21" t="n">
        <v>10004</v>
      </c>
      <c r="AA12" s="20">
        <f>IF(Z12&gt;0,(Z12-Z13-$Q12),"")</f>
        <v/>
      </c>
      <c r="AB12" s="21" t="n">
        <v>10004</v>
      </c>
      <c r="AC12" s="22">
        <f>IF(AB12&gt;0,(AB12-AB13-$Q12),"")</f>
        <v/>
      </c>
      <c r="AD12" s="21" t="n">
        <v>10004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3999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185</v>
      </c>
      <c r="S13" s="24" t="n"/>
      <c r="T13" s="30" t="n">
        <v>259</v>
      </c>
      <c r="U13" s="24" t="n"/>
      <c r="V13" s="30" t="n">
        <v>584</v>
      </c>
      <c r="W13" s="24" t="n"/>
      <c r="X13" s="30" t="n">
        <v>591</v>
      </c>
      <c r="Y13" s="24" t="n"/>
      <c r="Z13" s="30" t="n">
        <v>591</v>
      </c>
      <c r="AA13" s="24" t="n"/>
      <c r="AB13" s="30" t="n">
        <v>591</v>
      </c>
      <c r="AC13" s="26" t="n"/>
      <c r="AD13" s="30" t="n">
        <v>591</v>
      </c>
      <c r="AE13" s="26" t="n"/>
    </row>
    <row r="14">
      <c r="B14" s="16" t="inlineStr">
        <is>
          <t>ALBSFWY PHX</t>
        </is>
      </c>
      <c r="C14" s="17" t="n">
        <v>7861</v>
      </c>
      <c r="E14" s="18" t="inlineStr">
        <is>
          <t>Room 5</t>
        </is>
      </c>
      <c r="F14" s="119" t="n">
        <v>19061</v>
      </c>
      <c r="G14" s="117" t="n">
        <v>17368.40625</v>
      </c>
      <c r="H14" s="117" t="n">
        <v>20505.48187123999</v>
      </c>
      <c r="I14" s="19">
        <f>G14+H14</f>
        <v/>
      </c>
      <c r="J14" s="119" t="n">
        <v>19061</v>
      </c>
      <c r="K14" s="117" t="n">
        <v>17368.40625</v>
      </c>
      <c r="L14" s="117" t="n">
        <v>20378.74487124</v>
      </c>
      <c r="M14" s="19">
        <f>K14+L14</f>
        <v/>
      </c>
      <c r="N14" s="88" t="n">
        <v>74</v>
      </c>
      <c r="O14" s="88" t="n">
        <v>58</v>
      </c>
      <c r="P14" s="92" t="n"/>
      <c r="Q14" s="20">
        <f>J14-P14</f>
        <v/>
      </c>
      <c r="R14" s="21" t="n">
        <v>5222</v>
      </c>
      <c r="S14" s="20">
        <f>IF(R14&gt;0,(R14-R15-$Q14),"")</f>
        <v/>
      </c>
      <c r="T14" s="21" t="n">
        <v>8107</v>
      </c>
      <c r="U14" s="20">
        <f>IF(T14&gt;0,(T14-T15-$Q14),"")</f>
        <v/>
      </c>
      <c r="V14" s="21" t="n">
        <v>11198</v>
      </c>
      <c r="W14" s="20">
        <f>IF(V14&gt;0,(V14-V15-$Q14),"")</f>
        <v/>
      </c>
      <c r="X14" s="21" t="n">
        <v>13145</v>
      </c>
      <c r="Y14" s="20">
        <f>IF(X14&gt;0,(X14-X15-$Q14),"")</f>
        <v/>
      </c>
      <c r="Z14" s="21" t="n">
        <v>14491</v>
      </c>
      <c r="AA14" s="20">
        <f>IF(Z14&gt;0,(Z14-Z15-$Q14),"")</f>
        <v/>
      </c>
      <c r="AB14" s="21" t="n">
        <v>14491</v>
      </c>
      <c r="AC14" s="22">
        <f>IF(AB14&gt;0,(AB14-AB15-$Q14),"")</f>
        <v/>
      </c>
      <c r="AD14" s="21" t="n">
        <v>14491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2939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34</v>
      </c>
      <c r="S15" s="24" t="n"/>
      <c r="T15" s="25" t="n">
        <v>127</v>
      </c>
      <c r="U15" s="24" t="n"/>
      <c r="V15" s="25" t="n">
        <v>141</v>
      </c>
      <c r="W15" s="24" t="n"/>
      <c r="X15" s="25" t="n">
        <v>235</v>
      </c>
      <c r="Y15" s="24" t="n"/>
      <c r="Z15" s="25" t="n">
        <v>238</v>
      </c>
      <c r="AA15" s="24" t="n"/>
      <c r="AB15" s="25" t="n">
        <v>238</v>
      </c>
      <c r="AC15" s="26" t="n"/>
      <c r="AD15" s="25" t="n">
        <v>238</v>
      </c>
      <c r="AE15" s="26" t="n"/>
    </row>
    <row r="16" ht="15" customHeight="1" thickBot="1">
      <c r="B16" s="28" t="inlineStr">
        <is>
          <t>FRY'S</t>
        </is>
      </c>
      <c r="C16" s="17" t="n">
        <v>11963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1653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558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8799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2093</v>
      </c>
      <c r="L20" s="4" t="n"/>
      <c r="M20" s="4" t="n"/>
      <c r="Q20" s="51" t="inlineStr">
        <is>
          <t>Day Prior</t>
        </is>
      </c>
      <c r="R20" s="35" t="n">
        <v>9119</v>
      </c>
      <c r="S20" s="36" t="n">
        <v>-66441</v>
      </c>
      <c r="T20" s="35" t="n">
        <v>16466</v>
      </c>
      <c r="U20" s="36" t="n">
        <v>-59094</v>
      </c>
      <c r="V20" s="35" t="n">
        <v>25528</v>
      </c>
      <c r="W20" s="36" t="n">
        <v>-50032</v>
      </c>
      <c r="X20" s="35" t="n">
        <v>48209</v>
      </c>
      <c r="Y20" s="36" t="n">
        <v>-27351</v>
      </c>
      <c r="Z20" s="35" t="n">
        <v>52776</v>
      </c>
      <c r="AA20" s="36" t="n">
        <v>-22784</v>
      </c>
      <c r="AB20" s="35" t="n">
        <v>52776</v>
      </c>
      <c r="AC20" s="37" t="n">
        <v>-22784</v>
      </c>
      <c r="AD20" s="35" t="n">
        <v>52776</v>
      </c>
      <c r="AE20" s="37" t="n">
        <v>-22784</v>
      </c>
    </row>
    <row r="21" ht="15" customHeight="1" thickBot="1">
      <c r="B21" s="57" t="inlineStr">
        <is>
          <t>SBUX LV</t>
        </is>
      </c>
      <c r="C21" s="58" t="n">
        <v>4410</v>
      </c>
      <c r="M21" s="4" t="n"/>
      <c r="Q21" s="52" t="n"/>
      <c r="R21" s="40" t="n">
        <v>6969</v>
      </c>
      <c r="S21" s="41" t="n"/>
      <c r="T21" s="40" t="n">
        <v>10601</v>
      </c>
      <c r="U21" s="41" t="n"/>
      <c r="V21" s="40" t="n">
        <v>12731</v>
      </c>
      <c r="W21" s="41" t="n"/>
      <c r="X21" s="40" t="n">
        <v>14451</v>
      </c>
      <c r="Y21" s="41" t="n"/>
      <c r="Z21" s="40" t="n">
        <v>14457</v>
      </c>
      <c r="AA21" s="41" t="n"/>
      <c r="AB21" s="40" t="n">
        <v>14457</v>
      </c>
      <c r="AC21" s="42" t="n"/>
      <c r="AD21" s="40" t="n">
        <v>14457</v>
      </c>
      <c r="AE21" s="42" t="n"/>
    </row>
    <row r="22" ht="15" customHeight="1" thickBot="1">
      <c r="M22" s="4" t="n"/>
      <c r="Q22" s="54" t="n"/>
      <c r="R22" s="55" t="n">
        <v>4559.5</v>
      </c>
      <c r="S22" s="55" t="n"/>
      <c r="T22" s="55" t="n">
        <v>3673.5</v>
      </c>
      <c r="U22" s="55" t="n"/>
      <c r="V22" s="55" t="n">
        <v>4531</v>
      </c>
      <c r="W22" s="55" t="n"/>
      <c r="X22" s="55" t="n">
        <v>11340.5</v>
      </c>
      <c r="Y22" s="55" t="n"/>
      <c r="Z22" s="55" t="n">
        <v>2283.5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8363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35233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11489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15205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4434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1017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539</v>
      </c>
      <c r="W35" s="104">
        <f>IF(X35&gt;0,(X35-V35)/2,"")</f>
        <v/>
      </c>
      <c r="X35" s="104" t="n">
        <v>1014</v>
      </c>
      <c r="Y35" s="104">
        <f>IF(Z35&gt;0,(Z35-X35)/2,"")</f>
        <v/>
      </c>
      <c r="Z35" s="104" t="n">
        <v>1014</v>
      </c>
      <c r="AA35" s="104">
        <f>IF(AB35&gt;0,(AB35-Z35)/2,"")</f>
        <v/>
      </c>
      <c r="AB35" s="104" t="n">
        <v>1014</v>
      </c>
      <c r="AC35" s="104">
        <f>IF(AD35&gt;0,(AD35-AB35)/2,"")</f>
        <v/>
      </c>
      <c r="AD35" s="104" t="n">
        <v>1014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1101</v>
      </c>
      <c r="R36" s="106" t="n">
        <v>582</v>
      </c>
      <c r="S36" s="106">
        <f>IF(T36&gt;0,(T36-R36)/2,"")</f>
        <v/>
      </c>
      <c r="T36" s="106" t="n">
        <v>582</v>
      </c>
      <c r="U36" s="106">
        <f>IF(V36&gt;0,(V36-T36)/2,"")</f>
        <v/>
      </c>
      <c r="V36" s="106" t="n">
        <v>1102</v>
      </c>
      <c r="W36" s="106">
        <f>IF(X36&gt;0,(X36-V36)/2,"")</f>
        <v/>
      </c>
      <c r="X36" s="106" t="n">
        <v>1102</v>
      </c>
      <c r="Y36" s="106">
        <f>IF(Z36&gt;0,(Z36-X36)/2,"")</f>
        <v/>
      </c>
      <c r="Z36" s="106" t="n">
        <v>1102</v>
      </c>
      <c r="AA36" s="106">
        <f>IF(AB36&gt;0,(AB36-Z36)/2,"")</f>
        <v/>
      </c>
      <c r="AB36" s="106" t="n">
        <v>1102</v>
      </c>
      <c r="AC36" s="106">
        <f>IF(AD36&gt;0,(AD36-AB36)/2,"")</f>
        <v/>
      </c>
      <c r="AD36" s="106" t="n">
        <v>1102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3561</v>
      </c>
      <c r="R37" s="108" t="n">
        <v>1274</v>
      </c>
      <c r="S37" s="108">
        <f>IF(T37&gt;0,(T37-R37)/2,"")</f>
        <v/>
      </c>
      <c r="T37" s="108" t="n">
        <v>2077</v>
      </c>
      <c r="U37" s="108">
        <f>IF(V37&gt;0,(V37-T37)/2,"")</f>
        <v/>
      </c>
      <c r="V37" s="108" t="n">
        <v>2776</v>
      </c>
      <c r="W37" s="108">
        <f>IF(X37&gt;0,(X37-V37)/2,"")</f>
        <v/>
      </c>
      <c r="X37" s="108" t="n">
        <v>4048</v>
      </c>
      <c r="Y37" s="108">
        <f>IF(Z37&gt;0,(Z37-X37)/2,"")</f>
        <v/>
      </c>
      <c r="Z37" s="108" t="n">
        <v>4048</v>
      </c>
      <c r="AA37" s="108">
        <f>IF(AB37&gt;0,(AB37-Z37)/2,"")</f>
        <v/>
      </c>
      <c r="AB37" s="108" t="n">
        <v>4048</v>
      </c>
      <c r="AC37" s="108">
        <f>IF(AD37&gt;0,(AD37-AB37)/2,"")</f>
        <v/>
      </c>
      <c r="AD37" s="108" t="n">
        <v>4048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3109</v>
      </c>
      <c r="R38" s="106" t="n">
        <v>733</v>
      </c>
      <c r="S38" s="106">
        <f>IF(T38&gt;0,(T38-R38)/2,"")</f>
        <v/>
      </c>
      <c r="T38" s="106" t="n">
        <v>1250</v>
      </c>
      <c r="U38" s="106">
        <f>IF(V38&gt;0,(V38-T38)/2,"")</f>
        <v/>
      </c>
      <c r="V38" s="106" t="n">
        <v>1700</v>
      </c>
      <c r="W38" s="106">
        <f>IF(X38&gt;0,(X38-V38)/2,"")</f>
        <v/>
      </c>
      <c r="X38" s="106" t="n">
        <v>2928</v>
      </c>
      <c r="Y38" s="106">
        <f>IF(Z38&gt;0,(Z38-X38)/2,"")</f>
        <v/>
      </c>
      <c r="Z38" s="106" t="n">
        <v>2745</v>
      </c>
      <c r="AA38" s="106">
        <f>IF(AB38&gt;0,(AB38-Z38)/2,"")</f>
        <v/>
      </c>
      <c r="AB38" s="106" t="n">
        <v>2745</v>
      </c>
      <c r="AC38" s="106">
        <f>IF(AD38&gt;0,(AD38-AB38)/2,"")</f>
        <v/>
      </c>
      <c r="AD38" s="106" t="n">
        <v>2745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1944</v>
      </c>
      <c r="R39" s="108" t="n">
        <v>98</v>
      </c>
      <c r="S39" s="108">
        <f>IF(T39&gt;0,(T39-R39)/2,"")</f>
        <v/>
      </c>
      <c r="T39" s="108" t="n">
        <v>902</v>
      </c>
      <c r="U39" s="108">
        <f>IF(V39&gt;0,(V39-T39)/2,"")</f>
        <v/>
      </c>
      <c r="V39" s="108" t="n">
        <v>902</v>
      </c>
      <c r="W39" s="108">
        <f>IF(X39&gt;0,(X39-V39)/2,"")</f>
        <v/>
      </c>
      <c r="X39" s="108" t="n">
        <v>1921</v>
      </c>
      <c r="Y39" s="108">
        <f>IF(Z39&gt;0,(Z39-X39)/2,"")</f>
        <v/>
      </c>
      <c r="Z39" s="108" t="n">
        <v>1921</v>
      </c>
      <c r="AA39" s="108">
        <f>IF(AB39&gt;0,(AB39-Z39)/2,"")</f>
        <v/>
      </c>
      <c r="AB39" s="108" t="n">
        <v>1921</v>
      </c>
      <c r="AC39" s="108">
        <f>IF(AD39&gt;0,(AD39-AB39)/2,"")</f>
        <v/>
      </c>
      <c r="AD39" s="108" t="n">
        <v>1921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2447</v>
      </c>
      <c r="R40" s="106" t="n">
        <v>378</v>
      </c>
      <c r="S40" s="106">
        <f>IF(T40&gt;0,(T40-R40)/2,"")</f>
        <v/>
      </c>
      <c r="T40" s="106" t="n">
        <v>794</v>
      </c>
      <c r="U40" s="106">
        <f>IF(V40&gt;0,(V40-T40)/2,"")</f>
        <v/>
      </c>
      <c r="V40" s="106" t="n">
        <v>994</v>
      </c>
      <c r="W40" s="106">
        <f>IF(X40&gt;0,(X40-V40)/2,"")</f>
        <v/>
      </c>
      <c r="X40" s="106" t="n">
        <v>1662</v>
      </c>
      <c r="Y40" s="106">
        <f>IF(Z40&gt;0,(Z40-X40)/2,"")</f>
        <v/>
      </c>
      <c r="Z40" s="106" t="n">
        <v>1662</v>
      </c>
      <c r="AA40" s="106">
        <f>IF(AB40&gt;0,(AB40-Z40)/2,"")</f>
        <v/>
      </c>
      <c r="AB40" s="106" t="n">
        <v>1662</v>
      </c>
      <c r="AC40" s="106">
        <f>IF(AD40&gt;0,(AD40-AB40)/2,"")</f>
        <v/>
      </c>
      <c r="AD40" s="106" t="n">
        <v>1662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1489</v>
      </c>
      <c r="R42" s="106" t="n">
        <v>776</v>
      </c>
      <c r="S42" s="106">
        <f>IF(T42&gt;0,(T42-R42)/2,"")</f>
        <v/>
      </c>
      <c r="T42" s="106" t="n">
        <v>1380</v>
      </c>
      <c r="U42" s="106">
        <f>IF(V42&gt;0,(V42-T42)/2,"")</f>
        <v/>
      </c>
      <c r="V42" s="106" t="n">
        <v>1387</v>
      </c>
      <c r="W42" s="106">
        <f>IF(X42&gt;0,(X42-V42)/2,"")</f>
        <v/>
      </c>
      <c r="X42" s="106" t="n">
        <v>1533</v>
      </c>
      <c r="Y42" s="106">
        <f>IF(Z42&gt;0,(Z42-X42)/2,"")</f>
        <v/>
      </c>
      <c r="Z42" s="106" t="n">
        <v>1533</v>
      </c>
      <c r="AA42" s="106">
        <f>IF(AB42&gt;0,(AB42-Z42)/2,"")</f>
        <v/>
      </c>
      <c r="AB42" s="106" t="n">
        <v>1533</v>
      </c>
      <c r="AC42" s="106">
        <f>IF(AD42&gt;0,(AD42-AB42)/2,"")</f>
        <v/>
      </c>
      <c r="AD42" s="106" t="n">
        <v>1533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1680</v>
      </c>
      <c r="R43" s="110" t="n">
        <v>922</v>
      </c>
      <c r="S43" s="110">
        <f>IF(T43&gt;0,(T43-R43)/2,"")</f>
        <v/>
      </c>
      <c r="T43" s="110" t="n">
        <v>1301</v>
      </c>
      <c r="U43" s="110">
        <f>IF(V43&gt;0,(V43-T43)/2,"")</f>
        <v/>
      </c>
      <c r="V43" s="110" t="n">
        <v>1672</v>
      </c>
      <c r="W43" s="110">
        <f>IF(X43&gt;0,(X43-V43)/2,"")</f>
        <v/>
      </c>
      <c r="X43" s="110" t="n">
        <v>1697</v>
      </c>
      <c r="Y43" s="110">
        <f>IF(Z43&gt;0,(Z43-X43)/2,"")</f>
        <v/>
      </c>
      <c r="Z43" s="110" t="n">
        <v>1697</v>
      </c>
      <c r="AA43" s="110">
        <f>IF(AB43&gt;0,(AB43-Z43)/2,"")</f>
        <v/>
      </c>
      <c r="AB43" s="110" t="n">
        <v>1697</v>
      </c>
      <c r="AC43" s="110">
        <f>IF(AD43&gt;0,(AD43-AB43)/2,"")</f>
        <v/>
      </c>
      <c r="AD43" s="110" t="n">
        <v>1697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3069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1925</v>
      </c>
      <c r="W44" s="112">
        <f>IF(X44&gt;0,(X44-V44)/2,"")</f>
        <v/>
      </c>
      <c r="X44" s="112" t="n">
        <v>1925</v>
      </c>
      <c r="Y44" s="112">
        <f>IF(Z44&gt;0,(Z44-X44)/2,"")</f>
        <v/>
      </c>
      <c r="Z44" s="112" t="n">
        <v>3069</v>
      </c>
      <c r="AA44" s="112">
        <f>IF(AB44&gt;0,(AB44-Z44)/2,"")</f>
        <v/>
      </c>
      <c r="AB44" s="112" t="n">
        <v>3069</v>
      </c>
      <c r="AC44" s="112">
        <f>IF(AD44&gt;0,(AD44-AB44)/2,"")</f>
        <v/>
      </c>
      <c r="AD44" s="112" t="n">
        <v>3069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2555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1163</v>
      </c>
      <c r="W45" s="108">
        <f>IF(X45&gt;0,(X45-V45)/2,"")</f>
        <v/>
      </c>
      <c r="X45" s="108" t="n">
        <v>1163</v>
      </c>
      <c r="Y45" s="108">
        <f>IF(Z45&gt;0,(Z45-X45)/2,"")</f>
        <v/>
      </c>
      <c r="Z45" s="108" t="n">
        <v>2555</v>
      </c>
      <c r="AA45" s="108">
        <f>IF(AB45&gt;0,(AB45-Z45)/2,"")</f>
        <v/>
      </c>
      <c r="AB45" s="108" t="n">
        <v>2555</v>
      </c>
      <c r="AC45" s="108">
        <f>IF(AD45&gt;0,(AD45-AB45)/2,"")</f>
        <v/>
      </c>
      <c r="AD45" s="108" t="n">
        <v>2555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2871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1544</v>
      </c>
      <c r="W46" s="106">
        <f>IF(X46&gt;0,(X46-V46)/2,"")</f>
        <v/>
      </c>
      <c r="X46" s="106" t="n">
        <v>2888</v>
      </c>
      <c r="Y46" s="106">
        <f>IF(Z46&gt;0,(Z46-X46)/2,"")</f>
        <v/>
      </c>
      <c r="Z46" s="106" t="n">
        <v>2871</v>
      </c>
      <c r="AA46" s="106">
        <f>IF(AB46&gt;0,(AB46-Z46)/2,"")</f>
        <v/>
      </c>
      <c r="AB46" s="106" t="n">
        <v>2871</v>
      </c>
      <c r="AC46" s="106">
        <f>IF(AD46&gt;0,(AD46-AB46)/2,"")</f>
        <v/>
      </c>
      <c r="AD46" s="106" t="n">
        <v>2871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3251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1630</v>
      </c>
      <c r="W47" s="110">
        <f>IF(X47&gt;0,(X47-V47)/2,"")</f>
        <v/>
      </c>
      <c r="X47" s="110" t="n">
        <v>3251</v>
      </c>
      <c r="Y47" s="110">
        <f>IF(Z47&gt;0,(Z47-X47)/2,"")</f>
        <v/>
      </c>
      <c r="Z47" s="110" t="n">
        <v>3251</v>
      </c>
      <c r="AA47" s="110">
        <f>IF(AB47&gt;0,(AB47-Z47)/2,"")</f>
        <v/>
      </c>
      <c r="AB47" s="110" t="n">
        <v>3251</v>
      </c>
      <c r="AC47" s="110">
        <f>IF(AD47&gt;0,(AD47-AB47)/2,"")</f>
        <v/>
      </c>
      <c r="AD47" s="110" t="n">
        <v>3251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1624</v>
      </c>
      <c r="R48" s="112" t="n">
        <v>0</v>
      </c>
      <c r="S48" s="112">
        <f>IF(T48&gt;0,(T48-R48)/2,"")</f>
        <v/>
      </c>
      <c r="T48" s="112" t="n">
        <v>1051</v>
      </c>
      <c r="U48" s="112">
        <f>IF(V48&gt;0,(V48-T48)/2,"")</f>
        <v/>
      </c>
      <c r="V48" s="112" t="n">
        <v>1051</v>
      </c>
      <c r="W48" s="112">
        <f>IF(X48&gt;0,(X48-V48)/2,"")</f>
        <v/>
      </c>
      <c r="X48" s="112" t="n">
        <v>1222</v>
      </c>
      <c r="Y48" s="112">
        <f>IF(Z48&gt;0,(Z48-X48)/2,"")</f>
        <v/>
      </c>
      <c r="Z48" s="112" t="n">
        <v>1365</v>
      </c>
      <c r="AA48" s="112">
        <f>IF(AB48&gt;0,(AB48-Z48)/2,"")</f>
        <v/>
      </c>
      <c r="AB48" s="112" t="n">
        <v>1365</v>
      </c>
      <c r="AC48" s="112">
        <f>IF(AD48&gt;0,(AD48-AB48)/2,"")</f>
        <v/>
      </c>
      <c r="AD48" s="112" t="n">
        <v>1365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2960</v>
      </c>
      <c r="R49" s="108" t="n">
        <v>1230</v>
      </c>
      <c r="S49" s="108">
        <f>IF(T49&gt;0,(T49-R49)/2,"")</f>
        <v/>
      </c>
      <c r="T49" s="108" t="n">
        <v>1552</v>
      </c>
      <c r="U49" s="108">
        <f>IF(V49&gt;0,(V49-T49)/2,"")</f>
        <v/>
      </c>
      <c r="V49" s="108" t="n">
        <v>1552</v>
      </c>
      <c r="W49" s="108">
        <f>IF(X49&gt;0,(X49-V49)/2,"")</f>
        <v/>
      </c>
      <c r="X49" s="108" t="n">
        <v>2839</v>
      </c>
      <c r="Y49" s="108">
        <f>IF(Z49&gt;0,(Z49-X49)/2,"")</f>
        <v/>
      </c>
      <c r="Z49" s="108" t="n">
        <v>2960</v>
      </c>
      <c r="AA49" s="108">
        <f>IF(AB49&gt;0,(AB49-Z49)/2,"")</f>
        <v/>
      </c>
      <c r="AB49" s="108" t="n">
        <v>2960</v>
      </c>
      <c r="AC49" s="108">
        <f>IF(AD49&gt;0,(AD49-AB49)/2,"")</f>
        <v/>
      </c>
      <c r="AD49" s="108" t="n">
        <v>2960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2899</v>
      </c>
      <c r="R50" s="106" t="n">
        <v>450</v>
      </c>
      <c r="S50" s="106">
        <f>IF(T50&gt;0,(T50-R50)/2,"")</f>
        <v/>
      </c>
      <c r="T50" s="106" t="n">
        <v>647</v>
      </c>
      <c r="U50" s="106">
        <f>IF(V50&gt;0,(V50-T50)/2,"")</f>
        <v/>
      </c>
      <c r="V50" s="106" t="n">
        <v>947</v>
      </c>
      <c r="W50" s="106">
        <f>IF(X50&gt;0,(X50-V50)/2,"")</f>
        <v/>
      </c>
      <c r="X50" s="106" t="n">
        <v>1212</v>
      </c>
      <c r="Y50" s="106">
        <f>IF(Z50&gt;0,(Z50-X50)/2,"")</f>
        <v/>
      </c>
      <c r="Z50" s="106" t="n">
        <v>1212</v>
      </c>
      <c r="AA50" s="106">
        <f>IF(AB50&gt;0,(AB50-Z50)/2,"")</f>
        <v/>
      </c>
      <c r="AB50" s="106" t="n">
        <v>1212</v>
      </c>
      <c r="AC50" s="106">
        <f>IF(AD50&gt;0,(AD50-AB50)/2,"")</f>
        <v/>
      </c>
      <c r="AD50" s="106" t="n">
        <v>1212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1889</v>
      </c>
      <c r="R51" s="108" t="n">
        <v>1282</v>
      </c>
      <c r="S51" s="108">
        <f>IF(T51&gt;0,(T51-R51)/2,"")</f>
        <v/>
      </c>
      <c r="T51" s="108" t="n">
        <v>1282</v>
      </c>
      <c r="U51" s="108">
        <f>IF(V51&gt;0,(V51-T51)/2,"")</f>
        <v/>
      </c>
      <c r="V51" s="108" t="n">
        <v>1373</v>
      </c>
      <c r="W51" s="108">
        <f>IF(X51&gt;0,(X51-V51)/2,"")</f>
        <v/>
      </c>
      <c r="X51" s="108" t="n">
        <v>1606</v>
      </c>
      <c r="Y51" s="108">
        <f>IF(Z51&gt;0,(Z51-X51)/2,"")</f>
        <v/>
      </c>
      <c r="Z51" s="108" t="n">
        <v>1606</v>
      </c>
      <c r="AA51" s="108">
        <f>IF(AB51&gt;0,(AB51-Z51)/2,"")</f>
        <v/>
      </c>
      <c r="AB51" s="108" t="n">
        <v>1606</v>
      </c>
      <c r="AC51" s="108">
        <f>IF(AD51&gt;0,(AD51-AB51)/2,"")</f>
        <v/>
      </c>
      <c r="AD51" s="108" t="n">
        <v>1606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3680</v>
      </c>
      <c r="R52" s="106" t="n">
        <v>4</v>
      </c>
      <c r="S52" s="106">
        <f>IF(T52&gt;0,(T52-R52)/2,"")</f>
        <v/>
      </c>
      <c r="T52" s="106" t="n">
        <v>870</v>
      </c>
      <c r="U52" s="106">
        <f>IF(V52&gt;0,(V52-T52)/2,"")</f>
        <v/>
      </c>
      <c r="V52" s="106" t="n">
        <v>1508</v>
      </c>
      <c r="W52" s="106">
        <f>IF(X52&gt;0,(X52-V52)/2,"")</f>
        <v/>
      </c>
      <c r="X52" s="106" t="n">
        <v>1523</v>
      </c>
      <c r="Y52" s="106">
        <f>IF(Z52&gt;0,(Z52-X52)/2,"")</f>
        <v/>
      </c>
      <c r="Z52" s="106" t="n">
        <v>1523</v>
      </c>
      <c r="AA52" s="106">
        <f>IF(AB52&gt;0,(AB52-Z52)/2,"")</f>
        <v/>
      </c>
      <c r="AB52" s="106" t="n">
        <v>1523</v>
      </c>
      <c r="AC52" s="106">
        <f>IF(AD52&gt;0,(AD52-AB52)/2,"")</f>
        <v/>
      </c>
      <c r="AD52" s="106" t="n">
        <v>1523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1335</v>
      </c>
      <c r="R53" s="108" t="n">
        <v>681</v>
      </c>
      <c r="S53" s="108">
        <f>IF(T53&gt;0,(T53-R53)/2,"")</f>
        <v/>
      </c>
      <c r="T53" s="108" t="n">
        <v>681</v>
      </c>
      <c r="U53" s="108">
        <f>IF(V53&gt;0,(V53-T53)/2,"")</f>
        <v/>
      </c>
      <c r="V53" s="108" t="n">
        <v>869</v>
      </c>
      <c r="W53" s="108">
        <f>IF(X53&gt;0,(X53-V53)/2,"")</f>
        <v/>
      </c>
      <c r="X53" s="108" t="n">
        <v>986</v>
      </c>
      <c r="Y53" s="108">
        <f>IF(Z53&gt;0,(Z53-X53)/2,"")</f>
        <v/>
      </c>
      <c r="Z53" s="108" t="n">
        <v>986</v>
      </c>
      <c r="AA53" s="108">
        <f>IF(AB53&gt;0,(AB53-Z53)/2,"")</f>
        <v/>
      </c>
      <c r="AB53" s="108" t="n">
        <v>986</v>
      </c>
      <c r="AC53" s="108">
        <f>IF(AD53&gt;0,(AD53-AB53)/2,"")</f>
        <v/>
      </c>
      <c r="AD53" s="108" t="n">
        <v>986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3333</v>
      </c>
      <c r="R54" s="106" t="n">
        <v>1000</v>
      </c>
      <c r="S54" s="106">
        <f>IF(T54&gt;0,(T54-R54)/2,"")</f>
        <v/>
      </c>
      <c r="T54" s="106" t="n">
        <v>1877</v>
      </c>
      <c r="U54" s="106">
        <f>IF(V54&gt;0,(V54-T54)/2,"")</f>
        <v/>
      </c>
      <c r="V54" s="106" t="n">
        <v>1877</v>
      </c>
      <c r="W54" s="106">
        <f>IF(X54&gt;0,(X54-V54)/2,"")</f>
        <v/>
      </c>
      <c r="X54" s="106" t="n">
        <v>3209</v>
      </c>
      <c r="Y54" s="106">
        <f>IF(Z54&gt;0,(Z54-X54)/2,"")</f>
        <v/>
      </c>
      <c r="Z54" s="106" t="n">
        <v>3333</v>
      </c>
      <c r="AA54" s="106">
        <f>IF(AB54&gt;0,(AB54-Z54)/2,"")</f>
        <v/>
      </c>
      <c r="AB54" s="106" t="n">
        <v>3333</v>
      </c>
      <c r="AC54" s="106">
        <f>IF(AD54&gt;0,(AD54-AB54)/2,"")</f>
        <v/>
      </c>
      <c r="AD54" s="106" t="n">
        <v>3333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5762</v>
      </c>
      <c r="R55" s="108" t="n">
        <v>1200</v>
      </c>
      <c r="S55" s="108">
        <f>IF(T55&gt;0,(T55-R55)/2,"")</f>
        <v/>
      </c>
      <c r="T55" s="108" t="n">
        <v>2400</v>
      </c>
      <c r="U55" s="108">
        <f>IF(V55&gt;0,(V55-T55)/2,"")</f>
        <v/>
      </c>
      <c r="V55" s="108" t="n">
        <v>2826</v>
      </c>
      <c r="W55" s="108">
        <f>IF(X55&gt;0,(X55-V55)/2,"")</f>
        <v/>
      </c>
      <c r="X55" s="108" t="n">
        <v>5217</v>
      </c>
      <c r="Y55" s="108">
        <f>IF(Z55&gt;0,(Z55-X55)/2,"")</f>
        <v/>
      </c>
      <c r="Z55" s="108" t="n">
        <v>5748</v>
      </c>
      <c r="AA55" s="108">
        <f>IF(AB55&gt;0,(AB55-Z55)/2,"")</f>
        <v/>
      </c>
      <c r="AB55" s="108" t="n">
        <v>5748</v>
      </c>
      <c r="AC55" s="108">
        <f>IF(AD55&gt;0,(AD55-AB55)/2,"")</f>
        <v/>
      </c>
      <c r="AD55" s="108" t="n">
        <v>5748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2038</v>
      </c>
      <c r="R56" s="114" t="n">
        <v>0</v>
      </c>
      <c r="S56" s="114">
        <f>IF(T56&gt;0,(T56-R56)/2,"")</f>
        <v/>
      </c>
      <c r="T56" s="114" t="n">
        <v>500</v>
      </c>
      <c r="U56" s="114">
        <f>IF(V56&gt;0,(V56-T56)/2,"")</f>
        <v/>
      </c>
      <c r="V56" s="114" t="n">
        <v>764</v>
      </c>
      <c r="W56" s="114">
        <f>IF(X56&gt;0,(X56-V56)/2,"")</f>
        <v/>
      </c>
      <c r="X56" s="114" t="n">
        <v>764</v>
      </c>
      <c r="Y56" s="114">
        <f>IF(Z56&gt;0,(Z56-X56)/2,"")</f>
        <v/>
      </c>
      <c r="Z56" s="114" t="n">
        <v>764</v>
      </c>
      <c r="AA56" s="114">
        <f>IF(AB56&gt;0,(AB56-Z56)/2,"")</f>
        <v/>
      </c>
      <c r="AB56" s="114" t="n">
        <v>764</v>
      </c>
      <c r="AC56" s="114">
        <f>IF(AD56&gt;0,(AD56-AB56)/2,"")</f>
        <v/>
      </c>
      <c r="AD56" s="114" t="n">
        <v>764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2700</v>
      </c>
      <c r="R57" s="104" t="n">
        <v>427</v>
      </c>
      <c r="S57" s="104">
        <f>IF(T57&gt;0,(T57-R57)/2,"")</f>
        <v/>
      </c>
      <c r="T57" s="104" t="n">
        <v>554</v>
      </c>
      <c r="U57" s="104">
        <f>IF(V57&gt;0,(V57-T57)/2,"")</f>
        <v/>
      </c>
      <c r="V57" s="104" t="n">
        <v>554</v>
      </c>
      <c r="W57" s="104">
        <f>IF(X57&gt;0,(X57-V57)/2,"")</f>
        <v/>
      </c>
      <c r="X57" s="104" t="n">
        <v>882</v>
      </c>
      <c r="Y57" s="104">
        <f>IF(Z57&gt;0,(Z57-X57)/2,"")</f>
        <v/>
      </c>
      <c r="Z57" s="104" t="n">
        <v>882</v>
      </c>
      <c r="AA57" s="104">
        <f>IF(AB57&gt;0,(AB57-Z57)/2,"")</f>
        <v/>
      </c>
      <c r="AB57" s="104" t="n">
        <v>882</v>
      </c>
      <c r="AC57" s="104">
        <f>IF(AD57&gt;0,(AD57-AB57)/2,"")</f>
        <v/>
      </c>
      <c r="AD57" s="104" t="n">
        <v>882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2734</v>
      </c>
      <c r="R58" s="106" t="n">
        <v>1475</v>
      </c>
      <c r="S58" s="106">
        <f>IF(T58&gt;0,(T58-R58)/2,"")</f>
        <v/>
      </c>
      <c r="T58" s="106" t="n">
        <v>2041</v>
      </c>
      <c r="U58" s="106">
        <f>IF(V58&gt;0,(V58-T58)/2,"")</f>
        <v/>
      </c>
      <c r="V58" s="106" t="n">
        <v>2428</v>
      </c>
      <c r="W58" s="106">
        <f>IF(X58&gt;0,(X58-V58)/2,"")</f>
        <v/>
      </c>
      <c r="X58" s="106" t="n">
        <v>2428</v>
      </c>
      <c r="Y58" s="106">
        <f>IF(Z58&gt;0,(Z58-X58)/2,"")</f>
        <v/>
      </c>
      <c r="Z58" s="106" t="n">
        <v>2428</v>
      </c>
      <c r="AA58" s="106">
        <f>IF(AB58&gt;0,(AB58-Z58)/2,"")</f>
        <v/>
      </c>
      <c r="AB58" s="106" t="n">
        <v>2428</v>
      </c>
      <c r="AC58" s="106">
        <f>IF(AD58&gt;0,(AD58-AB58)/2,"")</f>
        <v/>
      </c>
      <c r="AD58" s="106" t="n">
        <v>2428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5538</v>
      </c>
      <c r="R59" s="108" t="n">
        <v>650</v>
      </c>
      <c r="S59" s="108">
        <f>IF(T59&gt;0,(T59-R59)/2,"")</f>
        <v/>
      </c>
      <c r="T59" s="108" t="n">
        <v>1317</v>
      </c>
      <c r="U59" s="108">
        <f>IF(V59&gt;0,(V59-T59)/2,"")</f>
        <v/>
      </c>
      <c r="V59" s="108" t="n">
        <v>2774</v>
      </c>
      <c r="W59" s="108">
        <f>IF(X59&gt;0,(X59-V59)/2,"")</f>
        <v/>
      </c>
      <c r="X59" s="108" t="n">
        <v>3458</v>
      </c>
      <c r="Y59" s="108">
        <f>IF(Z59&gt;0,(Z59-X59)/2,"")</f>
        <v/>
      </c>
      <c r="Z59" s="108" t="n">
        <v>3458</v>
      </c>
      <c r="AA59" s="108">
        <f>IF(AB59&gt;0,(AB59-Z59)/2,"")</f>
        <v/>
      </c>
      <c r="AB59" s="108" t="n">
        <v>3458</v>
      </c>
      <c r="AC59" s="108">
        <f>IF(AD59&gt;0,(AD59-AB59)/2,"")</f>
        <v/>
      </c>
      <c r="AD59" s="108" t="n">
        <v>3458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3114</v>
      </c>
      <c r="R60" s="114" t="n">
        <v>1382</v>
      </c>
      <c r="S60" s="114">
        <f>IF(T60&gt;0,(T60-R60)/2,"")</f>
        <v/>
      </c>
      <c r="T60" s="114" t="n">
        <v>1867</v>
      </c>
      <c r="U60" s="114">
        <f>IF(V60&gt;0,(V60-T60)/2,"")</f>
        <v/>
      </c>
      <c r="V60" s="114" t="n">
        <v>3202</v>
      </c>
      <c r="W60" s="114">
        <f>IF(X60&gt;0,(X60-V60)/2,"")</f>
        <v/>
      </c>
      <c r="X60" s="114" t="n">
        <v>3236</v>
      </c>
      <c r="Y60" s="114">
        <f>IF(Z60&gt;0,(Z60-X60)/2,"")</f>
        <v/>
      </c>
      <c r="Z60" s="114" t="n">
        <v>3236</v>
      </c>
      <c r="AA60" s="114">
        <f>IF(AB60&gt;0,(AB60-Z60)/2,"")</f>
        <v/>
      </c>
      <c r="AB60" s="114" t="n">
        <v>3236</v>
      </c>
      <c r="AC60" s="114">
        <f>IF(AD60&gt;0,(AD60-AB60)/2,"")</f>
        <v/>
      </c>
      <c r="AD60" s="114" t="n">
        <v>3236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4891</v>
      </c>
      <c r="R61" s="104" t="n">
        <v>1162</v>
      </c>
      <c r="S61" s="104">
        <f>IF(T61&gt;0,(T61-R61)/2,"")</f>
        <v/>
      </c>
      <c r="T61" s="104" t="n">
        <v>1709</v>
      </c>
      <c r="U61" s="104">
        <f>IF(V61&gt;0,(V61-T61)/2,"")</f>
        <v/>
      </c>
      <c r="V61" s="104" t="n">
        <v>2017</v>
      </c>
      <c r="W61" s="104">
        <f>IF(X61&gt;0,(X61-V61)/2,"")</f>
        <v/>
      </c>
      <c r="X61" s="104" t="n">
        <v>2155</v>
      </c>
      <c r="Y61" s="104">
        <f>IF(Z61&gt;0,(Z61-X61)/2,"")</f>
        <v/>
      </c>
      <c r="Z61" s="104" t="n">
        <v>2498</v>
      </c>
      <c r="AA61" s="104">
        <f>IF(AB61&gt;0,(AB61-Z61)/2,"")</f>
        <v/>
      </c>
      <c r="AB61" s="104" t="n">
        <v>2498</v>
      </c>
      <c r="AC61" s="104">
        <f>IF(AD61&gt;0,(AD61-AB61)/2,"")</f>
        <v/>
      </c>
      <c r="AD61" s="104" t="n">
        <v>2498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4451</v>
      </c>
      <c r="R62" s="106" t="n">
        <v>55</v>
      </c>
      <c r="S62" s="106">
        <f>IF(T62&gt;0,(T62-R62)/2,"")</f>
        <v/>
      </c>
      <c r="T62" s="106" t="n">
        <v>210</v>
      </c>
      <c r="U62" s="106">
        <f>IF(V62&gt;0,(V62-T62)/2,"")</f>
        <v/>
      </c>
      <c r="V62" s="106" t="n">
        <v>1629</v>
      </c>
      <c r="W62" s="106">
        <f>IF(X62&gt;0,(X62-V62)/2,"")</f>
        <v/>
      </c>
      <c r="X62" s="106" t="n">
        <v>2189</v>
      </c>
      <c r="Y62" s="106">
        <f>IF(Z62&gt;0,(Z62-X62)/2,"")</f>
        <v/>
      </c>
      <c r="Z62" s="106" t="n">
        <v>2192</v>
      </c>
      <c r="AA62" s="106">
        <f>IF(AB62&gt;0,(AB62-Z62)/2,"")</f>
        <v/>
      </c>
      <c r="AB62" s="106" t="n">
        <v>2192</v>
      </c>
      <c r="AC62" s="106">
        <f>IF(AD62&gt;0,(AD62-AB62)/2,"")</f>
        <v/>
      </c>
      <c r="AD62" s="106" t="n">
        <v>2192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3652</v>
      </c>
      <c r="R63" s="108" t="n">
        <v>257</v>
      </c>
      <c r="S63" s="108">
        <f>IF(T63&gt;0,(T63-R63)/2,"")</f>
        <v/>
      </c>
      <c r="T63" s="108" t="n">
        <v>811</v>
      </c>
      <c r="U63" s="108">
        <f>IF(V63&gt;0,(V63-T63)/2,"")</f>
        <v/>
      </c>
      <c r="V63" s="108" t="n">
        <v>967</v>
      </c>
      <c r="W63" s="108">
        <f>IF(X63&gt;0,(X63-V63)/2,"")</f>
        <v/>
      </c>
      <c r="X63" s="108" t="n">
        <v>1337</v>
      </c>
      <c r="Y63" s="108">
        <f>IF(Z63&gt;0,(Z63-X63)/2,"")</f>
        <v/>
      </c>
      <c r="Z63" s="108" t="n">
        <v>1484</v>
      </c>
      <c r="AA63" s="108">
        <f>IF(AB63&gt;0,(AB63-Z63)/2,"")</f>
        <v/>
      </c>
      <c r="AB63" s="108" t="n">
        <v>1484</v>
      </c>
      <c r="AC63" s="108">
        <f>IF(AD63&gt;0,(AD63-AB63)/2,"")</f>
        <v/>
      </c>
      <c r="AD63" s="108" t="n">
        <v>1484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3707</v>
      </c>
      <c r="R64" s="114" t="n">
        <v>929</v>
      </c>
      <c r="S64" s="114">
        <f>IF(T64&gt;0,(T64-R64)/2,"")</f>
        <v/>
      </c>
      <c r="T64" s="114" t="n">
        <v>1147</v>
      </c>
      <c r="U64" s="114">
        <f>IF(V64&gt;0,(V64-T64)/2,"")</f>
        <v/>
      </c>
      <c r="V64" s="114" t="n">
        <v>1319</v>
      </c>
      <c r="W64" s="114">
        <f>IF(X64&gt;0,(X64-V64)/2,"")</f>
        <v/>
      </c>
      <c r="X64" s="114" t="n">
        <v>1360</v>
      </c>
      <c r="Y64" s="114">
        <f>IF(Z64&gt;0,(Z64-X64)/2,"")</f>
        <v/>
      </c>
      <c r="Z64" s="114" t="n">
        <v>1814</v>
      </c>
      <c r="AA64" s="114">
        <f>IF(AB64&gt;0,(AB64-Z64)/2,"")</f>
        <v/>
      </c>
      <c r="AB64" s="114" t="n">
        <v>1814</v>
      </c>
      <c r="AC64" s="114">
        <f>IF(AD64&gt;0,(AD64-AB64)/2,"")</f>
        <v/>
      </c>
      <c r="AD64" s="114" t="n">
        <v>1814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0.xml><?xml version="1.0" encoding="utf-8"?>
<worksheet xmlns:r="http://schemas.openxmlformats.org/officeDocument/2006/relationships" xmlns="http://schemas.openxmlformats.org/spreadsheetml/2006/main">
  <sheetPr codeName="Sheet80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2886</v>
      </c>
      <c r="E6" s="18" t="inlineStr">
        <is>
          <t xml:space="preserve">Room 1 </t>
        </is>
      </c>
      <c r="F6" s="119" t="n">
        <v>20053</v>
      </c>
      <c r="G6" s="117" t="n">
        <v>16129.43525</v>
      </c>
      <c r="H6" s="117" t="n">
        <v>14109.23713700001</v>
      </c>
      <c r="I6" s="19">
        <f>G6+H6</f>
        <v/>
      </c>
      <c r="J6" s="119" t="n">
        <v>19611</v>
      </c>
      <c r="K6" s="117" t="n">
        <v>15895</v>
      </c>
      <c r="L6" s="117" t="n">
        <v>13531</v>
      </c>
      <c r="M6" s="19">
        <f>K6+L6</f>
        <v/>
      </c>
      <c r="N6" s="85" t="n">
        <v>81</v>
      </c>
      <c r="O6" s="85" t="n">
        <v>61</v>
      </c>
      <c r="P6" s="92" t="n"/>
      <c r="Q6" s="20">
        <f>J6-P6</f>
        <v/>
      </c>
      <c r="R6" s="21" t="n">
        <v>4900</v>
      </c>
      <c r="S6" s="20">
        <f>IF(R6&gt;0,(R6-R7-$Q6),"")</f>
        <v/>
      </c>
      <c r="T6" s="21" t="n">
        <v>8300</v>
      </c>
      <c r="U6" s="20">
        <f>IF(T6&gt;0,(T6-T7-$Q6),"")</f>
        <v/>
      </c>
      <c r="V6" s="21" t="n">
        <v>12369</v>
      </c>
      <c r="W6" s="20">
        <f>IF(V6&gt;0,(V6-V7-$Q6),"")</f>
        <v/>
      </c>
      <c r="X6" s="21" t="n">
        <v>16370</v>
      </c>
      <c r="Y6" s="20">
        <f>IF(X6&gt;0,(X6-X7-$Q6),"")</f>
        <v/>
      </c>
      <c r="Z6" s="21" t="n">
        <v>19818</v>
      </c>
      <c r="AA6" s="20">
        <f>IF(Z6&gt;0,(Z6-Z7-$Q6),"")</f>
        <v/>
      </c>
      <c r="AB6" s="21" t="n">
        <v>19825</v>
      </c>
      <c r="AC6" s="22">
        <f>IF(AB6&gt;0,(AB6-AB7-$Q6),"")</f>
        <v/>
      </c>
      <c r="AD6" s="21" t="n">
        <v>19825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379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143</v>
      </c>
      <c r="S7" s="24" t="n"/>
      <c r="T7" s="25" t="n">
        <v>156</v>
      </c>
      <c r="U7" s="24" t="n"/>
      <c r="V7" s="25" t="n">
        <v>333</v>
      </c>
      <c r="W7" s="24" t="n"/>
      <c r="X7" s="25" t="n">
        <v>371</v>
      </c>
      <c r="Y7" s="24" t="n"/>
      <c r="Z7" s="25" t="n">
        <v>731</v>
      </c>
      <c r="AA7" s="24" t="n"/>
      <c r="AB7" s="25" t="n">
        <v>731</v>
      </c>
      <c r="AC7" s="26" t="n"/>
      <c r="AD7" s="25" t="n">
        <v>731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2356</v>
      </c>
      <c r="E8" s="29" t="inlineStr">
        <is>
          <t>Room 2</t>
        </is>
      </c>
      <c r="F8" s="119" t="n">
        <v>10620</v>
      </c>
      <c r="G8" s="117" t="n">
        <v>4361.735</v>
      </c>
      <c r="H8" s="117" t="n">
        <v>1335.438883</v>
      </c>
      <c r="I8" s="19">
        <f>G8+H8</f>
        <v/>
      </c>
      <c r="J8" s="119" t="n">
        <v>11624</v>
      </c>
      <c r="K8" s="117" t="n">
        <v>4770</v>
      </c>
      <c r="L8" s="117" t="n">
        <v>1452</v>
      </c>
      <c r="M8" s="19">
        <f>K8+L8</f>
        <v/>
      </c>
      <c r="N8" s="87" t="n">
        <v>31</v>
      </c>
      <c r="O8" s="87" t="n">
        <v>24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0</v>
      </c>
      <c r="W8" s="20">
        <f>IF(V8&gt;0,(V8-V9-$Q8),"")</f>
        <v/>
      </c>
      <c r="X8" s="21" t="n">
        <v>8114</v>
      </c>
      <c r="Y8" s="20">
        <f>IF(X8&gt;0,(X8-X9-$Q8),"")</f>
        <v/>
      </c>
      <c r="Z8" s="21" t="n">
        <v>11619</v>
      </c>
      <c r="AA8" s="20">
        <f>IF(Z8&gt;0,(Z8-Z9-$Q8),"")</f>
        <v/>
      </c>
      <c r="AB8" s="21" t="n">
        <v>11619</v>
      </c>
      <c r="AC8" s="22">
        <f>IF(AB8&gt;0,(AB8-AB9-$Q8),"")</f>
        <v/>
      </c>
      <c r="AD8" s="21" t="n">
        <v>11619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1452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5590</v>
      </c>
      <c r="E10" s="18" t="inlineStr">
        <is>
          <t>Room 3</t>
        </is>
      </c>
      <c r="F10" s="119" t="n">
        <v>13290</v>
      </c>
      <c r="G10" s="117" t="n">
        <v>10075.471375</v>
      </c>
      <c r="H10" s="117" t="n">
        <v>1861.7223525</v>
      </c>
      <c r="I10" s="19">
        <f>G10+H10</f>
        <v/>
      </c>
      <c r="J10" s="119" t="n">
        <v>13247</v>
      </c>
      <c r="K10" s="117" t="n">
        <v>10079</v>
      </c>
      <c r="L10" s="117" t="n">
        <v>1798</v>
      </c>
      <c r="M10" s="19">
        <f>K10+L10</f>
        <v/>
      </c>
      <c r="N10" s="88" t="n">
        <v>44</v>
      </c>
      <c r="O10" s="88" t="n">
        <v>39</v>
      </c>
      <c r="P10" s="92" t="n"/>
      <c r="Q10" s="20">
        <f>J10-P10</f>
        <v/>
      </c>
      <c r="R10" s="21" t="n">
        <v>3322</v>
      </c>
      <c r="S10" s="20">
        <f>IF(R10&gt;0,(R10-R11-$Q10),"")</f>
        <v/>
      </c>
      <c r="T10" s="21" t="n">
        <v>5754</v>
      </c>
      <c r="U10" s="20">
        <f>IF(T10&gt;0,(T10-T11-$Q10),"")</f>
        <v/>
      </c>
      <c r="V10" s="21" t="n">
        <v>7531</v>
      </c>
      <c r="W10" s="20">
        <f>IF(V10&gt;0,(V10-V11-$Q10),"")</f>
        <v/>
      </c>
      <c r="X10" s="21" t="n">
        <v>11527</v>
      </c>
      <c r="Y10" s="20">
        <f>IF(X10&gt;0,(X10-X11-$Q10),"")</f>
        <v/>
      </c>
      <c r="Z10" s="21" t="n">
        <v>11538</v>
      </c>
      <c r="AA10" s="20">
        <f>IF(Z10&gt;0,(Z10-Z11-$Q10),"")</f>
        <v/>
      </c>
      <c r="AB10" s="21" t="n">
        <v>11538</v>
      </c>
      <c r="AC10" s="22">
        <f>IF(AB10&gt;0,(AB10-AB11-$Q10),"")</f>
        <v/>
      </c>
      <c r="AD10" s="21" t="n">
        <v>11538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1888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144</v>
      </c>
      <c r="S11" s="24" t="n"/>
      <c r="T11" s="30" t="n">
        <v>214</v>
      </c>
      <c r="U11" s="24" t="n"/>
      <c r="V11" s="30" t="n">
        <v>224</v>
      </c>
      <c r="W11" s="24" t="n"/>
      <c r="X11" s="30" t="n">
        <v>271</v>
      </c>
      <c r="Y11" s="24" t="n"/>
      <c r="Z11" s="30" t="n">
        <v>271</v>
      </c>
      <c r="AA11" s="24" t="n"/>
      <c r="AB11" s="30" t="n">
        <v>271</v>
      </c>
      <c r="AC11" s="26" t="n"/>
      <c r="AD11" s="30" t="n">
        <v>271</v>
      </c>
      <c r="AE11" s="26" t="n"/>
    </row>
    <row r="12">
      <c r="B12" s="16" t="inlineStr">
        <is>
          <t>WM TUC</t>
        </is>
      </c>
      <c r="C12" s="17" t="n">
        <v>4157</v>
      </c>
      <c r="E12" s="29" t="inlineStr">
        <is>
          <t>Room 4</t>
        </is>
      </c>
      <c r="F12" s="119" t="n">
        <v>15742</v>
      </c>
      <c r="G12" s="117" t="n">
        <v>11003.016</v>
      </c>
      <c r="H12" s="117" t="n">
        <v>14986.6882595</v>
      </c>
      <c r="I12" s="19">
        <f>G12+H12</f>
        <v/>
      </c>
      <c r="J12" s="119" t="n">
        <v>14902</v>
      </c>
      <c r="K12" s="117" t="n">
        <v>10810</v>
      </c>
      <c r="L12" s="117" t="n">
        <v>14098</v>
      </c>
      <c r="M12" s="19">
        <f>K12+L12</f>
        <v/>
      </c>
      <c r="N12" s="88" t="n">
        <v>57</v>
      </c>
      <c r="O12" s="88" t="n">
        <v>46</v>
      </c>
      <c r="P12" s="92" t="n"/>
      <c r="Q12" s="20">
        <f>J12-P12</f>
        <v/>
      </c>
      <c r="R12" s="21" t="n">
        <v>3464</v>
      </c>
      <c r="S12" s="20">
        <f>IF(R12&gt;0,(R12-R13-$Q12),"")</f>
        <v/>
      </c>
      <c r="T12" s="21" t="n">
        <v>5008</v>
      </c>
      <c r="U12" s="20">
        <f>IF(T12&gt;0,(T12-T13-$Q12),"")</f>
        <v/>
      </c>
      <c r="V12" s="21" t="n">
        <v>6915</v>
      </c>
      <c r="W12" s="20">
        <f>IF(V12&gt;0,(V12-V13-$Q12),"")</f>
        <v/>
      </c>
      <c r="X12" s="21" t="n">
        <v>10508</v>
      </c>
      <c r="Y12" s="20">
        <f>IF(X12&gt;0,(X12-X13-$Q12),"")</f>
        <v/>
      </c>
      <c r="Z12" s="21" t="n">
        <v>10615</v>
      </c>
      <c r="AA12" s="20">
        <f>IF(Z12&gt;0,(Z12-Z13-$Q12),"")</f>
        <v/>
      </c>
      <c r="AB12" s="21" t="n">
        <v>10615</v>
      </c>
      <c r="AC12" s="22">
        <f>IF(AB12&gt;0,(AB12-AB13-$Q12),"")</f>
        <v/>
      </c>
      <c r="AD12" s="21" t="n">
        <v>10615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1449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36</v>
      </c>
      <c r="S13" s="24" t="n"/>
      <c r="T13" s="30" t="n">
        <v>50</v>
      </c>
      <c r="U13" s="24" t="n"/>
      <c r="V13" s="30" t="n">
        <v>165</v>
      </c>
      <c r="W13" s="24" t="n"/>
      <c r="X13" s="30" t="n">
        <v>395</v>
      </c>
      <c r="Y13" s="24" t="n"/>
      <c r="Z13" s="30" t="n">
        <v>411</v>
      </c>
      <c r="AA13" s="24" t="n"/>
      <c r="AB13" s="30" t="n">
        <v>411</v>
      </c>
      <c r="AC13" s="26" t="n"/>
      <c r="AD13" s="30" t="n">
        <v>411</v>
      </c>
      <c r="AE13" s="26" t="n"/>
    </row>
    <row r="14">
      <c r="B14" s="16" t="inlineStr">
        <is>
          <t>ALBSFWY PHX</t>
        </is>
      </c>
      <c r="C14" s="17" t="n">
        <v>11760</v>
      </c>
      <c r="E14" s="18" t="inlineStr">
        <is>
          <t>Room 5</t>
        </is>
      </c>
      <c r="F14" s="119" t="n">
        <v>23715</v>
      </c>
      <c r="G14" s="117" t="n">
        <v>17364.375</v>
      </c>
      <c r="H14" s="117" t="n">
        <v>21642.82981715002</v>
      </c>
      <c r="I14" s="19">
        <f>G14+H14</f>
        <v/>
      </c>
      <c r="J14" s="119" t="n">
        <v>23410</v>
      </c>
      <c r="K14" s="117" t="n">
        <v>17524</v>
      </c>
      <c r="L14" s="117" t="n">
        <v>21691</v>
      </c>
      <c r="M14" s="19">
        <f>K14+L14</f>
        <v/>
      </c>
      <c r="N14" s="88" t="n">
        <v>70</v>
      </c>
      <c r="O14" s="88" t="n">
        <v>57</v>
      </c>
      <c r="P14" s="92" t="n"/>
      <c r="Q14" s="20">
        <f>J14-P14</f>
        <v/>
      </c>
      <c r="R14" s="21" t="n">
        <v>4903</v>
      </c>
      <c r="S14" s="20">
        <f>IF(R14&gt;0,(R14-R15-$Q14),"")</f>
        <v/>
      </c>
      <c r="T14" s="21" t="n">
        <v>8281</v>
      </c>
      <c r="U14" s="20">
        <f>IF(T14&gt;0,(T14-T15-$Q14),"")</f>
        <v/>
      </c>
      <c r="V14" s="21" t="n">
        <v>9170</v>
      </c>
      <c r="W14" s="20">
        <f>IF(V14&gt;0,(V14-V15-$Q14),"")</f>
        <v/>
      </c>
      <c r="X14" s="21" t="n">
        <v>12015</v>
      </c>
      <c r="Y14" s="20">
        <f>IF(X14&gt;0,(X14-X15-$Q14),"")</f>
        <v/>
      </c>
      <c r="Z14" s="21" t="n">
        <v>15270</v>
      </c>
      <c r="AA14" s="20">
        <f>IF(Z14&gt;0,(Z14-Z15-$Q14),"")</f>
        <v/>
      </c>
      <c r="AB14" s="21" t="n">
        <v>15610</v>
      </c>
      <c r="AC14" s="22">
        <f>IF(AB14&gt;0,(AB14-AB15-$Q14),"")</f>
        <v/>
      </c>
      <c r="AD14" s="21" t="n">
        <v>15610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122</v>
      </c>
      <c r="S15" s="24" t="n"/>
      <c r="T15" s="25" t="n">
        <v>505</v>
      </c>
      <c r="U15" s="24" t="n"/>
      <c r="V15" s="25" t="n">
        <v>505</v>
      </c>
      <c r="W15" s="24" t="n"/>
      <c r="X15" s="25" t="n">
        <v>647</v>
      </c>
      <c r="Y15" s="24" t="n"/>
      <c r="Z15" s="25" t="n">
        <v>1222</v>
      </c>
      <c r="AA15" s="24" t="n"/>
      <c r="AB15" s="25" t="n">
        <v>1222</v>
      </c>
      <c r="AC15" s="26" t="n"/>
      <c r="AD15" s="25" t="n">
        <v>1222</v>
      </c>
      <c r="AE15" s="26" t="n"/>
    </row>
    <row r="16" ht="15" customHeight="1" thickBot="1">
      <c r="B16" s="28" t="inlineStr">
        <is>
          <t>FRY'S</t>
        </is>
      </c>
      <c r="C16" s="17" t="n">
        <v>9614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9671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965</v>
      </c>
      <c r="L20" s="4" t="n"/>
      <c r="M20" s="4" t="n"/>
      <c r="Q20" s="51" t="inlineStr">
        <is>
          <t>Day Prior</t>
        </is>
      </c>
      <c r="R20" s="35" t="n">
        <v>19279</v>
      </c>
      <c r="S20" s="36" t="n">
        <v>-61249</v>
      </c>
      <c r="T20" s="35" t="n">
        <v>31867</v>
      </c>
      <c r="U20" s="36" t="n">
        <v>-48661</v>
      </c>
      <c r="V20" s="35" t="n">
        <v>48805</v>
      </c>
      <c r="W20" s="36" t="n">
        <v>-31723</v>
      </c>
      <c r="X20" s="35" t="n">
        <v>64975</v>
      </c>
      <c r="Y20" s="36" t="n">
        <v>-15553</v>
      </c>
      <c r="Z20" s="35" t="n">
        <v>69562</v>
      </c>
      <c r="AA20" s="36" t="n">
        <v>-10966</v>
      </c>
      <c r="AB20" s="35" t="n">
        <v>69562</v>
      </c>
      <c r="AC20" s="37" t="n">
        <v>-10966</v>
      </c>
      <c r="AD20" s="35" t="n">
        <v>69562</v>
      </c>
      <c r="AE20" s="37" t="n">
        <v>-10966</v>
      </c>
    </row>
    <row r="21" ht="15" customHeight="1" thickBot="1">
      <c r="B21" s="57" t="inlineStr">
        <is>
          <t>SBUX LV</t>
        </is>
      </c>
      <c r="C21" s="58" t="n">
        <v>4438</v>
      </c>
      <c r="M21" s="4" t="n"/>
      <c r="Q21" s="52" t="n"/>
      <c r="R21" s="40" t="n">
        <v>629</v>
      </c>
      <c r="S21" s="41" t="n"/>
      <c r="T21" s="40" t="n">
        <v>1312</v>
      </c>
      <c r="U21" s="41" t="n"/>
      <c r="V21" s="40" t="n">
        <v>1721</v>
      </c>
      <c r="W21" s="41" t="n"/>
      <c r="X21" s="40" t="n">
        <v>2331</v>
      </c>
      <c r="Y21" s="41" t="n"/>
      <c r="Z21" s="40" t="n">
        <v>2345</v>
      </c>
      <c r="AA21" s="41" t="n"/>
      <c r="AB21" s="40" t="n">
        <v>2345</v>
      </c>
      <c r="AC21" s="42" t="n"/>
      <c r="AD21" s="40" t="n">
        <v>2345</v>
      </c>
      <c r="AE21" s="42" t="n"/>
    </row>
    <row r="22" ht="15" customHeight="1" thickBot="1">
      <c r="M22" s="4" t="n"/>
      <c r="Q22" s="54" t="n"/>
      <c r="R22" s="55" t="n">
        <v>4559.5</v>
      </c>
      <c r="S22" s="55" t="n"/>
      <c r="T22" s="55" t="n">
        <v>3673.5</v>
      </c>
      <c r="U22" s="55" t="n"/>
      <c r="V22" s="55" t="n">
        <v>4531</v>
      </c>
      <c r="W22" s="55" t="n"/>
      <c r="X22" s="55" t="n">
        <v>11340.5</v>
      </c>
      <c r="Y22" s="55" t="n"/>
      <c r="Z22" s="55" t="n">
        <v>2283.5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12517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24916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2886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13192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14285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3808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1053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549</v>
      </c>
      <c r="Y35" s="104">
        <f>IF(Z35&gt;0,(Z35-X35)/2,"")</f>
        <v/>
      </c>
      <c r="Z35" s="104" t="n">
        <v>1032</v>
      </c>
      <c r="AA35" s="104">
        <f>IF(AB35&gt;0,(AB35-Z35)/2,"")</f>
        <v/>
      </c>
      <c r="AB35" s="104" t="n">
        <v>1039</v>
      </c>
      <c r="AC35" s="104">
        <f>IF(AD35&gt;0,(AD35-AB35)/2,"")</f>
        <v/>
      </c>
      <c r="AD35" s="104" t="n">
        <v>1039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1637</v>
      </c>
      <c r="R36" s="106" t="n">
        <v>0</v>
      </c>
      <c r="S36" s="106">
        <f>IF(T36&gt;0,(T36-R36)/2,"")</f>
        <v/>
      </c>
      <c r="T36" s="106" t="n">
        <v>599</v>
      </c>
      <c r="U36" s="106">
        <f>IF(V36&gt;0,(V36-T36)/2,"")</f>
        <v/>
      </c>
      <c r="V36" s="106" t="n">
        <v>1127</v>
      </c>
      <c r="W36" s="106">
        <f>IF(X36&gt;0,(X36-V36)/2,"")</f>
        <v/>
      </c>
      <c r="X36" s="106" t="n">
        <v>1127</v>
      </c>
      <c r="Y36" s="106">
        <f>IF(Z36&gt;0,(Z36-X36)/2,"")</f>
        <v/>
      </c>
      <c r="Z36" s="106" t="n">
        <v>1143</v>
      </c>
      <c r="AA36" s="106">
        <f>IF(AB36&gt;0,(AB36-Z36)/2,"")</f>
        <v/>
      </c>
      <c r="AB36" s="106" t="n">
        <v>1143</v>
      </c>
      <c r="AC36" s="106">
        <f>IF(AD36&gt;0,(AD36-AB36)/2,"")</f>
        <v/>
      </c>
      <c r="AD36" s="106" t="n">
        <v>1143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3599</v>
      </c>
      <c r="R37" s="108" t="n">
        <v>784</v>
      </c>
      <c r="S37" s="108">
        <f>IF(T37&gt;0,(T37-R37)/2,"")</f>
        <v/>
      </c>
      <c r="T37" s="108" t="n">
        <v>1204</v>
      </c>
      <c r="U37" s="108">
        <f>IF(V37&gt;0,(V37-T37)/2,"")</f>
        <v/>
      </c>
      <c r="V37" s="108" t="n">
        <v>1775</v>
      </c>
      <c r="W37" s="108">
        <f>IF(X37&gt;0,(X37-V37)/2,"")</f>
        <v/>
      </c>
      <c r="X37" s="108" t="n">
        <v>2827</v>
      </c>
      <c r="Y37" s="108">
        <f>IF(Z37&gt;0,(Z37-X37)/2,"")</f>
        <v/>
      </c>
      <c r="Z37" s="108" t="n">
        <v>3740</v>
      </c>
      <c r="AA37" s="108">
        <f>IF(AB37&gt;0,(AB37-Z37)/2,"")</f>
        <v/>
      </c>
      <c r="AB37" s="108" t="n">
        <v>3740</v>
      </c>
      <c r="AC37" s="108">
        <f>IF(AD37&gt;0,(AD37-AB37)/2,"")</f>
        <v/>
      </c>
      <c r="AD37" s="108" t="n">
        <v>3740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3266</v>
      </c>
      <c r="R38" s="106" t="n">
        <v>770</v>
      </c>
      <c r="S38" s="106">
        <f>IF(T38&gt;0,(T38-R38)/2,"")</f>
        <v/>
      </c>
      <c r="T38" s="106" t="n">
        <v>1665</v>
      </c>
      <c r="U38" s="106">
        <f>IF(V38&gt;0,(V38-T38)/2,"")</f>
        <v/>
      </c>
      <c r="V38" s="106" t="n">
        <v>2449</v>
      </c>
      <c r="W38" s="106">
        <f>IF(X38&gt;0,(X38-V38)/2,"")</f>
        <v/>
      </c>
      <c r="X38" s="106" t="n">
        <v>3020</v>
      </c>
      <c r="Y38" s="106">
        <f>IF(Z38&gt;0,(Z38-X38)/2,"")</f>
        <v/>
      </c>
      <c r="Z38" s="106" t="n">
        <v>3329</v>
      </c>
      <c r="AA38" s="106">
        <f>IF(AB38&gt;0,(AB38-Z38)/2,"")</f>
        <v/>
      </c>
      <c r="AB38" s="106" t="n">
        <v>3329</v>
      </c>
      <c r="AC38" s="106">
        <f>IF(AD38&gt;0,(AD38-AB38)/2,"")</f>
        <v/>
      </c>
      <c r="AD38" s="106" t="n">
        <v>3329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2640</v>
      </c>
      <c r="R39" s="108" t="n">
        <v>998</v>
      </c>
      <c r="S39" s="108">
        <f>IF(T39&gt;0,(T39-R39)/2,"")</f>
        <v/>
      </c>
      <c r="T39" s="108" t="n">
        <v>998</v>
      </c>
      <c r="U39" s="108">
        <f>IF(V39&gt;0,(V39-T39)/2,"")</f>
        <v/>
      </c>
      <c r="V39" s="108" t="n">
        <v>1538</v>
      </c>
      <c r="W39" s="108">
        <f>IF(X39&gt;0,(X39-V39)/2,"")</f>
        <v/>
      </c>
      <c r="X39" s="108" t="n">
        <v>2331</v>
      </c>
      <c r="Y39" s="108">
        <f>IF(Z39&gt;0,(Z39-X39)/2,"")</f>
        <v/>
      </c>
      <c r="Z39" s="108" t="n">
        <v>2818</v>
      </c>
      <c r="AA39" s="108">
        <f>IF(AB39&gt;0,(AB39-Z39)/2,"")</f>
        <v/>
      </c>
      <c r="AB39" s="108" t="n">
        <v>2818</v>
      </c>
      <c r="AC39" s="108">
        <f>IF(AD39&gt;0,(AD39-AB39)/2,"")</f>
        <v/>
      </c>
      <c r="AD39" s="108" t="n">
        <v>2818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3409</v>
      </c>
      <c r="R40" s="106" t="n">
        <v>989</v>
      </c>
      <c r="S40" s="106">
        <f>IF(T40&gt;0,(T40-R40)/2,"")</f>
        <v/>
      </c>
      <c r="T40" s="106" t="n">
        <v>1418</v>
      </c>
      <c r="U40" s="106">
        <f>IF(V40&gt;0,(V40-T40)/2,"")</f>
        <v/>
      </c>
      <c r="V40" s="106" t="n">
        <v>2064</v>
      </c>
      <c r="W40" s="106">
        <f>IF(X40&gt;0,(X40-V40)/2,"")</f>
        <v/>
      </c>
      <c r="X40" s="106" t="n">
        <v>2631</v>
      </c>
      <c r="Y40" s="106">
        <f>IF(Z40&gt;0,(Z40-X40)/2,"")</f>
        <v/>
      </c>
      <c r="Z40" s="106" t="n">
        <v>3717</v>
      </c>
      <c r="AA40" s="106">
        <f>IF(AB40&gt;0,(AB40-Z40)/2,"")</f>
        <v/>
      </c>
      <c r="AB40" s="106" t="n">
        <v>3717</v>
      </c>
      <c r="AC40" s="106">
        <f>IF(AD40&gt;0,(AD40-AB40)/2,"")</f>
        <v/>
      </c>
      <c r="AD40" s="106" t="n">
        <v>3717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1779</v>
      </c>
      <c r="R42" s="106" t="n">
        <v>639</v>
      </c>
      <c r="S42" s="106">
        <f>IF(T42&gt;0,(T42-R42)/2,"")</f>
        <v/>
      </c>
      <c r="T42" s="106" t="n">
        <v>1150</v>
      </c>
      <c r="U42" s="106">
        <f>IF(V42&gt;0,(V42-T42)/2,"")</f>
        <v/>
      </c>
      <c r="V42" s="106" t="n">
        <v>1665</v>
      </c>
      <c r="W42" s="106">
        <f>IF(X42&gt;0,(X42-V42)/2,"")</f>
        <v/>
      </c>
      <c r="X42" s="106" t="n">
        <v>1665</v>
      </c>
      <c r="Y42" s="106">
        <f>IF(Z42&gt;0,(Z42-X42)/2,"")</f>
        <v/>
      </c>
      <c r="Z42" s="106" t="n">
        <v>1809</v>
      </c>
      <c r="AA42" s="106">
        <f>IF(AB42&gt;0,(AB42-Z42)/2,"")</f>
        <v/>
      </c>
      <c r="AB42" s="106" t="n">
        <v>1809</v>
      </c>
      <c r="AC42" s="106">
        <f>IF(AD42&gt;0,(AD42-AB42)/2,"")</f>
        <v/>
      </c>
      <c r="AD42" s="106" t="n">
        <v>1809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1743</v>
      </c>
      <c r="R43" s="110" t="n">
        <v>575</v>
      </c>
      <c r="S43" s="110">
        <f>IF(T43&gt;0,(T43-R43)/2,"")</f>
        <v/>
      </c>
      <c r="T43" s="110" t="n">
        <v>935</v>
      </c>
      <c r="U43" s="110">
        <f>IF(V43&gt;0,(V43-T43)/2,"")</f>
        <v/>
      </c>
      <c r="V43" s="110" t="n">
        <v>1349</v>
      </c>
      <c r="W43" s="110">
        <f>IF(X43&gt;0,(X43-V43)/2,"")</f>
        <v/>
      </c>
      <c r="X43" s="110" t="n">
        <v>1745</v>
      </c>
      <c r="Y43" s="110">
        <f>IF(Z43&gt;0,(Z43-X43)/2,"")</f>
        <v/>
      </c>
      <c r="Z43" s="110" t="n">
        <v>1745</v>
      </c>
      <c r="AA43" s="110">
        <f>IF(AB43&gt;0,(AB43-Z43)/2,"")</f>
        <v/>
      </c>
      <c r="AB43" s="110" t="n">
        <v>1745</v>
      </c>
      <c r="AC43" s="110">
        <f>IF(AD43&gt;0,(AD43-AB43)/2,"")</f>
        <v/>
      </c>
      <c r="AD43" s="110" t="n">
        <v>1745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3071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1970</v>
      </c>
      <c r="Y44" s="112">
        <f>IF(Z44&gt;0,(Z44-X44)/2,"")</f>
        <v/>
      </c>
      <c r="Z44" s="112" t="n">
        <v>3071</v>
      </c>
      <c r="AA44" s="112">
        <f>IF(AB44&gt;0,(AB44-Z44)/2,"")</f>
        <v/>
      </c>
      <c r="AB44" s="112" t="n">
        <v>3071</v>
      </c>
      <c r="AC44" s="112">
        <f>IF(AD44&gt;0,(AD44-AB44)/2,"")</f>
        <v/>
      </c>
      <c r="AD44" s="112" t="n">
        <v>3071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2518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1089</v>
      </c>
      <c r="Y45" s="108">
        <f>IF(Z45&gt;0,(Z45-X45)/2,"")</f>
        <v/>
      </c>
      <c r="Z45" s="108" t="n">
        <v>2518</v>
      </c>
      <c r="AA45" s="108">
        <f>IF(AB45&gt;0,(AB45-Z45)/2,"")</f>
        <v/>
      </c>
      <c r="AB45" s="108" t="n">
        <v>2518</v>
      </c>
      <c r="AC45" s="108">
        <f>IF(AD45&gt;0,(AD45-AB45)/2,"")</f>
        <v/>
      </c>
      <c r="AD45" s="108" t="n">
        <v>2518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2829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1849</v>
      </c>
      <c r="Y46" s="106">
        <f>IF(Z46&gt;0,(Z46-X46)/2,"")</f>
        <v/>
      </c>
      <c r="Z46" s="106" t="n">
        <v>2824</v>
      </c>
      <c r="AA46" s="106">
        <f>IF(AB46&gt;0,(AB46-Z46)/2,"")</f>
        <v/>
      </c>
      <c r="AB46" s="106" t="n">
        <v>2824</v>
      </c>
      <c r="AC46" s="106">
        <f>IF(AD46&gt;0,(AD46-AB46)/2,"")</f>
        <v/>
      </c>
      <c r="AD46" s="106" t="n">
        <v>2824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3206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3206</v>
      </c>
      <c r="Y47" s="110">
        <f>IF(Z47&gt;0,(Z47-X47)/2,"")</f>
        <v/>
      </c>
      <c r="Z47" s="110" t="n">
        <v>3206</v>
      </c>
      <c r="AA47" s="110">
        <f>IF(AB47&gt;0,(AB47-Z47)/2,"")</f>
        <v/>
      </c>
      <c r="AB47" s="110" t="n">
        <v>3206</v>
      </c>
      <c r="AC47" s="110">
        <f>IF(AD47&gt;0,(AD47-AB47)/2,"")</f>
        <v/>
      </c>
      <c r="AD47" s="110" t="n">
        <v>3206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554</v>
      </c>
      <c r="R48" s="112" t="n">
        <v>0</v>
      </c>
      <c r="S48" s="112">
        <f>IF(T48&gt;0,(T48-R48)/2,"")</f>
        <v/>
      </c>
      <c r="T48" s="112" t="n">
        <v>3</v>
      </c>
      <c r="U48" s="112">
        <f>IF(V48&gt;0,(V48-T48)/2,"")</f>
        <v/>
      </c>
      <c r="V48" s="112" t="n">
        <v>51</v>
      </c>
      <c r="W48" s="112">
        <f>IF(X48&gt;0,(X48-V48)/2,"")</f>
        <v/>
      </c>
      <c r="X48" s="112" t="n">
        <v>186</v>
      </c>
      <c r="Y48" s="112">
        <f>IF(Z48&gt;0,(Z48-X48)/2,"")</f>
        <v/>
      </c>
      <c r="Z48" s="112" t="n">
        <v>186</v>
      </c>
      <c r="AA48" s="112">
        <f>IF(AB48&gt;0,(AB48-Z48)/2,"")</f>
        <v/>
      </c>
      <c r="AB48" s="112" t="n">
        <v>186</v>
      </c>
      <c r="AC48" s="112">
        <f>IF(AD48&gt;0,(AD48-AB48)/2,"")</f>
        <v/>
      </c>
      <c r="AD48" s="112" t="n">
        <v>186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420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71</v>
      </c>
      <c r="W49" s="108">
        <f>IF(X49&gt;0,(X49-V49)/2,"")</f>
        <v/>
      </c>
      <c r="X49" s="108" t="n">
        <v>425</v>
      </c>
      <c r="Y49" s="108">
        <f>IF(Z49&gt;0,(Z49-X49)/2,"")</f>
        <v/>
      </c>
      <c r="Z49" s="108" t="n">
        <v>425</v>
      </c>
      <c r="AA49" s="108">
        <f>IF(AB49&gt;0,(AB49-Z49)/2,"")</f>
        <v/>
      </c>
      <c r="AB49" s="108" t="n">
        <v>425</v>
      </c>
      <c r="AC49" s="108">
        <f>IF(AD49&gt;0,(AD49-AB49)/2,"")</f>
        <v/>
      </c>
      <c r="AD49" s="108" t="n">
        <v>425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3190</v>
      </c>
      <c r="R50" s="106" t="n">
        <v>484</v>
      </c>
      <c r="S50" s="106">
        <f>IF(T50&gt;0,(T50-R50)/2,"")</f>
        <v/>
      </c>
      <c r="T50" s="106" t="n">
        <v>1391</v>
      </c>
      <c r="U50" s="106">
        <f>IF(V50&gt;0,(V50-T50)/2,"")</f>
        <v/>
      </c>
      <c r="V50" s="106" t="n">
        <v>1529</v>
      </c>
      <c r="W50" s="106">
        <f>IF(X50&gt;0,(X50-V50)/2,"")</f>
        <v/>
      </c>
      <c r="X50" s="106" t="n">
        <v>1674</v>
      </c>
      <c r="Y50" s="106">
        <f>IF(Z50&gt;0,(Z50-X50)/2,"")</f>
        <v/>
      </c>
      <c r="Z50" s="106" t="n">
        <v>1674</v>
      </c>
      <c r="AA50" s="106">
        <f>IF(AB50&gt;0,(AB50-Z50)/2,"")</f>
        <v/>
      </c>
      <c r="AB50" s="106" t="n">
        <v>1674</v>
      </c>
      <c r="AC50" s="106">
        <f>IF(AD50&gt;0,(AD50-AB50)/2,"")</f>
        <v/>
      </c>
      <c r="AD50" s="106" t="n">
        <v>1674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2856</v>
      </c>
      <c r="R51" s="108" t="n">
        <v>384</v>
      </c>
      <c r="S51" s="108">
        <f>IF(T51&gt;0,(T51-R51)/2,"")</f>
        <v/>
      </c>
      <c r="T51" s="108" t="n">
        <v>718</v>
      </c>
      <c r="U51" s="108">
        <f>IF(V51&gt;0,(V51-T51)/2,"")</f>
        <v/>
      </c>
      <c r="V51" s="108" t="n">
        <v>1546</v>
      </c>
      <c r="W51" s="108">
        <f>IF(X51&gt;0,(X51-V51)/2,"")</f>
        <v/>
      </c>
      <c r="X51" s="108" t="n">
        <v>1888</v>
      </c>
      <c r="Y51" s="108">
        <f>IF(Z51&gt;0,(Z51-X51)/2,"")</f>
        <v/>
      </c>
      <c r="Z51" s="108" t="n">
        <v>1888</v>
      </c>
      <c r="AA51" s="108">
        <f>IF(AB51&gt;0,(AB51-Z51)/2,"")</f>
        <v/>
      </c>
      <c r="AB51" s="108" t="n">
        <v>1888</v>
      </c>
      <c r="AC51" s="108">
        <f>IF(AD51&gt;0,(AD51-AB51)/2,"")</f>
        <v/>
      </c>
      <c r="AD51" s="108" t="n">
        <v>1888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3325</v>
      </c>
      <c r="R52" s="106" t="n">
        <v>0</v>
      </c>
      <c r="S52" s="106">
        <f>IF(T52&gt;0,(T52-R52)/2,"")</f>
        <v/>
      </c>
      <c r="T52" s="106" t="n">
        <v>891</v>
      </c>
      <c r="U52" s="106">
        <f>IF(V52&gt;0,(V52-T52)/2,"")</f>
        <v/>
      </c>
      <c r="V52" s="106" t="n">
        <v>917</v>
      </c>
      <c r="W52" s="106">
        <f>IF(X52&gt;0,(X52-V52)/2,"")</f>
        <v/>
      </c>
      <c r="X52" s="106" t="n">
        <v>1369</v>
      </c>
      <c r="Y52" s="106">
        <f>IF(Z52&gt;0,(Z52-X52)/2,"")</f>
        <v/>
      </c>
      <c r="Z52" s="106" t="n">
        <v>1380</v>
      </c>
      <c r="AA52" s="106">
        <f>IF(AB52&gt;0,(AB52-Z52)/2,"")</f>
        <v/>
      </c>
      <c r="AB52" s="106" t="n">
        <v>1380</v>
      </c>
      <c r="AC52" s="106">
        <f>IF(AD52&gt;0,(AD52-AB52)/2,"")</f>
        <v/>
      </c>
      <c r="AD52" s="106" t="n">
        <v>1380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1283</v>
      </c>
      <c r="R53" s="108" t="n">
        <v>654</v>
      </c>
      <c r="S53" s="108">
        <f>IF(T53&gt;0,(T53-R53)/2,"")</f>
        <v/>
      </c>
      <c r="T53" s="108" t="n">
        <v>810</v>
      </c>
      <c r="U53" s="108">
        <f>IF(V53&gt;0,(V53-T53)/2,"")</f>
        <v/>
      </c>
      <c r="V53" s="108" t="n">
        <v>810</v>
      </c>
      <c r="W53" s="108">
        <f>IF(X53&gt;0,(X53-V53)/2,"")</f>
        <v/>
      </c>
      <c r="X53" s="108" t="n">
        <v>918</v>
      </c>
      <c r="Y53" s="108">
        <f>IF(Z53&gt;0,(Z53-X53)/2,"")</f>
        <v/>
      </c>
      <c r="Z53" s="108" t="n">
        <v>918</v>
      </c>
      <c r="AA53" s="108">
        <f>IF(AB53&gt;0,(AB53-Z53)/2,"")</f>
        <v/>
      </c>
      <c r="AB53" s="108" t="n">
        <v>918</v>
      </c>
      <c r="AC53" s="108">
        <f>IF(AD53&gt;0,(AD53-AB53)/2,"")</f>
        <v/>
      </c>
      <c r="AD53" s="108" t="n">
        <v>918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3880</v>
      </c>
      <c r="R54" s="106" t="n">
        <v>1800</v>
      </c>
      <c r="S54" s="106">
        <f>IF(T54&gt;0,(T54-R54)/2,"")</f>
        <v/>
      </c>
      <c r="T54" s="106" t="n">
        <v>1800</v>
      </c>
      <c r="U54" s="106">
        <f>IF(V54&gt;0,(V54-T54)/2,"")</f>
        <v/>
      </c>
      <c r="V54" s="106" t="n">
        <v>1800</v>
      </c>
      <c r="W54" s="106">
        <f>IF(X54&gt;0,(X54-V54)/2,"")</f>
        <v/>
      </c>
      <c r="X54" s="106" t="n">
        <v>3880</v>
      </c>
      <c r="Y54" s="106">
        <f>IF(Z54&gt;0,(Z54-X54)/2,"")</f>
        <v/>
      </c>
      <c r="Z54" s="106" t="n">
        <v>3880</v>
      </c>
      <c r="AA54" s="106">
        <f>IF(AB54&gt;0,(AB54-Z54)/2,"")</f>
        <v/>
      </c>
      <c r="AB54" s="106" t="n">
        <v>3880</v>
      </c>
      <c r="AC54" s="106">
        <f>IF(AD54&gt;0,(AD54-AB54)/2,"")</f>
        <v/>
      </c>
      <c r="AD54" s="106" t="n">
        <v>3880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210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210</v>
      </c>
      <c r="W55" s="108">
        <f>IF(X55&gt;0,(X55-V55)/2,"")</f>
        <v/>
      </c>
      <c r="X55" s="108" t="n">
        <v>224</v>
      </c>
      <c r="Y55" s="108">
        <f>IF(Z55&gt;0,(Z55-X55)/2,"")</f>
        <v/>
      </c>
      <c r="Z55" s="108" t="n">
        <v>224</v>
      </c>
      <c r="AA55" s="108">
        <f>IF(AB55&gt;0,(AB55-Z55)/2,"")</f>
        <v/>
      </c>
      <c r="AB55" s="108" t="n">
        <v>224</v>
      </c>
      <c r="AC55" s="108">
        <f>IF(AD55&gt;0,(AD55-AB55)/2,"")</f>
        <v/>
      </c>
      <c r="AD55" s="108" t="n">
        <v>224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1687</v>
      </c>
      <c r="R56" s="114" t="n">
        <v>0</v>
      </c>
      <c r="S56" s="114">
        <f>IF(T56&gt;0,(T56-R56)/2,"")</f>
        <v/>
      </c>
      <c r="T56" s="114" t="n">
        <v>141</v>
      </c>
      <c r="U56" s="114">
        <f>IF(V56&gt;0,(V56-T56)/2,"")</f>
        <v/>
      </c>
      <c r="V56" s="114" t="n">
        <v>597</v>
      </c>
      <c r="W56" s="114">
        <f>IF(X56&gt;0,(X56-V56)/2,"")</f>
        <v/>
      </c>
      <c r="X56" s="114" t="n">
        <v>963</v>
      </c>
      <c r="Y56" s="114">
        <f>IF(Z56&gt;0,(Z56-X56)/2,"")</f>
        <v/>
      </c>
      <c r="Z56" s="114" t="n">
        <v>963</v>
      </c>
      <c r="AA56" s="114">
        <f>IF(AB56&gt;0,(AB56-Z56)/2,"")</f>
        <v/>
      </c>
      <c r="AB56" s="114" t="n">
        <v>963</v>
      </c>
      <c r="AC56" s="114">
        <f>IF(AD56&gt;0,(AD56-AB56)/2,"")</f>
        <v/>
      </c>
      <c r="AD56" s="114" t="n">
        <v>963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3588</v>
      </c>
      <c r="R57" s="104" t="n">
        <v>453</v>
      </c>
      <c r="S57" s="104">
        <f>IF(T57&gt;0,(T57-R57)/2,"")</f>
        <v/>
      </c>
      <c r="T57" s="104" t="n">
        <v>594</v>
      </c>
      <c r="U57" s="104">
        <f>IF(V57&gt;0,(V57-T57)/2,"")</f>
        <v/>
      </c>
      <c r="V57" s="104" t="n">
        <v>616</v>
      </c>
      <c r="W57" s="104">
        <f>IF(X57&gt;0,(X57-V57)/2,"")</f>
        <v/>
      </c>
      <c r="X57" s="104" t="n">
        <v>1341</v>
      </c>
      <c r="Y57" s="104">
        <f>IF(Z57&gt;0,(Z57-X57)/2,"")</f>
        <v/>
      </c>
      <c r="Z57" s="104" t="n">
        <v>1341</v>
      </c>
      <c r="AA57" s="104">
        <f>IF(AB57&gt;0,(AB57-Z57)/2,"")</f>
        <v/>
      </c>
      <c r="AB57" s="104" t="n">
        <v>1341</v>
      </c>
      <c r="AC57" s="104">
        <f>IF(AD57&gt;0,(AD57-AB57)/2,"")</f>
        <v/>
      </c>
      <c r="AD57" s="104" t="n">
        <v>1341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2738</v>
      </c>
      <c r="R58" s="106" t="n">
        <v>1013</v>
      </c>
      <c r="S58" s="106">
        <f>IF(T58&gt;0,(T58-R58)/2,"")</f>
        <v/>
      </c>
      <c r="T58" s="106" t="n">
        <v>1482</v>
      </c>
      <c r="U58" s="106">
        <f>IF(V58&gt;0,(V58-T58)/2,"")</f>
        <v/>
      </c>
      <c r="V58" s="106" t="n">
        <v>2095</v>
      </c>
      <c r="W58" s="106">
        <f>IF(X58&gt;0,(X58-V58)/2,"")</f>
        <v/>
      </c>
      <c r="X58" s="106" t="n">
        <v>2489</v>
      </c>
      <c r="Y58" s="106">
        <f>IF(Z58&gt;0,(Z58-X58)/2,"")</f>
        <v/>
      </c>
      <c r="Z58" s="106" t="n">
        <v>2489</v>
      </c>
      <c r="AA58" s="106">
        <f>IF(AB58&gt;0,(AB58-Z58)/2,"")</f>
        <v/>
      </c>
      <c r="AB58" s="106" t="n">
        <v>2489</v>
      </c>
      <c r="AC58" s="106">
        <f>IF(AD58&gt;0,(AD58-AB58)/2,"")</f>
        <v/>
      </c>
      <c r="AD58" s="106" t="n">
        <v>2489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6639</v>
      </c>
      <c r="R59" s="108" t="n">
        <v>248</v>
      </c>
      <c r="S59" s="108">
        <f>IF(T59&gt;0,(T59-R59)/2,"")</f>
        <v/>
      </c>
      <c r="T59" s="108" t="n">
        <v>739</v>
      </c>
      <c r="U59" s="108">
        <f>IF(V59&gt;0,(V59-T59)/2,"")</f>
        <v/>
      </c>
      <c r="V59" s="108" t="n">
        <v>1243</v>
      </c>
      <c r="W59" s="108">
        <f>IF(X59&gt;0,(X59-V59)/2,"")</f>
        <v/>
      </c>
      <c r="X59" s="108" t="n">
        <v>3353</v>
      </c>
      <c r="Y59" s="108">
        <f>IF(Z59&gt;0,(Z59-X59)/2,"")</f>
        <v/>
      </c>
      <c r="Z59" s="108" t="n">
        <v>3444</v>
      </c>
      <c r="AA59" s="108">
        <f>IF(AB59&gt;0,(AB59-Z59)/2,"")</f>
        <v/>
      </c>
      <c r="AB59" s="108" t="n">
        <v>3444</v>
      </c>
      <c r="AC59" s="108">
        <f>IF(AD59&gt;0,(AD59-AB59)/2,"")</f>
        <v/>
      </c>
      <c r="AD59" s="108" t="n">
        <v>3444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3575</v>
      </c>
      <c r="R60" s="114" t="n">
        <v>1750</v>
      </c>
      <c r="S60" s="114">
        <f>IF(T60&gt;0,(T60-R60)/2,"")</f>
        <v/>
      </c>
      <c r="T60" s="114" t="n">
        <v>2193</v>
      </c>
      <c r="U60" s="114">
        <f>IF(V60&gt;0,(V60-T60)/2,"")</f>
        <v/>
      </c>
      <c r="V60" s="114" t="n">
        <v>2961</v>
      </c>
      <c r="W60" s="114">
        <f>IF(X60&gt;0,(X60-V60)/2,"")</f>
        <v/>
      </c>
      <c r="X60" s="114" t="n">
        <v>3325</v>
      </c>
      <c r="Y60" s="114">
        <f>IF(Z60&gt;0,(Z60-X60)/2,"")</f>
        <v/>
      </c>
      <c r="Z60" s="114" t="n">
        <v>3341</v>
      </c>
      <c r="AA60" s="114">
        <f>IF(AB60&gt;0,(AB60-Z60)/2,"")</f>
        <v/>
      </c>
      <c r="AB60" s="114" t="n">
        <v>3341</v>
      </c>
      <c r="AC60" s="114">
        <f>IF(AD60&gt;0,(AD60-AB60)/2,"")</f>
        <v/>
      </c>
      <c r="AD60" s="114" t="n">
        <v>3341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4863</v>
      </c>
      <c r="R61" s="104" t="n">
        <v>228</v>
      </c>
      <c r="S61" s="104">
        <f>IF(T61&gt;0,(T61-R61)/2,"")</f>
        <v/>
      </c>
      <c r="T61" s="104" t="n">
        <v>673</v>
      </c>
      <c r="U61" s="104">
        <f>IF(V61&gt;0,(V61-T61)/2,"")</f>
        <v/>
      </c>
      <c r="V61" s="104" t="n">
        <v>855</v>
      </c>
      <c r="W61" s="104">
        <f>IF(X61&gt;0,(X61-V61)/2,"")</f>
        <v/>
      </c>
      <c r="X61" s="104" t="n">
        <v>2335</v>
      </c>
      <c r="Y61" s="104">
        <f>IF(Z61&gt;0,(Z61-X61)/2,"")</f>
        <v/>
      </c>
      <c r="Z61" s="104" t="n">
        <v>2468</v>
      </c>
      <c r="AA61" s="104">
        <f>IF(AB61&gt;0,(AB61-Z61)/2,"")</f>
        <v/>
      </c>
      <c r="AB61" s="104" t="n">
        <v>2468</v>
      </c>
      <c r="AC61" s="104">
        <f>IF(AD61&gt;0,(AD61-AB61)/2,"")</f>
        <v/>
      </c>
      <c r="AD61" s="104" t="n">
        <v>2468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4138</v>
      </c>
      <c r="R62" s="106" t="n">
        <v>909</v>
      </c>
      <c r="S62" s="106">
        <f>IF(T62&gt;0,(T62-R62)/2,"")</f>
        <v/>
      </c>
      <c r="T62" s="106" t="n">
        <v>1332</v>
      </c>
      <c r="U62" s="106">
        <f>IF(V62&gt;0,(V62-T62)/2,"")</f>
        <v/>
      </c>
      <c r="V62" s="106" t="n">
        <v>1332</v>
      </c>
      <c r="W62" s="106">
        <f>IF(X62&gt;0,(X62-V62)/2,"")</f>
        <v/>
      </c>
      <c r="X62" s="106" t="n">
        <v>1555</v>
      </c>
      <c r="Y62" s="106">
        <f>IF(Z62&gt;0,(Z62-X62)/2,"")</f>
        <v/>
      </c>
      <c r="Z62" s="106" t="n">
        <v>1752</v>
      </c>
      <c r="AA62" s="106">
        <f>IF(AB62&gt;0,(AB62-Z62)/2,"")</f>
        <v/>
      </c>
      <c r="AB62" s="106" t="n">
        <v>1872</v>
      </c>
      <c r="AC62" s="106">
        <f>IF(AD62&gt;0,(AD62-AB62)/2,"")</f>
        <v/>
      </c>
      <c r="AD62" s="106" t="n">
        <v>1872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3486</v>
      </c>
      <c r="R63" s="108" t="n">
        <v>117</v>
      </c>
      <c r="S63" s="108">
        <f>IF(T63&gt;0,(T63-R63)/2,"")</f>
        <v/>
      </c>
      <c r="T63" s="108" t="n">
        <v>501</v>
      </c>
      <c r="U63" s="108">
        <f>IF(V63&gt;0,(V63-T63)/2,"")</f>
        <v/>
      </c>
      <c r="V63" s="108" t="n">
        <v>597</v>
      </c>
      <c r="W63" s="108">
        <f>IF(X63&gt;0,(X63-V63)/2,"")</f>
        <v/>
      </c>
      <c r="X63" s="108" t="n">
        <v>917</v>
      </c>
      <c r="Y63" s="108">
        <f>IF(Z63&gt;0,(Z63-X63)/2,"")</f>
        <v/>
      </c>
      <c r="Z63" s="108" t="n">
        <v>1290</v>
      </c>
      <c r="AA63" s="108">
        <f>IF(AB63&gt;0,(AB63-Z63)/2,"")</f>
        <v/>
      </c>
      <c r="AB63" s="108" t="n">
        <v>1318</v>
      </c>
      <c r="AC63" s="108">
        <f>IF(AD63&gt;0,(AD63-AB63)/2,"")</f>
        <v/>
      </c>
      <c r="AD63" s="108" t="n">
        <v>1318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3657</v>
      </c>
      <c r="R64" s="114" t="n">
        <v>960</v>
      </c>
      <c r="S64" s="114">
        <f>IF(T64&gt;0,(T64-R64)/2,"")</f>
        <v/>
      </c>
      <c r="T64" s="114" t="n">
        <v>996</v>
      </c>
      <c r="U64" s="114">
        <f>IF(V64&gt;0,(V64-T64)/2,"")</f>
        <v/>
      </c>
      <c r="V64" s="114" t="n">
        <v>1325</v>
      </c>
      <c r="W64" s="114">
        <f>IF(X64&gt;0,(X64-V64)/2,"")</f>
        <v/>
      </c>
      <c r="X64" s="114" t="n">
        <v>1325</v>
      </c>
      <c r="Y64" s="114">
        <f>IF(Z64&gt;0,(Z64-X64)/2,"")</f>
        <v/>
      </c>
      <c r="Z64" s="114" t="n">
        <v>1961</v>
      </c>
      <c r="AA64" s="114">
        <f>IF(AB64&gt;0,(AB64-Z64)/2,"")</f>
        <v/>
      </c>
      <c r="AB64" s="114" t="n">
        <v>1961</v>
      </c>
      <c r="AC64" s="114">
        <f>IF(AD64&gt;0,(AD64-AB64)/2,"")</f>
        <v/>
      </c>
      <c r="AD64" s="114" t="n">
        <v>1961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1.xml><?xml version="1.0" encoding="utf-8"?>
<worksheet xmlns:r="http://schemas.openxmlformats.org/officeDocument/2006/relationships" xmlns="http://schemas.openxmlformats.org/spreadsheetml/2006/main">
  <sheetPr codeName="Sheet81">
    <tabColor theme="1"/>
    <outlinePr summaryBelow="1" summaryRight="1"/>
    <pageSetUpPr fitToPage="1"/>
  </sheetPr>
  <dimension ref="B2:AQ64"/>
  <sheetViews>
    <sheetView topLeftCell="K1"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n"/>
      <c r="AE5" s="15" t="inlineStr">
        <is>
          <t>Remaining</t>
        </is>
      </c>
    </row>
    <row r="6">
      <c r="B6" s="16" t="inlineStr">
        <is>
          <t>QT</t>
        </is>
      </c>
      <c r="C6" s="17" t="n">
        <v>2388</v>
      </c>
      <c r="E6" s="18" t="inlineStr">
        <is>
          <t xml:space="preserve">Room 1 </t>
        </is>
      </c>
      <c r="F6" s="119" t="n">
        <v>18615</v>
      </c>
      <c r="G6" s="117" t="n">
        <v>15044.84575</v>
      </c>
      <c r="H6" s="117" t="n">
        <v>12859.71088594002</v>
      </c>
      <c r="I6" s="19">
        <f>G6+H6</f>
        <v/>
      </c>
      <c r="J6" s="119" t="n">
        <v>18547</v>
      </c>
      <c r="K6" s="117" t="n">
        <v>15161.685875</v>
      </c>
      <c r="L6" s="117" t="n">
        <v>12665.94346338</v>
      </c>
      <c r="M6" s="19">
        <f>K6+L6</f>
        <v/>
      </c>
      <c r="N6" s="85" t="n">
        <v>66</v>
      </c>
      <c r="O6" s="85" t="n">
        <v>48</v>
      </c>
      <c r="P6" s="92" t="n"/>
      <c r="Q6" s="20">
        <f>J6-P6</f>
        <v/>
      </c>
      <c r="R6" s="21" t="n">
        <v>4692</v>
      </c>
      <c r="S6" s="20">
        <f>IF(R6&gt;0,(R6-R7-$Q6),"")</f>
        <v/>
      </c>
      <c r="T6" s="21" t="n">
        <v>7203</v>
      </c>
      <c r="U6" s="20">
        <f>IF(T6&gt;0,(T6-T7-$Q6),"")</f>
        <v/>
      </c>
      <c r="V6" s="21" t="n">
        <v>10100</v>
      </c>
      <c r="W6" s="20">
        <f>IF(V6&gt;0,(V6-V7-$Q6),"")</f>
        <v/>
      </c>
      <c r="X6" s="21" t="n">
        <v>15841</v>
      </c>
      <c r="Y6" s="20">
        <f>IF(X6&gt;0,(X6-X7-$Q6),"")</f>
        <v/>
      </c>
      <c r="Z6" s="21" t="n">
        <v>17363</v>
      </c>
      <c r="AA6" s="20">
        <f>IF(Z6&gt;0,(Z6-Z7-$Q6),"")</f>
        <v/>
      </c>
      <c r="AB6" s="21" t="n">
        <v>17363</v>
      </c>
      <c r="AC6" s="22">
        <f>IF(AB6&gt;0,(AB6-AB7-$Q6),"")</f>
        <v/>
      </c>
      <c r="AD6" s="21" t="n">
        <v>17363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1932</v>
      </c>
      <c r="S7" s="24" t="n"/>
      <c r="T7" s="25" t="n">
        <v>3157</v>
      </c>
      <c r="U7" s="24" t="n"/>
      <c r="V7" s="25" t="n">
        <v>4257</v>
      </c>
      <c r="W7" s="24" t="n"/>
      <c r="X7" s="25" t="n">
        <v>7761</v>
      </c>
      <c r="Y7" s="24" t="n"/>
      <c r="Z7" s="25" t="n">
        <v>9111</v>
      </c>
      <c r="AA7" s="24" t="n"/>
      <c r="AB7" s="25" t="n">
        <v>9111</v>
      </c>
      <c r="AC7" s="26" t="n"/>
      <c r="AD7" s="25" t="n">
        <v>9111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2884</v>
      </c>
      <c r="E8" s="29" t="inlineStr">
        <is>
          <t>Room 2</t>
        </is>
      </c>
      <c r="F8" s="119" t="n">
        <v>11760</v>
      </c>
      <c r="G8" s="117" t="n">
        <v>4839.059999999999</v>
      </c>
      <c r="H8" s="117" t="n">
        <v>1468.7585675</v>
      </c>
      <c r="I8" s="19">
        <f>G8+H8</f>
        <v/>
      </c>
      <c r="J8" s="119" t="n">
        <v>11805</v>
      </c>
      <c r="K8" s="117" t="n">
        <v>4841.673999999999</v>
      </c>
      <c r="L8" s="117" t="n">
        <v>1434.3348634</v>
      </c>
      <c r="M8" s="19">
        <f>K8+L8</f>
        <v/>
      </c>
      <c r="N8" s="87" t="n">
        <v>29</v>
      </c>
      <c r="O8" s="87" t="n">
        <v>23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5175</v>
      </c>
      <c r="W8" s="20">
        <f>IF(V8&gt;0,(V8-V9-$Q8),"")</f>
        <v/>
      </c>
      <c r="X8" s="21" t="n">
        <v>6806</v>
      </c>
      <c r="Y8" s="20">
        <f>IF(X8&gt;0,(X8-X9-$Q8),"")</f>
        <v/>
      </c>
      <c r="Z8" s="21" t="n">
        <v>11805</v>
      </c>
      <c r="AA8" s="20">
        <f>IF(Z8&gt;0,(Z8-Z9-$Q8),"")</f>
        <v/>
      </c>
      <c r="AB8" s="21" t="n">
        <v>11805</v>
      </c>
      <c r="AC8" s="22">
        <f>IF(AB8&gt;0,(AB8-AB9-$Q8),"")</f>
        <v/>
      </c>
      <c r="AD8" s="21" t="n">
        <v>11805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1729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5175</v>
      </c>
      <c r="W9" s="24" t="n"/>
      <c r="X9" s="30" t="n">
        <v>6806</v>
      </c>
      <c r="Y9" s="24" t="n"/>
      <c r="Z9" s="30" t="n">
        <v>11805</v>
      </c>
      <c r="AA9" s="24" t="n"/>
      <c r="AB9" s="30" t="n">
        <v>11805</v>
      </c>
      <c r="AC9" s="26" t="n"/>
      <c r="AD9" s="30" t="n">
        <v>11805</v>
      </c>
      <c r="AE9" s="26" t="n"/>
    </row>
    <row r="10">
      <c r="B10" s="16" t="inlineStr">
        <is>
          <t>WM DC</t>
        </is>
      </c>
      <c r="C10" s="17" t="n">
        <v>5557</v>
      </c>
      <c r="E10" s="18" t="inlineStr">
        <is>
          <t>Room 3</t>
        </is>
      </c>
      <c r="F10" s="119" t="n">
        <v>12791</v>
      </c>
      <c r="G10" s="117" t="n">
        <v>9390.871093750004</v>
      </c>
      <c r="H10" s="117" t="n">
        <v>1751.37028</v>
      </c>
      <c r="I10" s="19">
        <f>G10+H10</f>
        <v/>
      </c>
      <c r="J10" s="119" t="n">
        <v>12932</v>
      </c>
      <c r="K10" s="117" t="n">
        <v>9565.974093749999</v>
      </c>
      <c r="L10" s="117" t="n">
        <v>1806.68501</v>
      </c>
      <c r="M10" s="19">
        <f>K10+L10</f>
        <v/>
      </c>
      <c r="N10" s="88" t="n">
        <v>46</v>
      </c>
      <c r="O10" s="88" t="n">
        <v>39</v>
      </c>
      <c r="P10" s="92" t="n"/>
      <c r="Q10" s="20">
        <f>J10-P10</f>
        <v/>
      </c>
      <c r="R10" s="21" t="n">
        <v>2031</v>
      </c>
      <c r="S10" s="20">
        <f>IF(R10&gt;0,(R10-R11-$Q10),"")</f>
        <v/>
      </c>
      <c r="T10" s="21" t="n">
        <v>4890</v>
      </c>
      <c r="U10" s="20">
        <f>IF(T10&gt;0,(T10-T11-$Q10),"")</f>
        <v/>
      </c>
      <c r="V10" s="21" t="n">
        <v>7906</v>
      </c>
      <c r="W10" s="20">
        <f>IF(V10&gt;0,(V10-V11-$Q10),"")</f>
        <v/>
      </c>
      <c r="X10" s="21" t="n">
        <v>9986</v>
      </c>
      <c r="Y10" s="20">
        <f>IF(X10&gt;0,(X10-X11-$Q10),"")</f>
        <v/>
      </c>
      <c r="Z10" s="21" t="n">
        <v>9986</v>
      </c>
      <c r="AA10" s="20">
        <f>IF(Z10&gt;0,(Z10-Z11-$Q10),"")</f>
        <v/>
      </c>
      <c r="AB10" s="21" t="n">
        <v>9986</v>
      </c>
      <c r="AC10" s="22">
        <f>IF(AB10&gt;0,(AB10-AB11-$Q10),"")</f>
        <v/>
      </c>
      <c r="AD10" s="21" t="n">
        <v>9986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2017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1365</v>
      </c>
      <c r="S11" s="24" t="n"/>
      <c r="T11" s="30" t="n">
        <v>3531</v>
      </c>
      <c r="U11" s="24" t="n"/>
      <c r="V11" s="30" t="n">
        <v>6541</v>
      </c>
      <c r="W11" s="24" t="n"/>
      <c r="X11" s="30" t="n">
        <v>8132</v>
      </c>
      <c r="Y11" s="24" t="n"/>
      <c r="Z11" s="30" t="n">
        <v>8132</v>
      </c>
      <c r="AA11" s="24" t="n"/>
      <c r="AB11" s="30" t="n">
        <v>8132</v>
      </c>
      <c r="AC11" s="26" t="n"/>
      <c r="AD11" s="30" t="n">
        <v>8132</v>
      </c>
      <c r="AE11" s="26" t="n"/>
    </row>
    <row r="12">
      <c r="B12" s="16" t="inlineStr">
        <is>
          <t>WM TUC</t>
        </is>
      </c>
      <c r="C12" s="17" t="n">
        <v>1419</v>
      </c>
      <c r="E12" s="29" t="inlineStr">
        <is>
          <t>Room 4</t>
        </is>
      </c>
      <c r="F12" s="119" t="n">
        <v>16165</v>
      </c>
      <c r="G12" s="117" t="n">
        <v>11516.482</v>
      </c>
      <c r="H12" s="117" t="n">
        <v>14889.24012211</v>
      </c>
      <c r="I12" s="19">
        <f>G12+H12</f>
        <v/>
      </c>
      <c r="J12" s="119" t="n">
        <v>14691</v>
      </c>
      <c r="K12" s="117" t="n">
        <v>11871.32425</v>
      </c>
      <c r="L12" s="117" t="n">
        <v>14503.68238888999</v>
      </c>
      <c r="M12" s="19">
        <f>K12+L12</f>
        <v/>
      </c>
      <c r="N12" s="88" t="n">
        <v>48</v>
      </c>
      <c r="O12" s="88" t="n">
        <v>39</v>
      </c>
      <c r="P12" s="92" t="n"/>
      <c r="Q12" s="20">
        <f>J12-P12</f>
        <v/>
      </c>
      <c r="R12" s="21" t="n">
        <v>1725</v>
      </c>
      <c r="S12" s="20">
        <f>IF(R12&gt;0,(R12-R13-$Q12),"")</f>
        <v/>
      </c>
      <c r="T12" s="21" t="n">
        <v>3159</v>
      </c>
      <c r="U12" s="20">
        <f>IF(T12&gt;0,(T12-T13-$Q12),"")</f>
        <v/>
      </c>
      <c r="V12" s="21" t="n">
        <v>6009</v>
      </c>
      <c r="W12" s="20">
        <f>IF(V12&gt;0,(V12-V13-$Q12),"")</f>
        <v/>
      </c>
      <c r="X12" s="21" t="n">
        <v>9671</v>
      </c>
      <c r="Y12" s="20">
        <f>IF(X12&gt;0,(X12-X13-$Q12),"")</f>
        <v/>
      </c>
      <c r="Z12" s="21" t="n">
        <v>11684</v>
      </c>
      <c r="AA12" s="20">
        <f>IF(Z12&gt;0,(Z12-Z13-$Q12),"")</f>
        <v/>
      </c>
      <c r="AB12" s="21" t="n">
        <v>11684</v>
      </c>
      <c r="AC12" s="22">
        <f>IF(AB12&gt;0,(AB12-AB13-$Q12),"")</f>
        <v/>
      </c>
      <c r="AD12" s="21" t="n">
        <v>11684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4077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903</v>
      </c>
      <c r="S13" s="24" t="n"/>
      <c r="T13" s="30" t="n">
        <v>2281</v>
      </c>
      <c r="U13" s="24" t="n"/>
      <c r="V13" s="30" t="n">
        <v>5111</v>
      </c>
      <c r="W13" s="24" t="n"/>
      <c r="X13" s="30" t="n">
        <v>8583</v>
      </c>
      <c r="Y13" s="24" t="n"/>
      <c r="Z13" s="30" t="n">
        <v>10568</v>
      </c>
      <c r="AA13" s="24" t="n"/>
      <c r="AB13" s="30" t="n">
        <v>10568</v>
      </c>
      <c r="AC13" s="26" t="n"/>
      <c r="AD13" s="30" t="n">
        <v>10568</v>
      </c>
      <c r="AE13" s="26" t="n"/>
    </row>
    <row r="14">
      <c r="B14" s="16" t="inlineStr">
        <is>
          <t>ALBSFWY PHX</t>
        </is>
      </c>
      <c r="C14" s="17" t="n">
        <v>9992</v>
      </c>
      <c r="E14" s="18" t="inlineStr">
        <is>
          <t>Room 5</t>
        </is>
      </c>
      <c r="F14" s="119" t="n">
        <v>25249</v>
      </c>
      <c r="G14" s="117" t="n">
        <v>16692.8125</v>
      </c>
      <c r="H14" s="117" t="n">
        <v>21440.91861404999</v>
      </c>
      <c r="I14" s="19">
        <f>G14+H14</f>
        <v/>
      </c>
      <c r="J14" s="119" t="n">
        <v>23413</v>
      </c>
      <c r="K14" s="117" t="n">
        <v>16671.71875</v>
      </c>
      <c r="L14" s="117" t="n">
        <v>21326.587017175</v>
      </c>
      <c r="M14" s="19">
        <f>K14+L14</f>
        <v/>
      </c>
      <c r="N14" s="88" t="n">
        <v>61</v>
      </c>
      <c r="O14" s="88" t="n">
        <v>49</v>
      </c>
      <c r="P14" s="92" t="n"/>
      <c r="Q14" s="20">
        <f>J14-P14</f>
        <v/>
      </c>
      <c r="R14" s="21" t="n">
        <v>4313</v>
      </c>
      <c r="S14" s="20">
        <f>IF(R14&gt;0,(R14-R15-$Q14),"")</f>
        <v/>
      </c>
      <c r="T14" s="21" t="n">
        <v>7099</v>
      </c>
      <c r="U14" s="20">
        <f>IF(T14&gt;0,(T14-T15-$Q14),"")</f>
        <v/>
      </c>
      <c r="V14" s="21" t="n">
        <v>8043</v>
      </c>
      <c r="W14" s="20">
        <f>IF(V14&gt;0,(V14-V15-$Q14),"")</f>
        <v/>
      </c>
      <c r="X14" s="21" t="n">
        <v>11322</v>
      </c>
      <c r="Y14" s="20">
        <f>IF(X14&gt;0,(X14-X15-$Q14),"")</f>
        <v/>
      </c>
      <c r="Z14" s="21" t="n">
        <v>14660</v>
      </c>
      <c r="AA14" s="20">
        <f>IF(Z14&gt;0,(Z14-Z15-$Q14),"")</f>
        <v/>
      </c>
      <c r="AB14" s="21" t="n">
        <v>14672</v>
      </c>
      <c r="AC14" s="22">
        <f>IF(AB14&gt;0,(AB14-AB15-$Q14),"")</f>
        <v/>
      </c>
      <c r="AD14" s="21" t="n">
        <v>14672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3787</v>
      </c>
      <c r="S15" s="24" t="n"/>
      <c r="T15" s="25" t="n">
        <v>5590</v>
      </c>
      <c r="U15" s="24" t="n"/>
      <c r="V15" s="25" t="n">
        <v>6269</v>
      </c>
      <c r="W15" s="24" t="n"/>
      <c r="X15" s="25" t="n">
        <v>8268</v>
      </c>
      <c r="Y15" s="24" t="n"/>
      <c r="Z15" s="25" t="n">
        <v>9272</v>
      </c>
      <c r="AA15" s="24" t="n"/>
      <c r="AB15" s="25" t="n">
        <v>9272</v>
      </c>
      <c r="AC15" s="26" t="n"/>
      <c r="AD15" s="25" t="n">
        <v>9272</v>
      </c>
      <c r="AE15" s="26" t="n"/>
    </row>
    <row r="16" ht="15" customHeight="1" thickBot="1">
      <c r="B16" s="28" t="inlineStr">
        <is>
          <t>FRY'S</t>
        </is>
      </c>
      <c r="C16" s="17" t="n">
        <v>11681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9041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1991</v>
      </c>
      <c r="L20" s="4" t="n"/>
      <c r="M20" s="4" t="n"/>
      <c r="Q20" s="51" t="inlineStr">
        <is>
          <t>Day Prior</t>
        </is>
      </c>
      <c r="R20" s="35" t="n">
        <v>19279</v>
      </c>
      <c r="S20" s="36" t="n">
        <v>-61249</v>
      </c>
      <c r="T20" s="35" t="n">
        <v>31867</v>
      </c>
      <c r="U20" s="36" t="n">
        <v>-48661</v>
      </c>
      <c r="V20" s="35" t="n">
        <v>48805</v>
      </c>
      <c r="W20" s="36" t="n">
        <v>-31723</v>
      </c>
      <c r="X20" s="35" t="n">
        <v>64975</v>
      </c>
      <c r="Y20" s="36" t="n">
        <v>-15553</v>
      </c>
      <c r="Z20" s="35" t="n">
        <v>69562</v>
      </c>
      <c r="AA20" s="36" t="n">
        <v>-10966</v>
      </c>
      <c r="AB20" s="35" t="n">
        <v>69562</v>
      </c>
      <c r="AC20" s="37" t="n">
        <v>-10966</v>
      </c>
      <c r="AD20" s="35" t="n">
        <v>69562</v>
      </c>
      <c r="AE20" s="37" t="n">
        <v>-10966</v>
      </c>
    </row>
    <row r="21" ht="15" customHeight="1" thickBot="1">
      <c r="B21" s="57" t="inlineStr">
        <is>
          <t>SBUX LV</t>
        </is>
      </c>
      <c r="C21" s="58" t="n">
        <v>4447</v>
      </c>
      <c r="M21" s="4" t="n"/>
      <c r="Q21" s="52" t="n"/>
      <c r="R21" s="40" t="n">
        <v>629</v>
      </c>
      <c r="S21" s="41" t="n"/>
      <c r="T21" s="40" t="n">
        <v>1312</v>
      </c>
      <c r="U21" s="41" t="n"/>
      <c r="V21" s="40" t="n">
        <v>1721</v>
      </c>
      <c r="W21" s="41" t="n"/>
      <c r="X21" s="40" t="n">
        <v>2331</v>
      </c>
      <c r="Y21" s="41" t="n"/>
      <c r="Z21" s="40" t="n">
        <v>2345</v>
      </c>
      <c r="AA21" s="41" t="n"/>
      <c r="AB21" s="40" t="n">
        <v>2345</v>
      </c>
      <c r="AC21" s="42" t="n"/>
      <c r="AD21" s="40" t="n">
        <v>2345</v>
      </c>
      <c r="AE21" s="42" t="n"/>
    </row>
    <row r="22" ht="15" customHeight="1" thickBot="1">
      <c r="M22" s="4" t="n"/>
      <c r="Q22" s="54" t="n"/>
      <c r="R22" s="55" t="n">
        <v>4559.5</v>
      </c>
      <c r="S22" s="55" t="n"/>
      <c r="T22" s="55" t="n">
        <v>3673.5</v>
      </c>
      <c r="U22" s="55" t="n"/>
      <c r="V22" s="55" t="n">
        <v>4531</v>
      </c>
      <c r="W22" s="55" t="n"/>
      <c r="X22" s="55" t="n">
        <v>11340.5</v>
      </c>
      <c r="Y22" s="55" t="n"/>
      <c r="Z22" s="55" t="n">
        <v>2283.5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10717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24247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2388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13070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15910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4613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1026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1063</v>
      </c>
      <c r="Y35" s="104">
        <f>IF(Z35&gt;0,(Z35-X35)/2,"")</f>
        <v/>
      </c>
      <c r="Z35" s="104" t="n">
        <v>1063</v>
      </c>
      <c r="AA35" s="104">
        <f>IF(AB35&gt;0,(AB35-Z35)/2,"")</f>
        <v/>
      </c>
      <c r="AB35" s="104" t="n">
        <v>1063</v>
      </c>
      <c r="AC35" s="104">
        <f>IF(AD35&gt;0,(AD35-AB35)/2,"")</f>
        <v/>
      </c>
      <c r="AD35" s="104" t="n">
        <v>1063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2094</v>
      </c>
      <c r="R36" s="106" t="n">
        <v>640</v>
      </c>
      <c r="S36" s="106">
        <f>IF(T36&gt;0,(T36-R36)/2,"")</f>
        <v/>
      </c>
      <c r="T36" s="106" t="n">
        <v>640</v>
      </c>
      <c r="U36" s="106">
        <f>IF(V36&gt;0,(V36-T36)/2,"")</f>
        <v/>
      </c>
      <c r="V36" s="106" t="n">
        <v>1184</v>
      </c>
      <c r="W36" s="106">
        <f>IF(X36&gt;0,(X36-V36)/2,"")</f>
        <v/>
      </c>
      <c r="X36" s="106" t="n">
        <v>1184</v>
      </c>
      <c r="Y36" s="106">
        <f>IF(Z36&gt;0,(Z36-X36)/2,"")</f>
        <v/>
      </c>
      <c r="Z36" s="106" t="n">
        <v>1195</v>
      </c>
      <c r="AA36" s="106">
        <f>IF(AB36&gt;0,(AB36-Z36)/2,"")</f>
        <v/>
      </c>
      <c r="AB36" s="106" t="n">
        <v>1195</v>
      </c>
      <c r="AC36" s="106">
        <f>IF(AD36&gt;0,(AD36-AB36)/2,"")</f>
        <v/>
      </c>
      <c r="AD36" s="106" t="n">
        <v>1195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2737</v>
      </c>
      <c r="R37" s="108" t="n">
        <v>1197</v>
      </c>
      <c r="S37" s="108">
        <f>IF(T37&gt;0,(T37-R37)/2,"")</f>
        <v/>
      </c>
      <c r="T37" s="108" t="n">
        <v>2037</v>
      </c>
      <c r="U37" s="108">
        <f>IF(V37&gt;0,(V37-T37)/2,"")</f>
        <v/>
      </c>
      <c r="V37" s="108" t="n">
        <v>2471</v>
      </c>
      <c r="W37" s="108">
        <f>IF(X37&gt;0,(X37-V37)/2,"")</f>
        <v/>
      </c>
      <c r="X37" s="108" t="n">
        <v>2891</v>
      </c>
      <c r="Y37" s="108">
        <f>IF(Z37&gt;0,(Z37-X37)/2,"")</f>
        <v/>
      </c>
      <c r="Z37" s="108" t="n">
        <v>3689</v>
      </c>
      <c r="AA37" s="108">
        <f>IF(AB37&gt;0,(AB37-Z37)/2,"")</f>
        <v/>
      </c>
      <c r="AB37" s="108" t="n">
        <v>3689</v>
      </c>
      <c r="AC37" s="108">
        <f>IF(AD37&gt;0,(AD37-AB37)/2,"")</f>
        <v/>
      </c>
      <c r="AD37" s="108" t="n">
        <v>3689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1777</v>
      </c>
      <c r="R38" s="106" t="n">
        <v>1161</v>
      </c>
      <c r="S38" s="106">
        <f>IF(T38&gt;0,(T38-R38)/2,"")</f>
        <v/>
      </c>
      <c r="T38" s="106" t="n">
        <v>1607</v>
      </c>
      <c r="U38" s="106">
        <f>IF(V38&gt;0,(V38-T38)/2,"")</f>
        <v/>
      </c>
      <c r="V38" s="106" t="n">
        <v>2647</v>
      </c>
      <c r="W38" s="106">
        <f>IF(X38&gt;0,(X38-V38)/2,"")</f>
        <v/>
      </c>
      <c r="X38" s="106" t="n">
        <v>3248</v>
      </c>
      <c r="Y38" s="106">
        <f>IF(Z38&gt;0,(Z38-X38)/2,"")</f>
        <v/>
      </c>
      <c r="Z38" s="106" t="n">
        <v>3250</v>
      </c>
      <c r="AA38" s="106">
        <f>IF(AB38&gt;0,(AB38-Z38)/2,"")</f>
        <v/>
      </c>
      <c r="AB38" s="106" t="n">
        <v>3250</v>
      </c>
      <c r="AC38" s="106">
        <f>IF(AD38&gt;0,(AD38-AB38)/2,"")</f>
        <v/>
      </c>
      <c r="AD38" s="106" t="n">
        <v>3250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24</v>
      </c>
      <c r="R39" s="108" t="n">
        <v>0</v>
      </c>
      <c r="S39" s="108">
        <f>IF(T39&gt;0,(T39-R39)/2,"")</f>
        <v/>
      </c>
      <c r="T39" s="108" t="n">
        <v>754</v>
      </c>
      <c r="U39" s="108">
        <f>IF(V39&gt;0,(V39-T39)/2,"")</f>
        <v/>
      </c>
      <c r="V39" s="108" t="n">
        <v>754</v>
      </c>
      <c r="W39" s="108">
        <f>IF(X39&gt;0,(X39-V39)/2,"")</f>
        <v/>
      </c>
      <c r="X39" s="108" t="n">
        <v>1850</v>
      </c>
      <c r="Y39" s="108">
        <f>IF(Z39&gt;0,(Z39-X39)/2,"")</f>
        <v/>
      </c>
      <c r="Z39" s="108" t="n">
        <v>2185</v>
      </c>
      <c r="AA39" s="108">
        <f>IF(AB39&gt;0,(AB39-Z39)/2,"")</f>
        <v/>
      </c>
      <c r="AB39" s="108" t="n">
        <v>2185</v>
      </c>
      <c r="AC39" s="108">
        <f>IF(AD39&gt;0,(AD39-AB39)/2,"")</f>
        <v/>
      </c>
      <c r="AD39" s="108" t="n">
        <v>2185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0</v>
      </c>
      <c r="R40" s="106" t="n">
        <v>502</v>
      </c>
      <c r="S40" s="106">
        <f>IF(T40&gt;0,(T40-R40)/2,"")</f>
        <v/>
      </c>
      <c r="T40" s="106" t="n">
        <v>973</v>
      </c>
      <c r="U40" s="106">
        <f>IF(V40&gt;0,(V40-T40)/2,"")</f>
        <v/>
      </c>
      <c r="V40" s="106" t="n">
        <v>1854</v>
      </c>
      <c r="W40" s="106">
        <f>IF(X40&gt;0,(X40-V40)/2,"")</f>
        <v/>
      </c>
      <c r="X40" s="106" t="n">
        <v>2633</v>
      </c>
      <c r="Y40" s="106">
        <f>IF(Z40&gt;0,(Z40-X40)/2,"")</f>
        <v/>
      </c>
      <c r="Z40" s="106" t="n">
        <v>3148</v>
      </c>
      <c r="AA40" s="106">
        <f>IF(AB40&gt;0,(AB40-Z40)/2,"")</f>
        <v/>
      </c>
      <c r="AB40" s="106" t="n">
        <v>3148</v>
      </c>
      <c r="AC40" s="106">
        <f>IF(AD40&gt;0,(AD40-AB40)/2,"")</f>
        <v/>
      </c>
      <c r="AD40" s="106" t="n">
        <v>3148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42</v>
      </c>
      <c r="R42" s="106" t="n">
        <v>618</v>
      </c>
      <c r="S42" s="106">
        <f>IF(T42&gt;0,(T42-R42)/2,"")</f>
        <v/>
      </c>
      <c r="T42" s="106" t="n">
        <v>618</v>
      </c>
      <c r="U42" s="106">
        <f>IF(V42&gt;0,(V42-T42)/2,"")</f>
        <v/>
      </c>
      <c r="V42" s="106" t="n">
        <v>253</v>
      </c>
      <c r="W42" s="106">
        <f>IF(X42&gt;0,(X42-V42)/2,"")</f>
        <v/>
      </c>
      <c r="X42" s="106" t="n">
        <v>988</v>
      </c>
      <c r="Y42" s="106">
        <f>IF(Z42&gt;0,(Z42-X42)/2,"")</f>
        <v/>
      </c>
      <c r="Z42" s="106" t="n">
        <v>638</v>
      </c>
      <c r="AA42" s="106">
        <f>IF(AB42&gt;0,(AB42-Z42)/2,"")</f>
        <v/>
      </c>
      <c r="AB42" s="106" t="n">
        <v>638</v>
      </c>
      <c r="AC42" s="106">
        <f>IF(AD42&gt;0,(AD42-AB42)/2,"")</f>
        <v/>
      </c>
      <c r="AD42" s="106" t="n">
        <v>638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1710</v>
      </c>
      <c r="R43" s="110" t="n">
        <v>574</v>
      </c>
      <c r="S43" s="110">
        <f>IF(T43&gt;0,(T43-R43)/2,"")</f>
        <v/>
      </c>
      <c r="T43" s="110" t="n">
        <v>574</v>
      </c>
      <c r="U43" s="110">
        <f>IF(V43&gt;0,(V43-T43)/2,"")</f>
        <v/>
      </c>
      <c r="V43" s="110" t="n">
        <v>937</v>
      </c>
      <c r="W43" s="110">
        <f>IF(X43&gt;0,(X43-V43)/2,"")</f>
        <v/>
      </c>
      <c r="X43" s="110" t="n">
        <v>1746</v>
      </c>
      <c r="Y43" s="110">
        <f>IF(Z43&gt;0,(Z43-X43)/2,"")</f>
        <v/>
      </c>
      <c r="Z43" s="110" t="n">
        <v>1746</v>
      </c>
      <c r="AA43" s="110">
        <f>IF(AB43&gt;0,(AB43-Z43)/2,"")</f>
        <v/>
      </c>
      <c r="AB43" s="110" t="n">
        <v>1746</v>
      </c>
      <c r="AC43" s="110">
        <f>IF(AD43&gt;0,(AD43-AB43)/2,"")</f>
        <v/>
      </c>
      <c r="AD43" s="110" t="n">
        <v>1746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0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1970</v>
      </c>
      <c r="W44" s="112">
        <f>IF(X44&gt;0,(X44-V44)/2,"")</f>
        <v/>
      </c>
      <c r="X44" s="112" t="n">
        <v>1970</v>
      </c>
      <c r="Y44" s="112">
        <f>IF(Z44&gt;0,(Z44-X44)/2,"")</f>
        <v/>
      </c>
      <c r="Z44" s="112" t="n">
        <v>3099</v>
      </c>
      <c r="AA44" s="112">
        <f>IF(AB44&gt;0,(AB44-Z44)/2,"")</f>
        <v/>
      </c>
      <c r="AB44" s="112" t="n">
        <v>3099</v>
      </c>
      <c r="AC44" s="112">
        <f>IF(AD44&gt;0,(AD44-AB44)/2,"")</f>
        <v/>
      </c>
      <c r="AD44" s="112" t="n">
        <v>3099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0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0</v>
      </c>
      <c r="Y45" s="108">
        <f>IF(Z45&gt;0,(Z45-X45)/2,"")</f>
        <v/>
      </c>
      <c r="Z45" s="108" t="n">
        <v>2580</v>
      </c>
      <c r="AA45" s="108">
        <f>IF(AB45&gt;0,(AB45-Z45)/2,"")</f>
        <v/>
      </c>
      <c r="AB45" s="108" t="n">
        <v>2580</v>
      </c>
      <c r="AC45" s="108">
        <f>IF(AD45&gt;0,(AD45-AB45)/2,"")</f>
        <v/>
      </c>
      <c r="AD45" s="108" t="n">
        <v>2580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1570</v>
      </c>
      <c r="W46" s="106">
        <f>IF(X46&gt;0,(X46-V46)/2,"")</f>
        <v/>
      </c>
      <c r="X46" s="106" t="n">
        <v>1570</v>
      </c>
      <c r="Y46" s="106">
        <f>IF(Z46&gt;0,(Z46-X46)/2,"")</f>
        <v/>
      </c>
      <c r="Z46" s="106" t="n">
        <v>2860</v>
      </c>
      <c r="AA46" s="106">
        <f>IF(AB46&gt;0,(AB46-Z46)/2,"")</f>
        <v/>
      </c>
      <c r="AB46" s="106" t="n">
        <v>2860</v>
      </c>
      <c r="AC46" s="106">
        <f>IF(AD46&gt;0,(AD46-AB46)/2,"")</f>
        <v/>
      </c>
      <c r="AD46" s="106" t="n">
        <v>2860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1635</v>
      </c>
      <c r="W47" s="110">
        <f>IF(X47&gt;0,(X47-V47)/2,"")</f>
        <v/>
      </c>
      <c r="X47" s="110" t="n">
        <v>3266</v>
      </c>
      <c r="Y47" s="110">
        <f>IF(Z47&gt;0,(Z47-X47)/2,"")</f>
        <v/>
      </c>
      <c r="Z47" s="110" t="n">
        <v>3266</v>
      </c>
      <c r="AA47" s="110">
        <f>IF(AB47&gt;0,(AB47-Z47)/2,"")</f>
        <v/>
      </c>
      <c r="AB47" s="110" t="n">
        <v>3266</v>
      </c>
      <c r="AC47" s="110">
        <f>IF(AD47&gt;0,(AD47-AB47)/2,"")</f>
        <v/>
      </c>
      <c r="AD47" s="110" t="n">
        <v>3266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1129</v>
      </c>
      <c r="R48" s="112" t="n">
        <v>0</v>
      </c>
      <c r="S48" s="112">
        <f>IF(T48&gt;0,(T48-R48)/2,"")</f>
        <v/>
      </c>
      <c r="T48" s="112" t="n">
        <v>33</v>
      </c>
      <c r="U48" s="112">
        <f>IF(V48&gt;0,(V48-T48)/2,"")</f>
        <v/>
      </c>
      <c r="V48" s="112" t="n">
        <v>57</v>
      </c>
      <c r="W48" s="112">
        <f>IF(X48&gt;0,(X48-V48)/2,"")</f>
        <v/>
      </c>
      <c r="X48" s="112" t="n">
        <v>161</v>
      </c>
      <c r="Y48" s="112">
        <f>IF(Z48&gt;0,(Z48-X48)/2,"")</f>
        <v/>
      </c>
      <c r="Z48" s="112" t="n">
        <v>161</v>
      </c>
      <c r="AA48" s="112">
        <f>IF(AB48&gt;0,(AB48-Z48)/2,"")</f>
        <v/>
      </c>
      <c r="AB48" s="112" t="n">
        <v>161</v>
      </c>
      <c r="AC48" s="112">
        <f>IF(AD48&gt;0,(AD48-AB48)/2,"")</f>
        <v/>
      </c>
      <c r="AD48" s="112" t="n">
        <v>161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2490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323</v>
      </c>
      <c r="W49" s="108">
        <f>IF(X49&gt;0,(X49-V49)/2,"")</f>
        <v/>
      </c>
      <c r="X49" s="108" t="n">
        <v>374</v>
      </c>
      <c r="Y49" s="108">
        <f>IF(Z49&gt;0,(Z49-X49)/2,"")</f>
        <v/>
      </c>
      <c r="Z49" s="108" t="n">
        <v>374</v>
      </c>
      <c r="AA49" s="108">
        <f>IF(AB49&gt;0,(AB49-Z49)/2,"")</f>
        <v/>
      </c>
      <c r="AB49" s="108" t="n">
        <v>374</v>
      </c>
      <c r="AC49" s="108">
        <f>IF(AD49&gt;0,(AD49-AB49)/2,"")</f>
        <v/>
      </c>
      <c r="AD49" s="108" t="n">
        <v>374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1662</v>
      </c>
      <c r="R50" s="106" t="n">
        <v>18</v>
      </c>
      <c r="S50" s="106">
        <f>IF(T50&gt;0,(T50-R50)/2,"")</f>
        <v/>
      </c>
      <c r="T50" s="106" t="n">
        <v>841</v>
      </c>
      <c r="U50" s="106">
        <f>IF(V50&gt;0,(V50-T50)/2,"")</f>
        <v/>
      </c>
      <c r="V50" s="106" t="n">
        <v>1112</v>
      </c>
      <c r="W50" s="106">
        <f>IF(X50&gt;0,(X50-V50)/2,"")</f>
        <v/>
      </c>
      <c r="X50" s="106" t="n">
        <v>1028</v>
      </c>
      <c r="Y50" s="106">
        <f>IF(Z50&gt;0,(Z50-X50)/2,"")</f>
        <v/>
      </c>
      <c r="Z50" s="106" t="n">
        <v>1028</v>
      </c>
      <c r="AA50" s="106">
        <f>IF(AB50&gt;0,(AB50-Z50)/2,"")</f>
        <v/>
      </c>
      <c r="AB50" s="106" t="n">
        <v>1028</v>
      </c>
      <c r="AC50" s="106">
        <f>IF(AD50&gt;0,(AD50-AB50)/2,"")</f>
        <v/>
      </c>
      <c r="AD50" s="106" t="n">
        <v>1028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2134</v>
      </c>
      <c r="R51" s="108" t="n">
        <v>350</v>
      </c>
      <c r="S51" s="108">
        <f>IF(T51&gt;0,(T51-R51)/2,"")</f>
        <v/>
      </c>
      <c r="T51" s="108" t="n">
        <v>478</v>
      </c>
      <c r="U51" s="108">
        <f>IF(V51&gt;0,(V51-T51)/2,"")</f>
        <v/>
      </c>
      <c r="V51" s="108" t="n">
        <v>1480</v>
      </c>
      <c r="W51" s="108">
        <f>IF(X51&gt;0,(X51-V51)/2,"")</f>
        <v/>
      </c>
      <c r="X51" s="108" t="n">
        <v>1567</v>
      </c>
      <c r="Y51" s="108">
        <f>IF(Z51&gt;0,(Z51-X51)/2,"")</f>
        <v/>
      </c>
      <c r="Z51" s="108" t="n">
        <v>1567</v>
      </c>
      <c r="AA51" s="108">
        <f>IF(AB51&gt;0,(AB51-Z51)/2,"")</f>
        <v/>
      </c>
      <c r="AB51" s="108" t="n">
        <v>1567</v>
      </c>
      <c r="AC51" s="108">
        <f>IF(AD51&gt;0,(AD51-AB51)/2,"")</f>
        <v/>
      </c>
      <c r="AD51" s="108" t="n">
        <v>1567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2024</v>
      </c>
      <c r="R52" s="106" t="n">
        <v>0</v>
      </c>
      <c r="S52" s="106">
        <f>IF(T52&gt;0,(T52-R52)/2,"")</f>
        <v/>
      </c>
      <c r="T52" s="106" t="n">
        <v>969</v>
      </c>
      <c r="U52" s="106">
        <f>IF(V52&gt;0,(V52-T52)/2,"")</f>
        <v/>
      </c>
      <c r="V52" s="106" t="n">
        <v>1223</v>
      </c>
      <c r="W52" s="106">
        <f>IF(X52&gt;0,(X52-V52)/2,"")</f>
        <v/>
      </c>
      <c r="X52" s="106" t="n">
        <v>1263</v>
      </c>
      <c r="Y52" s="106">
        <f>IF(Z52&gt;0,(Z52-X52)/2,"")</f>
        <v/>
      </c>
      <c r="Z52" s="106" t="n">
        <v>1263</v>
      </c>
      <c r="AA52" s="106">
        <f>IF(AB52&gt;0,(AB52-Z52)/2,"")</f>
        <v/>
      </c>
      <c r="AB52" s="106" t="n">
        <v>1263</v>
      </c>
      <c r="AC52" s="106">
        <f>IF(AD52&gt;0,(AD52-AB52)/2,"")</f>
        <v/>
      </c>
      <c r="AD52" s="106" t="n">
        <v>1263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652</v>
      </c>
      <c r="R53" s="108" t="n">
        <v>663</v>
      </c>
      <c r="S53" s="108">
        <f>IF(T53&gt;0,(T53-R53)/2,"")</f>
        <v/>
      </c>
      <c r="T53" s="108" t="n">
        <v>663</v>
      </c>
      <c r="U53" s="108">
        <f>IF(V53&gt;0,(V53-T53)/2,"")</f>
        <v/>
      </c>
      <c r="V53" s="108" t="n">
        <v>824</v>
      </c>
      <c r="W53" s="108">
        <f>IF(X53&gt;0,(X53-V53)/2,"")</f>
        <v/>
      </c>
      <c r="X53" s="108" t="n">
        <v>928</v>
      </c>
      <c r="Y53" s="108">
        <f>IF(Z53&gt;0,(Z53-X53)/2,"")</f>
        <v/>
      </c>
      <c r="Z53" s="108" t="n">
        <v>928</v>
      </c>
      <c r="AA53" s="108">
        <f>IF(AB53&gt;0,(AB53-Z53)/2,"")</f>
        <v/>
      </c>
      <c r="AB53" s="108" t="n">
        <v>928</v>
      </c>
      <c r="AC53" s="108">
        <f>IF(AD53&gt;0,(AD53-AB53)/2,"")</f>
        <v/>
      </c>
      <c r="AD53" s="108" t="n">
        <v>928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24</v>
      </c>
      <c r="R54" s="106" t="n">
        <v>1000</v>
      </c>
      <c r="S54" s="106">
        <f>IF(T54&gt;0,(T54-R54)/2,"")</f>
        <v/>
      </c>
      <c r="T54" s="106" t="n">
        <v>1840</v>
      </c>
      <c r="U54" s="106">
        <f>IF(V54&gt;0,(V54-T54)/2,"")</f>
        <v/>
      </c>
      <c r="V54" s="106" t="n">
        <v>2360</v>
      </c>
      <c r="W54" s="106">
        <f>IF(X54&gt;0,(X54-V54)/2,"")</f>
        <v/>
      </c>
      <c r="X54" s="106" t="n">
        <v>3637</v>
      </c>
      <c r="Y54" s="106">
        <f>IF(Z54&gt;0,(Z54-X54)/2,"")</f>
        <v/>
      </c>
      <c r="Z54" s="106" t="n">
        <v>3637</v>
      </c>
      <c r="AA54" s="106">
        <f>IF(AB54&gt;0,(AB54-Z54)/2,"")</f>
        <v/>
      </c>
      <c r="AB54" s="106" t="n">
        <v>3637</v>
      </c>
      <c r="AC54" s="106">
        <f>IF(AD54&gt;0,(AD54-AB54)/2,"")</f>
        <v/>
      </c>
      <c r="AD54" s="106" t="n">
        <v>3637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5346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203</v>
      </c>
      <c r="Y55" s="108">
        <f>IF(Z55&gt;0,(Z55-X55)/2,"")</f>
        <v/>
      </c>
      <c r="Z55" s="108" t="n">
        <v>203</v>
      </c>
      <c r="AA55" s="108">
        <f>IF(AB55&gt;0,(AB55-Z55)/2,"")</f>
        <v/>
      </c>
      <c r="AB55" s="108" t="n">
        <v>203</v>
      </c>
      <c r="AC55" s="108">
        <f>IF(AD55&gt;0,(AD55-AB55)/2,"")</f>
        <v/>
      </c>
      <c r="AD55" s="108" t="n">
        <v>203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1119</v>
      </c>
      <c r="R56" s="114" t="n">
        <v>0</v>
      </c>
      <c r="S56" s="114">
        <f>IF(T56&gt;0,(T56-R56)/2,"")</f>
        <v/>
      </c>
      <c r="T56" s="114" t="n">
        <v>66</v>
      </c>
      <c r="U56" s="114">
        <f>IF(V56&gt;0,(V56-T56)/2,"")</f>
        <v/>
      </c>
      <c r="V56" s="114" t="n">
        <v>527</v>
      </c>
      <c r="W56" s="114">
        <f>IF(X56&gt;0,(X56-V56)/2,"")</f>
        <v/>
      </c>
      <c r="X56" s="114" t="n">
        <v>825</v>
      </c>
      <c r="Y56" s="114">
        <f>IF(Z56&gt;0,(Z56-X56)/2,"")</f>
        <v/>
      </c>
      <c r="Z56" s="114" t="n">
        <v>825</v>
      </c>
      <c r="AA56" s="114">
        <f>IF(AB56&gt;0,(AB56-Z56)/2,"")</f>
        <v/>
      </c>
      <c r="AB56" s="114" t="n">
        <v>825</v>
      </c>
      <c r="AC56" s="114">
        <f>IF(AD56&gt;0,(AD56-AB56)/2,"")</f>
        <v/>
      </c>
      <c r="AD56" s="114" t="n">
        <v>825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3662</v>
      </c>
      <c r="R57" s="104" t="n">
        <v>514</v>
      </c>
      <c r="S57" s="104">
        <f>IF(T57&gt;0,(T57-R57)/2,"")</f>
        <v/>
      </c>
      <c r="T57" s="104" t="n">
        <v>529</v>
      </c>
      <c r="U57" s="104">
        <f>IF(V57&gt;0,(V57-T57)/2,"")</f>
        <v/>
      </c>
      <c r="V57" s="104" t="n">
        <v>529</v>
      </c>
      <c r="W57" s="104">
        <f>IF(X57&gt;0,(X57-V57)/2,"")</f>
        <v/>
      </c>
      <c r="X57" s="104" t="n">
        <v>1304</v>
      </c>
      <c r="Y57" s="104">
        <f>IF(Z57&gt;0,(Z57-X57)/2,"")</f>
        <v/>
      </c>
      <c r="Z57" s="104" t="n">
        <v>2098</v>
      </c>
      <c r="AA57" s="104">
        <f>IF(AB57&gt;0,(AB57-Z57)/2,"")</f>
        <v/>
      </c>
      <c r="AB57" s="104" t="n">
        <v>2098</v>
      </c>
      <c r="AC57" s="104">
        <f>IF(AD57&gt;0,(AD57-AB57)/2,"")</f>
        <v/>
      </c>
      <c r="AD57" s="104" t="n">
        <v>2098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378</v>
      </c>
      <c r="R58" s="106" t="n">
        <v>304</v>
      </c>
      <c r="S58" s="106">
        <f>IF(T58&gt;0,(T58-R58)/2,"")</f>
        <v/>
      </c>
      <c r="T58" s="106" t="n">
        <v>808</v>
      </c>
      <c r="U58" s="106">
        <f>IF(V58&gt;0,(V58-T58)/2,"")</f>
        <v/>
      </c>
      <c r="V58" s="106" t="n">
        <v>2009</v>
      </c>
      <c r="W58" s="106">
        <f>IF(X58&gt;0,(X58-V58)/2,"")</f>
        <v/>
      </c>
      <c r="X58" s="106" t="n">
        <v>2887</v>
      </c>
      <c r="Y58" s="106">
        <f>IF(Z58&gt;0,(Z58-X58)/2,"")</f>
        <v/>
      </c>
      <c r="Z58" s="106" t="n">
        <v>2948</v>
      </c>
      <c r="AA58" s="106">
        <f>IF(AB58&gt;0,(AB58-Z58)/2,"")</f>
        <v/>
      </c>
      <c r="AB58" s="106" t="n">
        <v>2948</v>
      </c>
      <c r="AC58" s="106">
        <f>IF(AD58&gt;0,(AD58-AB58)/2,"")</f>
        <v/>
      </c>
      <c r="AD58" s="106" t="n">
        <v>2948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4928</v>
      </c>
      <c r="R59" s="108" t="n">
        <v>52</v>
      </c>
      <c r="S59" s="108">
        <f>IF(T59&gt;0,(T59-R59)/2,"")</f>
        <v/>
      </c>
      <c r="T59" s="108" t="n">
        <v>502</v>
      </c>
      <c r="U59" s="108">
        <f>IF(V59&gt;0,(V59-T59)/2,"")</f>
        <v/>
      </c>
      <c r="V59" s="108" t="n">
        <v>909</v>
      </c>
      <c r="W59" s="108">
        <f>IF(X59&gt;0,(X59-V59)/2,"")</f>
        <v/>
      </c>
      <c r="X59" s="108" t="n">
        <v>1703</v>
      </c>
      <c r="Y59" s="108">
        <f>IF(Z59&gt;0,(Z59-X59)/2,"")</f>
        <v/>
      </c>
      <c r="Z59" s="108" t="n">
        <v>2830</v>
      </c>
      <c r="AA59" s="108">
        <f>IF(AB59&gt;0,(AB59-Z59)/2,"")</f>
        <v/>
      </c>
      <c r="AB59" s="108" t="n">
        <v>2830</v>
      </c>
      <c r="AC59" s="108">
        <f>IF(AD59&gt;0,(AD59-AB59)/2,"")</f>
        <v/>
      </c>
      <c r="AD59" s="108" t="n">
        <v>2830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435</v>
      </c>
      <c r="R60" s="114" t="n">
        <v>855</v>
      </c>
      <c r="S60" s="114">
        <f>IF(T60&gt;0,(T60-R60)/2,"")</f>
        <v/>
      </c>
      <c r="T60" s="114" t="n">
        <v>1320</v>
      </c>
      <c r="U60" s="114">
        <f>IF(V60&gt;0,(V60-T60)/2,"")</f>
        <v/>
      </c>
      <c r="V60" s="114" t="n">
        <v>2562</v>
      </c>
      <c r="W60" s="114">
        <f>IF(X60&gt;0,(X60-V60)/2,"")</f>
        <v/>
      </c>
      <c r="X60" s="114" t="n">
        <v>3777</v>
      </c>
      <c r="Y60" s="114">
        <f>IF(Z60&gt;0,(Z60-X60)/2,"")</f>
        <v/>
      </c>
      <c r="Z60" s="114" t="n">
        <v>3808</v>
      </c>
      <c r="AA60" s="114">
        <f>IF(AB60&gt;0,(AB60-Z60)/2,"")</f>
        <v/>
      </c>
      <c r="AB60" s="114" t="n">
        <v>3808</v>
      </c>
      <c r="AC60" s="114">
        <f>IF(AD60&gt;0,(AD60-AB60)/2,"")</f>
        <v/>
      </c>
      <c r="AD60" s="114" t="n">
        <v>3808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4242</v>
      </c>
      <c r="R61" s="104" t="n">
        <v>369</v>
      </c>
      <c r="S61" s="104">
        <f>IF(T61&gt;0,(T61-R61)/2,"")</f>
        <v/>
      </c>
      <c r="T61" s="104" t="n">
        <v>369</v>
      </c>
      <c r="U61" s="104">
        <f>IF(V61&gt;0,(V61-T61)/2,"")</f>
        <v/>
      </c>
      <c r="V61" s="104" t="n">
        <v>501</v>
      </c>
      <c r="W61" s="104">
        <f>IF(X61&gt;0,(X61-V61)/2,"")</f>
        <v/>
      </c>
      <c r="X61" s="104" t="n">
        <v>1284</v>
      </c>
      <c r="Y61" s="104">
        <f>IF(Z61&gt;0,(Z61-X61)/2,"")</f>
        <v/>
      </c>
      <c r="Z61" s="104" t="n">
        <v>2200</v>
      </c>
      <c r="AA61" s="104">
        <f>IF(AB61&gt;0,(AB61-Z61)/2,"")</f>
        <v/>
      </c>
      <c r="AB61" s="104" t="n">
        <v>2212</v>
      </c>
      <c r="AC61" s="104">
        <f>IF(AD61&gt;0,(AD61-AB61)/2,"")</f>
        <v/>
      </c>
      <c r="AD61" s="104" t="n">
        <v>2212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3617</v>
      </c>
      <c r="R62" s="106" t="n">
        <v>42</v>
      </c>
      <c r="S62" s="106">
        <f>IF(T62&gt;0,(T62-R62)/2,"")</f>
        <v/>
      </c>
      <c r="T62" s="106" t="n">
        <v>786</v>
      </c>
      <c r="U62" s="106">
        <f>IF(V62&gt;0,(V62-T62)/2,"")</f>
        <v/>
      </c>
      <c r="V62" s="106" t="n">
        <v>1045</v>
      </c>
      <c r="W62" s="106">
        <f>IF(X62&gt;0,(X62-V62)/2,"")</f>
        <v/>
      </c>
      <c r="X62" s="106" t="n">
        <v>2442</v>
      </c>
      <c r="Y62" s="106">
        <f>IF(Z62&gt;0,(Z62-X62)/2,"")</f>
        <v/>
      </c>
      <c r="Z62" s="106" t="n">
        <v>2489</v>
      </c>
      <c r="AA62" s="106">
        <f>IF(AB62&gt;0,(AB62-Z62)/2,"")</f>
        <v/>
      </c>
      <c r="AB62" s="106" t="n">
        <v>2489</v>
      </c>
      <c r="AC62" s="106">
        <f>IF(AD62&gt;0,(AD62-AB62)/2,"")</f>
        <v/>
      </c>
      <c r="AD62" s="106" t="n">
        <v>2489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2609</v>
      </c>
      <c r="R63" s="108" t="n">
        <v>99</v>
      </c>
      <c r="S63" s="108">
        <f>IF(T63&gt;0,(T63-R63)/2,"")</f>
        <v/>
      </c>
      <c r="T63" s="108" t="n">
        <v>812</v>
      </c>
      <c r="U63" s="108">
        <f>IF(V63&gt;0,(V63-T63)/2,"")</f>
        <v/>
      </c>
      <c r="V63" s="108" t="n">
        <v>1071</v>
      </c>
      <c r="W63" s="108">
        <f>IF(X63&gt;0,(X63-V63)/2,"")</f>
        <v/>
      </c>
      <c r="X63" s="108" t="n">
        <v>1272</v>
      </c>
      <c r="Y63" s="108">
        <f>IF(Z63&gt;0,(Z63-X63)/2,"")</f>
        <v/>
      </c>
      <c r="Z63" s="108" t="n">
        <v>1552</v>
      </c>
      <c r="AA63" s="108">
        <f>IF(AB63&gt;0,(AB63-Z63)/2,"")</f>
        <v/>
      </c>
      <c r="AB63" s="108" t="n">
        <v>1552</v>
      </c>
      <c r="AC63" s="108">
        <f>IF(AD63&gt;0,(AD63-AB63)/2,"")</f>
        <v/>
      </c>
      <c r="AD63" s="108" t="n">
        <v>1552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2969</v>
      </c>
      <c r="R64" s="114" t="n">
        <v>829</v>
      </c>
      <c r="S64" s="114">
        <f>IF(T64&gt;0,(T64-R64)/2,"")</f>
        <v/>
      </c>
      <c r="T64" s="114" t="n">
        <v>1089</v>
      </c>
      <c r="U64" s="114">
        <f>IF(V64&gt;0,(V64-T64)/2,"")</f>
        <v/>
      </c>
      <c r="V64" s="114" t="n">
        <v>1091</v>
      </c>
      <c r="W64" s="114">
        <f>IF(X64&gt;0,(X64-V64)/2,"")</f>
        <v/>
      </c>
      <c r="X64" s="114" t="n">
        <v>1246</v>
      </c>
      <c r="Y64" s="114">
        <f>IF(Z64&gt;0,(Z64-X64)/2,"")</f>
        <v/>
      </c>
      <c r="Z64" s="114" t="n">
        <v>1562</v>
      </c>
      <c r="AA64" s="114">
        <f>IF(AB64&gt;0,(AB64-Z64)/2,"")</f>
        <v/>
      </c>
      <c r="AB64" s="114" t="n">
        <v>1562</v>
      </c>
      <c r="AC64" s="114">
        <f>IF(AD64&gt;0,(AD64-AB64)/2,"")</f>
        <v/>
      </c>
      <c r="AD64" s="114" t="n">
        <v>1562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2.xml><?xml version="1.0" encoding="utf-8"?>
<worksheet xmlns:r="http://schemas.openxmlformats.org/officeDocument/2006/relationships" xmlns="http://schemas.openxmlformats.org/spreadsheetml/2006/main">
  <sheetPr codeName="Sheet82">
    <tabColor theme="1"/>
    <outlinePr summaryBelow="1" summaryRight="1"/>
    <pageSetUpPr fitToPage="1"/>
  </sheetPr>
  <dimension ref="B2:AQ64"/>
  <sheetViews>
    <sheetView topLeftCell="I1"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6378</v>
      </c>
      <c r="E6" s="18" t="inlineStr">
        <is>
          <t xml:space="preserve">Room 1 </t>
        </is>
      </c>
      <c r="F6" s="119" t="n">
        <v>20421</v>
      </c>
      <c r="G6" s="117" t="n">
        <v>16416.74375</v>
      </c>
      <c r="H6" s="117" t="n">
        <v>14877.10386672001</v>
      </c>
      <c r="I6" s="19">
        <f>G6+H6</f>
        <v/>
      </c>
      <c r="J6" s="119" t="n">
        <v>20024</v>
      </c>
      <c r="K6" s="117" t="n">
        <v>16284.63062499999</v>
      </c>
      <c r="L6" s="117" t="n">
        <v>14668.31707268</v>
      </c>
      <c r="M6" s="19">
        <f>K6+L6</f>
        <v/>
      </c>
      <c r="N6" s="85" t="n">
        <v>65</v>
      </c>
      <c r="O6" s="85" t="n">
        <v>53</v>
      </c>
      <c r="P6" s="92" t="n"/>
      <c r="Q6" s="20">
        <f>J6-P6</f>
        <v/>
      </c>
      <c r="R6" s="21" t="n">
        <v>5266</v>
      </c>
      <c r="S6" s="20">
        <f>IF(R6&gt;0,(R6-R7-$Q6),"")</f>
        <v/>
      </c>
      <c r="T6" s="21" t="n">
        <v>8479</v>
      </c>
      <c r="U6" s="20">
        <f>IF(T6&gt;0,(T6-T7-$Q6),"")</f>
        <v/>
      </c>
      <c r="V6" s="21" t="n">
        <v>12983</v>
      </c>
      <c r="W6" s="20">
        <f>IF(V6&gt;0,(V6-V7-$Q6),"")</f>
        <v/>
      </c>
      <c r="X6" s="21" t="n">
        <v>16639</v>
      </c>
      <c r="Y6" s="20">
        <f>IF(X6&gt;0,(X6-X7-$Q6),"")</f>
        <v/>
      </c>
      <c r="Z6" s="21" t="n">
        <v>19146</v>
      </c>
      <c r="AA6" s="20">
        <f>IF(Z6&gt;0,(Z6-Z7-$Q6),"")</f>
        <v/>
      </c>
      <c r="AB6" s="21" t="n">
        <v>19146</v>
      </c>
      <c r="AC6" s="22">
        <f>IF(AB6&gt;0,(AB6-AB7-$Q6),"")</f>
        <v/>
      </c>
      <c r="AD6" s="21" t="n">
        <v>19146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2485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193</v>
      </c>
      <c r="S7" s="24" t="n"/>
      <c r="T7" s="25" t="n">
        <v>204</v>
      </c>
      <c r="U7" s="24" t="n"/>
      <c r="V7" s="25" t="n">
        <v>551</v>
      </c>
      <c r="W7" s="24" t="n"/>
      <c r="X7" s="25" t="n">
        <v>612</v>
      </c>
      <c r="Y7" s="24" t="n"/>
      <c r="Z7" s="25" t="n">
        <v>672</v>
      </c>
      <c r="AA7" s="24" t="n"/>
      <c r="AB7" s="25" t="n">
        <v>672</v>
      </c>
      <c r="AC7" s="26" t="n"/>
      <c r="AD7" s="25" t="n">
        <v>672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2730</v>
      </c>
      <c r="E8" s="29" t="inlineStr">
        <is>
          <t>Room 2</t>
        </is>
      </c>
      <c r="F8" s="119" t="n">
        <v>11220</v>
      </c>
      <c r="G8" s="117" t="n">
        <v>4604.93</v>
      </c>
      <c r="H8" s="117" t="n">
        <v>1415.747</v>
      </c>
      <c r="I8" s="19">
        <f>G8+H8</f>
        <v/>
      </c>
      <c r="J8" s="119" t="n">
        <v>12154</v>
      </c>
      <c r="K8" s="117" t="n">
        <v>4982.081</v>
      </c>
      <c r="L8" s="117" t="n">
        <v>1513.807216</v>
      </c>
      <c r="M8" s="19">
        <f>K8+L8</f>
        <v/>
      </c>
      <c r="N8" s="87" t="n">
        <v>30</v>
      </c>
      <c r="O8" s="87" t="n">
        <v>24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4927</v>
      </c>
      <c r="W8" s="20">
        <f>IF(V8&gt;0,(V8-V9-$Q8),"")</f>
        <v/>
      </c>
      <c r="X8" s="21" t="n">
        <v>8430</v>
      </c>
      <c r="Y8" s="20">
        <f>IF(X8&gt;0,(X8-X9-$Q8),"")</f>
        <v/>
      </c>
      <c r="Z8" s="21" t="n">
        <v>12154</v>
      </c>
      <c r="AA8" s="20">
        <f>IF(Z8&gt;0,(Z8-Z9-$Q8),"")</f>
        <v/>
      </c>
      <c r="AB8" s="21" t="n">
        <v>12154</v>
      </c>
      <c r="AC8" s="22">
        <f>IF(AB8&gt;0,(AB8-AB9-$Q8),"")</f>
        <v/>
      </c>
      <c r="AD8" s="21" t="n">
        <v>12154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1913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4927</v>
      </c>
      <c r="W9" s="24" t="n"/>
      <c r="X9" s="30" t="n">
        <v>8430</v>
      </c>
      <c r="Y9" s="24" t="n"/>
      <c r="Z9" s="30" t="n">
        <v>12154</v>
      </c>
      <c r="AA9" s="24" t="n"/>
      <c r="AB9" s="30" t="n">
        <v>12154</v>
      </c>
      <c r="AC9" s="26" t="n"/>
      <c r="AD9" s="30" t="n">
        <v>12154</v>
      </c>
      <c r="AE9" s="26" t="n"/>
    </row>
    <row r="10">
      <c r="B10" s="16" t="inlineStr">
        <is>
          <t>WM DC</t>
        </is>
      </c>
      <c r="C10" s="17" t="n">
        <v>5733</v>
      </c>
      <c r="E10" s="18" t="inlineStr">
        <is>
          <t>Room 3</t>
        </is>
      </c>
      <c r="F10" s="119" t="n">
        <v>23487</v>
      </c>
      <c r="G10" s="117" t="n">
        <v>17146.754625</v>
      </c>
      <c r="H10" s="117" t="n">
        <v>1804.8033675</v>
      </c>
      <c r="I10" s="19">
        <f>G10+H10</f>
        <v/>
      </c>
      <c r="J10" s="119" t="n">
        <v>23588</v>
      </c>
      <c r="K10" s="117" t="n">
        <v>17471.143625</v>
      </c>
      <c r="L10" s="117" t="n">
        <v>1768.94954</v>
      </c>
      <c r="M10" s="19">
        <f>K10+L10</f>
        <v/>
      </c>
      <c r="N10" s="88" t="n">
        <v>45</v>
      </c>
      <c r="O10" s="88" t="n">
        <v>41</v>
      </c>
      <c r="P10" s="92" t="n"/>
      <c r="Q10" s="20">
        <f>J10-P10</f>
        <v/>
      </c>
      <c r="R10" s="21" t="n">
        <v>3411</v>
      </c>
      <c r="S10" s="20">
        <f>IF(R10&gt;0,(R10-R11-$Q10),"")</f>
        <v/>
      </c>
      <c r="T10" s="21" t="n">
        <v>7139</v>
      </c>
      <c r="U10" s="20">
        <f>IF(T10&gt;0,(T10-T11-$Q10),"")</f>
        <v/>
      </c>
      <c r="V10" s="21" t="n">
        <v>10048</v>
      </c>
      <c r="W10" s="20">
        <f>IF(V10&gt;0,(V10-V11-$Q10),"")</f>
        <v/>
      </c>
      <c r="X10" s="21" t="n">
        <v>15330</v>
      </c>
      <c r="Y10" s="20">
        <f>IF(X10&gt;0,(X10-X11-$Q10),"")</f>
        <v/>
      </c>
      <c r="Z10" s="21" t="n">
        <v>18344</v>
      </c>
      <c r="AA10" s="20">
        <f>IF(Z10&gt;0,(Z10-Z11-$Q10),"")</f>
        <v/>
      </c>
      <c r="AB10" s="21" t="n">
        <v>18348</v>
      </c>
      <c r="AC10" s="22">
        <f>IF(AB10&gt;0,(AB10-AB11-$Q10),"")</f>
        <v/>
      </c>
      <c r="AD10" s="21" t="n">
        <v>18348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1865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1000</v>
      </c>
      <c r="S11" s="24" t="n"/>
      <c r="T11" s="30" t="n">
        <v>1856</v>
      </c>
      <c r="U11" s="24" t="n"/>
      <c r="V11" s="30" t="n">
        <v>1808</v>
      </c>
      <c r="W11" s="24" t="n"/>
      <c r="X11" s="30" t="n">
        <v>4074</v>
      </c>
      <c r="Y11" s="24" t="n"/>
      <c r="Z11" s="30" t="n">
        <v>3230</v>
      </c>
      <c r="AA11" s="24" t="n"/>
      <c r="AB11" s="30" t="n">
        <v>3230</v>
      </c>
      <c r="AC11" s="26" t="n"/>
      <c r="AD11" s="30" t="n">
        <v>3230</v>
      </c>
      <c r="AE11" s="26" t="n"/>
    </row>
    <row r="12">
      <c r="B12" s="16" t="inlineStr">
        <is>
          <t>WM TUC</t>
        </is>
      </c>
      <c r="C12" s="17" t="n">
        <v>1392</v>
      </c>
      <c r="E12" s="29" t="inlineStr">
        <is>
          <t>Room 4</t>
        </is>
      </c>
      <c r="F12" s="119" t="n">
        <v>17905</v>
      </c>
      <c r="G12" s="117" t="n">
        <v>11995.75675</v>
      </c>
      <c r="H12" s="117" t="n">
        <v>19046.21198793001</v>
      </c>
      <c r="I12" s="19">
        <f>G12+H12</f>
        <v/>
      </c>
      <c r="J12" s="119" t="n">
        <v>17168</v>
      </c>
      <c r="K12" s="117" t="n">
        <v>12192.58225</v>
      </c>
      <c r="L12" s="117" t="n">
        <v>18746.99029216</v>
      </c>
      <c r="M12" s="19">
        <f>K12+L12</f>
        <v/>
      </c>
      <c r="N12" s="88" t="n">
        <v>51</v>
      </c>
      <c r="O12" s="88" t="n">
        <v>42</v>
      </c>
      <c r="P12" s="92" t="n"/>
      <c r="Q12" s="20">
        <f>J12-P12</f>
        <v/>
      </c>
      <c r="R12" s="21" t="n">
        <v>3279</v>
      </c>
      <c r="S12" s="20">
        <f>IF(R12&gt;0,(R12-R13-$Q12),"")</f>
        <v/>
      </c>
      <c r="T12" s="21" t="n">
        <v>5862</v>
      </c>
      <c r="U12" s="20">
        <f>IF(T12&gt;0,(T12-T13-$Q12),"")</f>
        <v/>
      </c>
      <c r="V12" s="21" t="n">
        <v>7521</v>
      </c>
      <c r="W12" s="20">
        <f>IF(V12&gt;0,(V12-V13-$Q12),"")</f>
        <v/>
      </c>
      <c r="X12" s="21" t="n">
        <v>9736</v>
      </c>
      <c r="Y12" s="20">
        <f>IF(X12&gt;0,(X12-X13-$Q12),"")</f>
        <v/>
      </c>
      <c r="Z12" s="21" t="n">
        <v>11579</v>
      </c>
      <c r="AA12" s="20">
        <f>IF(Z12&gt;0,(Z12-Z13-$Q12),"")</f>
        <v/>
      </c>
      <c r="AB12" s="21" t="n">
        <v>11579</v>
      </c>
      <c r="AC12" s="22">
        <f>IF(AB12&gt;0,(AB12-AB13-$Q12),"")</f>
        <v/>
      </c>
      <c r="AD12" s="21" t="n">
        <v>11579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4134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</v>
      </c>
      <c r="S13" s="24" t="n"/>
      <c r="T13" s="30" t="n">
        <v>4</v>
      </c>
      <c r="U13" s="24" t="n"/>
      <c r="V13" s="30" t="n">
        <v>56</v>
      </c>
      <c r="W13" s="24" t="n"/>
      <c r="X13" s="30" t="n">
        <v>123</v>
      </c>
      <c r="Y13" s="24" t="n"/>
      <c r="Z13" s="30" t="n">
        <v>1258</v>
      </c>
      <c r="AA13" s="24" t="n"/>
      <c r="AB13" s="30" t="n">
        <v>1258</v>
      </c>
      <c r="AC13" s="26" t="n"/>
      <c r="AD13" s="30" t="n">
        <v>1258</v>
      </c>
      <c r="AE13" s="26" t="n"/>
    </row>
    <row r="14">
      <c r="B14" s="16" t="inlineStr">
        <is>
          <t>ALBSFWY PHX</t>
        </is>
      </c>
      <c r="C14" s="17" t="n">
        <v>10669</v>
      </c>
      <c r="E14" s="18" t="inlineStr">
        <is>
          <t>Room 5</t>
        </is>
      </c>
      <c r="F14" s="119" t="n">
        <v>23503</v>
      </c>
      <c r="G14" s="117" t="n">
        <v>16147.40625</v>
      </c>
      <c r="H14" s="117" t="n">
        <v>20825.46866683499</v>
      </c>
      <c r="I14" s="19">
        <f>G14+H14</f>
        <v/>
      </c>
      <c r="J14" s="119" t="n">
        <v>23607</v>
      </c>
      <c r="K14" s="117" t="n">
        <v>16277.4375</v>
      </c>
      <c r="L14" s="117" t="n">
        <v>20846.281252615</v>
      </c>
      <c r="M14" s="19">
        <f>K14+L14</f>
        <v/>
      </c>
      <c r="N14" s="88" t="n">
        <v>60</v>
      </c>
      <c r="O14" s="88" t="n">
        <v>50</v>
      </c>
      <c r="P14" s="92" t="n"/>
      <c r="Q14" s="20">
        <f>J14-P14</f>
        <v/>
      </c>
      <c r="R14" s="21" t="n">
        <v>4119</v>
      </c>
      <c r="S14" s="20">
        <f>IF(R14&gt;0,(R14-R15-$Q14),"")</f>
        <v/>
      </c>
      <c r="T14" s="21" t="n">
        <v>7060</v>
      </c>
      <c r="U14" s="20">
        <f>IF(T14&gt;0,(T14-T15-$Q14),"")</f>
        <v/>
      </c>
      <c r="V14" s="21" t="n">
        <v>9141</v>
      </c>
      <c r="W14" s="20">
        <f>IF(V14&gt;0,(V14-V15-$Q14),"")</f>
        <v/>
      </c>
      <c r="X14" s="21" t="n">
        <v>11442</v>
      </c>
      <c r="Y14" s="20">
        <f>IF(X14&gt;0,(X14-X15-$Q14),"")</f>
        <v/>
      </c>
      <c r="Z14" s="21" t="n">
        <v>13716</v>
      </c>
      <c r="AA14" s="20">
        <f>IF(Z14&gt;0,(Z14-Z15-$Q14),"")</f>
        <v/>
      </c>
      <c r="AB14" s="21" t="n">
        <v>13716</v>
      </c>
      <c r="AC14" s="22">
        <f>IF(AB14&gt;0,(AB14-AB15-$Q14),"")</f>
        <v/>
      </c>
      <c r="AD14" s="21" t="n">
        <v>13716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2929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21</v>
      </c>
      <c r="S15" s="24" t="n"/>
      <c r="T15" s="25" t="n">
        <v>101</v>
      </c>
      <c r="U15" s="24" t="n"/>
      <c r="V15" s="25" t="n">
        <v>226</v>
      </c>
      <c r="W15" s="24" t="n"/>
      <c r="X15" s="25" t="n">
        <v>226</v>
      </c>
      <c r="Y15" s="24" t="n"/>
      <c r="Z15" s="25" t="n">
        <v>226</v>
      </c>
      <c r="AA15" s="24" t="n"/>
      <c r="AB15" s="25" t="n">
        <v>226</v>
      </c>
      <c r="AC15" s="26" t="n"/>
      <c r="AD15" s="25" t="n">
        <v>226</v>
      </c>
      <c r="AE15" s="26" t="n"/>
    </row>
    <row r="16" ht="15" customHeight="1" thickBot="1">
      <c r="B16" s="28" t="inlineStr">
        <is>
          <t>FRY'S</t>
        </is>
      </c>
      <c r="C16" s="17" t="n">
        <v>12663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1140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608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10152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969</v>
      </c>
      <c r="L20" s="4" t="n"/>
      <c r="M20" s="4" t="n"/>
      <c r="Q20" s="51" t="inlineStr">
        <is>
          <t>Day Prior</t>
        </is>
      </c>
      <c r="R20" s="35" t="n">
        <v>4774</v>
      </c>
      <c r="S20" s="36" t="n">
        <v>-76614</v>
      </c>
      <c r="T20" s="35" t="n">
        <v>7792</v>
      </c>
      <c r="U20" s="36" t="n">
        <v>-73596</v>
      </c>
      <c r="V20" s="35" t="n">
        <v>9880</v>
      </c>
      <c r="W20" s="36" t="n">
        <v>-71508</v>
      </c>
      <c r="X20" s="35" t="n">
        <v>14076</v>
      </c>
      <c r="Y20" s="36" t="n">
        <v>-67312</v>
      </c>
      <c r="Z20" s="35" t="n">
        <v>16610</v>
      </c>
      <c r="AA20" s="36" t="n">
        <v>-64778</v>
      </c>
      <c r="AB20" s="35" t="n">
        <v>16622</v>
      </c>
      <c r="AC20" s="37" t="n">
        <v>-64766</v>
      </c>
      <c r="AD20" s="35" t="n">
        <v>16622</v>
      </c>
      <c r="AE20" s="37" t="n">
        <v>-64766</v>
      </c>
    </row>
    <row r="21" ht="15" customHeight="1" thickBot="1">
      <c r="B21" s="57" t="inlineStr">
        <is>
          <t>SBUX LV</t>
        </is>
      </c>
      <c r="C21" s="58" t="n">
        <v>4651</v>
      </c>
      <c r="M21" s="4" t="n"/>
      <c r="Q21" s="52" t="n"/>
      <c r="R21" s="40" t="n">
        <v>7987</v>
      </c>
      <c r="S21" s="41" t="n"/>
      <c r="T21" s="40" t="n">
        <v>14559</v>
      </c>
      <c r="U21" s="41" t="n"/>
      <c r="V21" s="40" t="n">
        <v>27353</v>
      </c>
      <c r="W21" s="41" t="n"/>
      <c r="X21" s="40" t="n">
        <v>39550</v>
      </c>
      <c r="Y21" s="41" t="n"/>
      <c r="Z21" s="40" t="n">
        <v>48888</v>
      </c>
      <c r="AA21" s="41" t="n"/>
      <c r="AB21" s="40" t="n">
        <v>48888</v>
      </c>
      <c r="AC21" s="42" t="n"/>
      <c r="AD21" s="40" t="n">
        <v>48888</v>
      </c>
      <c r="AE21" s="42" t="n"/>
    </row>
    <row r="22" ht="15" customHeight="1" thickBot="1">
      <c r="M22" s="4" t="n"/>
      <c r="Q22" s="54" t="n"/>
      <c r="R22" s="55" t="n">
        <v>2387</v>
      </c>
      <c r="S22" s="55" t="n"/>
      <c r="T22" s="55" t="n">
        <v>1509</v>
      </c>
      <c r="U22" s="55" t="n"/>
      <c r="V22" s="55" t="n">
        <v>1044</v>
      </c>
      <c r="W22" s="55" t="n"/>
      <c r="X22" s="55" t="n">
        <v>2098</v>
      </c>
      <c r="Y22" s="55" t="n"/>
      <c r="Z22" s="55" t="n">
        <v>1267</v>
      </c>
      <c r="AA22" s="55" t="n"/>
      <c r="AB22" s="55" t="n">
        <v>6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11319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34401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6378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13124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15230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4643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1026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544</v>
      </c>
      <c r="W35" s="104">
        <f>IF(X35&gt;0,(X35-V35)/2,"")</f>
        <v/>
      </c>
      <c r="X35" s="104" t="n">
        <v>544</v>
      </c>
      <c r="Y35" s="104">
        <f>IF(Z35&gt;0,(Z35-X35)/2,"")</f>
        <v/>
      </c>
      <c r="Z35" s="104" t="n">
        <v>1027</v>
      </c>
      <c r="AA35" s="104">
        <f>IF(AB35&gt;0,(AB35-Z35)/2,"")</f>
        <v/>
      </c>
      <c r="AB35" s="104" t="n">
        <v>1027</v>
      </c>
      <c r="AC35" s="104">
        <f>IF(AD35&gt;0,(AD35-AB35)/2,"")</f>
        <v/>
      </c>
      <c r="AD35" s="104" t="n">
        <v>1027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2094</v>
      </c>
      <c r="R36" s="106" t="n">
        <v>601</v>
      </c>
      <c r="S36" s="106">
        <f>IF(T36&gt;0,(T36-R36)/2,"")</f>
        <v/>
      </c>
      <c r="T36" s="106" t="n">
        <v>1102</v>
      </c>
      <c r="U36" s="106">
        <f>IF(V36&gt;0,(V36-T36)/2,"")</f>
        <v/>
      </c>
      <c r="V36" s="106" t="n">
        <v>1102</v>
      </c>
      <c r="W36" s="106">
        <f>IF(X36&gt;0,(X36-V36)/2,"")</f>
        <v/>
      </c>
      <c r="X36" s="106" t="n">
        <v>1102</v>
      </c>
      <c r="Y36" s="106">
        <f>IF(Z36&gt;0,(Z36-X36)/2,"")</f>
        <v/>
      </c>
      <c r="Z36" s="106" t="n">
        <v>1133</v>
      </c>
      <c r="AA36" s="106">
        <f>IF(AB36&gt;0,(AB36-Z36)/2,"")</f>
        <v/>
      </c>
      <c r="AB36" s="106" t="n">
        <v>1133</v>
      </c>
      <c r="AC36" s="106">
        <f>IF(AD36&gt;0,(AD36-AB36)/2,"")</f>
        <v/>
      </c>
      <c r="AD36" s="106" t="n">
        <v>1133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3802</v>
      </c>
      <c r="R37" s="108" t="n">
        <v>771</v>
      </c>
      <c r="S37" s="108">
        <f>IF(T37&gt;0,(T37-R37)/2,"")</f>
        <v/>
      </c>
      <c r="T37" s="108" t="n">
        <v>1191</v>
      </c>
      <c r="U37" s="108">
        <f>IF(V37&gt;0,(V37-T37)/2,"")</f>
        <v/>
      </c>
      <c r="V37" s="108" t="n">
        <v>1632</v>
      </c>
      <c r="W37" s="108">
        <f>IF(X37&gt;0,(X37-V37)/2,"")</f>
        <v/>
      </c>
      <c r="X37" s="108" t="n">
        <v>3016</v>
      </c>
      <c r="Y37" s="108">
        <f>IF(Z37&gt;0,(Z37-X37)/2,"")</f>
        <v/>
      </c>
      <c r="Z37" s="108" t="n">
        <v>3842</v>
      </c>
      <c r="AA37" s="108">
        <f>IF(AB37&gt;0,(AB37-Z37)/2,"")</f>
        <v/>
      </c>
      <c r="AB37" s="108" t="n">
        <v>3842</v>
      </c>
      <c r="AC37" s="108">
        <f>IF(AD37&gt;0,(AD37-AB37)/2,"")</f>
        <v/>
      </c>
      <c r="AD37" s="108" t="n">
        <v>3842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3383</v>
      </c>
      <c r="R38" s="106" t="n">
        <v>751</v>
      </c>
      <c r="S38" s="106">
        <f>IF(T38&gt;0,(T38-R38)/2,"")</f>
        <v/>
      </c>
      <c r="T38" s="106" t="n">
        <v>1747</v>
      </c>
      <c r="U38" s="106">
        <f>IF(V38&gt;0,(V38-T38)/2,"")</f>
        <v/>
      </c>
      <c r="V38" s="106" t="n">
        <v>2289</v>
      </c>
      <c r="W38" s="106">
        <f>IF(X38&gt;0,(X38-V38)/2,"")</f>
        <v/>
      </c>
      <c r="X38" s="106" t="n">
        <v>3146</v>
      </c>
      <c r="Y38" s="106">
        <f>IF(Z38&gt;0,(Z38-X38)/2,"")</f>
        <v/>
      </c>
      <c r="Z38" s="106" t="n">
        <v>3414</v>
      </c>
      <c r="AA38" s="106">
        <f>IF(AB38&gt;0,(AB38-Z38)/2,"")</f>
        <v/>
      </c>
      <c r="AB38" s="106" t="n">
        <v>3414</v>
      </c>
      <c r="AC38" s="106">
        <f>IF(AD38&gt;0,(AD38-AB38)/2,"")</f>
        <v/>
      </c>
      <c r="AD38" s="106" t="n">
        <v>3414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2579</v>
      </c>
      <c r="R39" s="108" t="n">
        <v>915</v>
      </c>
      <c r="S39" s="108">
        <f>IF(T39&gt;0,(T39-R39)/2,"")</f>
        <v/>
      </c>
      <c r="T39" s="108" t="n">
        <v>915</v>
      </c>
      <c r="U39" s="108">
        <f>IF(V39&gt;0,(V39-T39)/2,"")</f>
        <v/>
      </c>
      <c r="V39" s="108" t="n">
        <v>1855</v>
      </c>
      <c r="W39" s="108">
        <f>IF(X39&gt;0,(X39-V39)/2,"")</f>
        <v/>
      </c>
      <c r="X39" s="108" t="n">
        <v>2673</v>
      </c>
      <c r="Y39" s="108">
        <f>IF(Z39&gt;0,(Z39-X39)/2,"")</f>
        <v/>
      </c>
      <c r="Z39" s="108" t="n">
        <v>2673</v>
      </c>
      <c r="AA39" s="108">
        <f>IF(AB39&gt;0,(AB39-Z39)/2,"")</f>
        <v/>
      </c>
      <c r="AB39" s="108" t="n">
        <v>2673</v>
      </c>
      <c r="AC39" s="108">
        <f>IF(AD39&gt;0,(AD39-AB39)/2,"")</f>
        <v/>
      </c>
      <c r="AD39" s="108" t="n">
        <v>2673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3133</v>
      </c>
      <c r="R40" s="106" t="n">
        <v>1190</v>
      </c>
      <c r="S40" s="106">
        <f>IF(T40&gt;0,(T40-R40)/2,"")</f>
        <v/>
      </c>
      <c r="T40" s="106" t="n">
        <v>1691</v>
      </c>
      <c r="U40" s="106">
        <f>IF(V40&gt;0,(V40-T40)/2,"")</f>
        <v/>
      </c>
      <c r="V40" s="106" t="n">
        <v>2526</v>
      </c>
      <c r="W40" s="106">
        <f>IF(X40&gt;0,(X40-V40)/2,"")</f>
        <v/>
      </c>
      <c r="X40" s="106" t="n">
        <v>2897</v>
      </c>
      <c r="Y40" s="106">
        <f>IF(Z40&gt;0,(Z40-X40)/2,"")</f>
        <v/>
      </c>
      <c r="Z40" s="106" t="n">
        <v>3582</v>
      </c>
      <c r="AA40" s="106">
        <f>IF(AB40&gt;0,(AB40-Z40)/2,"")</f>
        <v/>
      </c>
      <c r="AB40" s="106" t="n">
        <v>3582</v>
      </c>
      <c r="AC40" s="106">
        <f>IF(AD40&gt;0,(AD40-AB40)/2,"")</f>
        <v/>
      </c>
      <c r="AD40" s="106" t="n">
        <v>3582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1736</v>
      </c>
      <c r="R42" s="106" t="n">
        <v>305</v>
      </c>
      <c r="S42" s="106">
        <f>IF(T42&gt;0,(T42-R42)/2,"")</f>
        <v/>
      </c>
      <c r="T42" s="106" t="n">
        <v>746</v>
      </c>
      <c r="U42" s="106">
        <f>IF(V42&gt;0,(V42-T42)/2,"")</f>
        <v/>
      </c>
      <c r="V42" s="106" t="n">
        <v>1172</v>
      </c>
      <c r="W42" s="106">
        <f>IF(X42&gt;0,(X42-V42)/2,"")</f>
        <v/>
      </c>
      <c r="X42" s="106" t="n">
        <v>1188</v>
      </c>
      <c r="Y42" s="106">
        <f>IF(Z42&gt;0,(Z42-X42)/2,"")</f>
        <v/>
      </c>
      <c r="Z42" s="106" t="n">
        <v>1303</v>
      </c>
      <c r="AA42" s="106">
        <f>IF(AB42&gt;0,(AB42-Z42)/2,"")</f>
        <v/>
      </c>
      <c r="AB42" s="106" t="n">
        <v>1303</v>
      </c>
      <c r="AC42" s="106">
        <f>IF(AD42&gt;0,(AD42-AB42)/2,"")</f>
        <v/>
      </c>
      <c r="AD42" s="106" t="n">
        <v>1303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1710</v>
      </c>
      <c r="R43" s="110" t="n">
        <v>581</v>
      </c>
      <c r="S43" s="110">
        <f>IF(T43&gt;0,(T43-R43)/2,"")</f>
        <v/>
      </c>
      <c r="T43" s="110" t="n">
        <v>935</v>
      </c>
      <c r="U43" s="110">
        <f>IF(V43&gt;0,(V43-T43)/2,"")</f>
        <v/>
      </c>
      <c r="V43" s="110" t="n">
        <v>1711</v>
      </c>
      <c r="W43" s="110">
        <f>IF(X43&gt;0,(X43-V43)/2,"")</f>
        <v/>
      </c>
      <c r="X43" s="110" t="n">
        <v>1722</v>
      </c>
      <c r="Y43" s="110">
        <f>IF(Z43&gt;0,(Z43-X43)/2,"")</f>
        <v/>
      </c>
      <c r="Z43" s="110" t="n">
        <v>1722</v>
      </c>
      <c r="AA43" s="110">
        <f>IF(AB43&gt;0,(AB43-Z43)/2,"")</f>
        <v/>
      </c>
      <c r="AB43" s="110" t="n">
        <v>1722</v>
      </c>
      <c r="AC43" s="110">
        <f>IF(AD43&gt;0,(AD43-AB43)/2,"")</f>
        <v/>
      </c>
      <c r="AD43" s="110" t="n">
        <v>1722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0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2106</v>
      </c>
      <c r="W44" s="112">
        <f>IF(X44&gt;0,(X44-V44)/2,"")</f>
        <v/>
      </c>
      <c r="X44" s="112" t="n">
        <v>2106</v>
      </c>
      <c r="Y44" s="112">
        <f>IF(Z44&gt;0,(Z44-X44)/2,"")</f>
        <v/>
      </c>
      <c r="Z44" s="112" t="n">
        <v>3240</v>
      </c>
      <c r="AA44" s="112">
        <f>IF(AB44&gt;0,(AB44-Z44)/2,"")</f>
        <v/>
      </c>
      <c r="AB44" s="112" t="n">
        <v>3240</v>
      </c>
      <c r="AC44" s="112">
        <f>IF(AD44&gt;0,(AD44-AB44)/2,"")</f>
        <v/>
      </c>
      <c r="AD44" s="112" t="n">
        <v>3240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0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0</v>
      </c>
      <c r="Y45" s="108">
        <f>IF(Z45&gt;0,(Z45-X45)/2,"")</f>
        <v/>
      </c>
      <c r="Z45" s="108" t="n">
        <v>2590</v>
      </c>
      <c r="AA45" s="108">
        <f>IF(AB45&gt;0,(AB45-Z45)/2,"")</f>
        <v/>
      </c>
      <c r="AB45" s="108" t="n">
        <v>2590</v>
      </c>
      <c r="AC45" s="108">
        <f>IF(AD45&gt;0,(AD45-AB45)/2,"")</f>
        <v/>
      </c>
      <c r="AD45" s="108" t="n">
        <v>2590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2941</v>
      </c>
      <c r="Y46" s="106">
        <f>IF(Z46&gt;0,(Z46-X46)/2,"")</f>
        <v/>
      </c>
      <c r="Z46" s="106" t="n">
        <v>2941</v>
      </c>
      <c r="AA46" s="106">
        <f>IF(AB46&gt;0,(AB46-Z46)/2,"")</f>
        <v/>
      </c>
      <c r="AB46" s="106" t="n">
        <v>2941</v>
      </c>
      <c r="AC46" s="106">
        <f>IF(AD46&gt;0,(AD46-AB46)/2,"")</f>
        <v/>
      </c>
      <c r="AD46" s="106" t="n">
        <v>2941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2821</v>
      </c>
      <c r="W47" s="110">
        <f>IF(X47&gt;0,(X47-V47)/2,"")</f>
        <v/>
      </c>
      <c r="X47" s="110" t="n">
        <v>3383</v>
      </c>
      <c r="Y47" s="110">
        <f>IF(Z47&gt;0,(Z47-X47)/2,"")</f>
        <v/>
      </c>
      <c r="Z47" s="110" t="n">
        <v>3383</v>
      </c>
      <c r="AA47" s="110">
        <f>IF(AB47&gt;0,(AB47-Z47)/2,"")</f>
        <v/>
      </c>
      <c r="AB47" s="110" t="n">
        <v>3383</v>
      </c>
      <c r="AC47" s="110">
        <f>IF(AD47&gt;0,(AD47-AB47)/2,"")</f>
        <v/>
      </c>
      <c r="AD47" s="110" t="n">
        <v>3383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1362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1017</v>
      </c>
      <c r="W48" s="112">
        <f>IF(X48&gt;0,(X48-V48)/2,"")</f>
        <v/>
      </c>
      <c r="X48" s="112" t="n">
        <v>1032</v>
      </c>
      <c r="Y48" s="112">
        <f>IF(Z48&gt;0,(Z48-X48)/2,"")</f>
        <v/>
      </c>
      <c r="Z48" s="112" t="n">
        <v>1208</v>
      </c>
      <c r="AA48" s="112">
        <f>IF(AB48&gt;0,(AB48-Z48)/2,"")</f>
        <v/>
      </c>
      <c r="AB48" s="112" t="n">
        <v>1208</v>
      </c>
      <c r="AC48" s="112">
        <f>IF(AD48&gt;0,(AD48-AB48)/2,"")</f>
        <v/>
      </c>
      <c r="AD48" s="112" t="n">
        <v>1208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2846</v>
      </c>
      <c r="R49" s="108" t="n">
        <v>502</v>
      </c>
      <c r="S49" s="108">
        <f>IF(T49&gt;0,(T49-R49)/2,"")</f>
        <v/>
      </c>
      <c r="T49" s="108" t="n">
        <v>1342</v>
      </c>
      <c r="U49" s="108">
        <f>IF(V49&gt;0,(V49-T49)/2,"")</f>
        <v/>
      </c>
      <c r="V49" s="108" t="n">
        <v>1342</v>
      </c>
      <c r="W49" s="108">
        <f>IF(X49&gt;0,(X49-V49)/2,"")</f>
        <v/>
      </c>
      <c r="X49" s="108" t="n">
        <v>1342</v>
      </c>
      <c r="Y49" s="108">
        <f>IF(Z49&gt;0,(Z49-X49)/2,"")</f>
        <v/>
      </c>
      <c r="Z49" s="108" t="n">
        <v>1843</v>
      </c>
      <c r="AA49" s="108">
        <f>IF(AB49&gt;0,(AB49-Z49)/2,"")</f>
        <v/>
      </c>
      <c r="AB49" s="108" t="n">
        <v>1843</v>
      </c>
      <c r="AC49" s="108">
        <f>IF(AD49&gt;0,(AD49-AB49)/2,"")</f>
        <v/>
      </c>
      <c r="AD49" s="108" t="n">
        <v>1843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2966</v>
      </c>
      <c r="R50" s="106" t="n">
        <v>0</v>
      </c>
      <c r="S50" s="106">
        <f>IF(T50&gt;0,(T50-R50)/2,"")</f>
        <v/>
      </c>
      <c r="T50" s="106" t="n">
        <v>884</v>
      </c>
      <c r="U50" s="106">
        <f>IF(V50&gt;0,(V50-T50)/2,"")</f>
        <v/>
      </c>
      <c r="V50" s="106" t="n">
        <v>777</v>
      </c>
      <c r="W50" s="106">
        <f>IF(X50&gt;0,(X50-V50)/2,"")</f>
        <v/>
      </c>
      <c r="X50" s="106" t="n">
        <v>777</v>
      </c>
      <c r="Y50" s="106">
        <f>IF(Z50&gt;0,(Z50-X50)/2,"")</f>
        <v/>
      </c>
      <c r="Z50" s="106" t="n">
        <v>778</v>
      </c>
      <c r="AA50" s="106">
        <f>IF(AB50&gt;0,(AB50-Z50)/2,"")</f>
        <v/>
      </c>
      <c r="AB50" s="106" t="n">
        <v>778</v>
      </c>
      <c r="AC50" s="106">
        <f>IF(AD50&gt;0,(AD50-AB50)/2,"")</f>
        <v/>
      </c>
      <c r="AD50" s="106" t="n">
        <v>778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3077</v>
      </c>
      <c r="R51" s="108" t="n">
        <v>19</v>
      </c>
      <c r="S51" s="108">
        <f>IF(T51&gt;0,(T51-R51)/2,"")</f>
        <v/>
      </c>
      <c r="T51" s="108" t="n">
        <v>136</v>
      </c>
      <c r="U51" s="108">
        <f>IF(V51&gt;0,(V51-T51)/2,"")</f>
        <v/>
      </c>
      <c r="V51" s="108" t="n">
        <v>338</v>
      </c>
      <c r="W51" s="108">
        <f>IF(X51&gt;0,(X51-V51)/2,"")</f>
        <v/>
      </c>
      <c r="X51" s="108" t="n">
        <v>1401</v>
      </c>
      <c r="Y51" s="108">
        <f>IF(Z51&gt;0,(Z51-X51)/2,"")</f>
        <v/>
      </c>
      <c r="Z51" s="108" t="n">
        <v>1591</v>
      </c>
      <c r="AA51" s="108">
        <f>IF(AB51&gt;0,(AB51-Z51)/2,"")</f>
        <v/>
      </c>
      <c r="AB51" s="108" t="n">
        <v>1591</v>
      </c>
      <c r="AC51" s="108">
        <f>IF(AD51&gt;0,(AD51-AB51)/2,"")</f>
        <v/>
      </c>
      <c r="AD51" s="108" t="n">
        <v>1591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3220</v>
      </c>
      <c r="R52" s="106" t="n">
        <v>0</v>
      </c>
      <c r="S52" s="106">
        <f>IF(T52&gt;0,(T52-R52)/2,"")</f>
        <v/>
      </c>
      <c r="T52" s="106" t="n">
        <v>1207</v>
      </c>
      <c r="U52" s="106">
        <f>IF(V52&gt;0,(V52-T52)/2,"")</f>
        <v/>
      </c>
      <c r="V52" s="106" t="n">
        <v>1377</v>
      </c>
      <c r="W52" s="106">
        <f>IF(X52&gt;0,(X52-V52)/2,"")</f>
        <v/>
      </c>
      <c r="X52" s="106" t="n">
        <v>1492</v>
      </c>
      <c r="Y52" s="106">
        <f>IF(Z52&gt;0,(Z52-X52)/2,"")</f>
        <v/>
      </c>
      <c r="Z52" s="106" t="n">
        <v>1843</v>
      </c>
      <c r="AA52" s="106">
        <f>IF(AB52&gt;0,(AB52-Z52)/2,"")</f>
        <v/>
      </c>
      <c r="AB52" s="106" t="n">
        <v>1845</v>
      </c>
      <c r="AC52" s="106">
        <f>IF(AD52&gt;0,(AD52-AB52)/2,"")</f>
        <v/>
      </c>
      <c r="AD52" s="106" t="n">
        <v>1845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1476</v>
      </c>
      <c r="R53" s="108" t="n">
        <v>652</v>
      </c>
      <c r="S53" s="108">
        <f>IF(T53&gt;0,(T53-R53)/2,"")</f>
        <v/>
      </c>
      <c r="T53" s="108" t="n">
        <v>652</v>
      </c>
      <c r="U53" s="108">
        <f>IF(V53&gt;0,(V53-T53)/2,"")</f>
        <v/>
      </c>
      <c r="V53" s="108" t="n">
        <v>702</v>
      </c>
      <c r="W53" s="108">
        <f>IF(X53&gt;0,(X53-V53)/2,"")</f>
        <v/>
      </c>
      <c r="X53" s="108" t="n">
        <v>1056</v>
      </c>
      <c r="Y53" s="108">
        <f>IF(Z53&gt;0,(Z53-X53)/2,"")</f>
        <v/>
      </c>
      <c r="Z53" s="108" t="n">
        <v>1371</v>
      </c>
      <c r="AA53" s="108">
        <f>IF(AB53&gt;0,(AB53-Z53)/2,"")</f>
        <v/>
      </c>
      <c r="AB53" s="108" t="n">
        <v>1373</v>
      </c>
      <c r="AC53" s="108">
        <f>IF(AD53&gt;0,(AD53-AB53)/2,"")</f>
        <v/>
      </c>
      <c r="AD53" s="108" t="n">
        <v>1373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1942</v>
      </c>
      <c r="R54" s="106" t="n">
        <v>1019</v>
      </c>
      <c r="S54" s="106">
        <f>IF(T54&gt;0,(T54-R54)/2,"")</f>
        <v/>
      </c>
      <c r="T54" s="106" t="n">
        <v>1699</v>
      </c>
      <c r="U54" s="106">
        <f>IF(V54&gt;0,(V54-T54)/2,"")</f>
        <v/>
      </c>
      <c r="V54" s="106" t="n">
        <v>1781</v>
      </c>
      <c r="W54" s="106">
        <f>IF(X54&gt;0,(X54-V54)/2,"")</f>
        <v/>
      </c>
      <c r="X54" s="106" t="n">
        <v>2637</v>
      </c>
      <c r="Y54" s="106">
        <f>IF(Z54&gt;0,(Z54-X54)/2,"")</f>
        <v/>
      </c>
      <c r="Z54" s="106" t="n">
        <v>3351</v>
      </c>
      <c r="AA54" s="106">
        <f>IF(AB54&gt;0,(AB54-Z54)/2,"")</f>
        <v/>
      </c>
      <c r="AB54" s="106" t="n">
        <v>3351</v>
      </c>
      <c r="AC54" s="106">
        <f>IF(AD54&gt;0,(AD54-AB54)/2,"")</f>
        <v/>
      </c>
      <c r="AD54" s="106" t="n">
        <v>3351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5525</v>
      </c>
      <c r="R55" s="108" t="n">
        <v>1219</v>
      </c>
      <c r="S55" s="108">
        <f>IF(T55&gt;0,(T55-R55)/2,"")</f>
        <v/>
      </c>
      <c r="T55" s="108" t="n">
        <v>1219</v>
      </c>
      <c r="U55" s="108">
        <f>IF(V55&gt;0,(V55-T55)/2,"")</f>
        <v/>
      </c>
      <c r="V55" s="108" t="n">
        <v>2419</v>
      </c>
      <c r="W55" s="108">
        <f>IF(X55&gt;0,(X55-V55)/2,"")</f>
        <v/>
      </c>
      <c r="X55" s="108" t="n">
        <v>4759</v>
      </c>
      <c r="Y55" s="108">
        <f>IF(Z55&gt;0,(Z55-X55)/2,"")</f>
        <v/>
      </c>
      <c r="Z55" s="108" t="n">
        <v>5525</v>
      </c>
      <c r="AA55" s="108">
        <f>IF(AB55&gt;0,(AB55-Z55)/2,"")</f>
        <v/>
      </c>
      <c r="AB55" s="108" t="n">
        <v>5525</v>
      </c>
      <c r="AC55" s="108">
        <f>IF(AD55&gt;0,(AD55-AB55)/2,"")</f>
        <v/>
      </c>
      <c r="AD55" s="108" t="n">
        <v>5525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1906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295</v>
      </c>
      <c r="W56" s="114">
        <f>IF(X56&gt;0,(X56-V56)/2,"")</f>
        <v/>
      </c>
      <c r="X56" s="114" t="n">
        <v>834</v>
      </c>
      <c r="Y56" s="114">
        <f>IF(Z56&gt;0,(Z56-X56)/2,"")</f>
        <v/>
      </c>
      <c r="Z56" s="114" t="n">
        <v>834</v>
      </c>
      <c r="AA56" s="114">
        <f>IF(AB56&gt;0,(AB56-Z56)/2,"")</f>
        <v/>
      </c>
      <c r="AB56" s="114" t="n">
        <v>834</v>
      </c>
      <c r="AC56" s="114">
        <f>IF(AD56&gt;0,(AD56-AB56)/2,"")</f>
        <v/>
      </c>
      <c r="AD56" s="114" t="n">
        <v>834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3808</v>
      </c>
      <c r="R57" s="104" t="n">
        <v>541</v>
      </c>
      <c r="S57" s="104">
        <f>IF(T57&gt;0,(T57-R57)/2,"")</f>
        <v/>
      </c>
      <c r="T57" s="104" t="n">
        <v>541</v>
      </c>
      <c r="U57" s="104">
        <f>IF(V57&gt;0,(V57-T57)/2,"")</f>
        <v/>
      </c>
      <c r="V57" s="104" t="n">
        <v>758</v>
      </c>
      <c r="W57" s="104">
        <f>IF(X57&gt;0,(X57-V57)/2,"")</f>
        <v/>
      </c>
      <c r="X57" s="104" t="n">
        <v>799</v>
      </c>
      <c r="Y57" s="104">
        <f>IF(Z57&gt;0,(Z57-X57)/2,"")</f>
        <v/>
      </c>
      <c r="Z57" s="104" t="n">
        <v>1882</v>
      </c>
      <c r="AA57" s="104">
        <f>IF(AB57&gt;0,(AB57-Z57)/2,"")</f>
        <v/>
      </c>
      <c r="AB57" s="104" t="n">
        <v>1882</v>
      </c>
      <c r="AC57" s="104">
        <f>IF(AD57&gt;0,(AD57-AB57)/2,"")</f>
        <v/>
      </c>
      <c r="AD57" s="104" t="n">
        <v>1882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2776</v>
      </c>
      <c r="R58" s="106" t="n">
        <v>836</v>
      </c>
      <c r="S58" s="106">
        <f>IF(T58&gt;0,(T58-R58)/2,"")</f>
        <v/>
      </c>
      <c r="T58" s="106" t="n">
        <v>1752</v>
      </c>
      <c r="U58" s="106">
        <f>IF(V58&gt;0,(V58-T58)/2,"")</f>
        <v/>
      </c>
      <c r="V58" s="106" t="n">
        <v>2357</v>
      </c>
      <c r="W58" s="106">
        <f>IF(X58&gt;0,(X58-V58)/2,"")</f>
        <v/>
      </c>
      <c r="X58" s="106" t="n">
        <v>2403</v>
      </c>
      <c r="Y58" s="106">
        <f>IF(Z58&gt;0,(Z58-X58)/2,"")</f>
        <v/>
      </c>
      <c r="Z58" s="106" t="n">
        <v>2407</v>
      </c>
      <c r="AA58" s="106">
        <f>IF(AB58&gt;0,(AB58-Z58)/2,"")</f>
        <v/>
      </c>
      <c r="AB58" s="106" t="n">
        <v>2407</v>
      </c>
      <c r="AC58" s="106">
        <f>IF(AD58&gt;0,(AD58-AB58)/2,"")</f>
        <v/>
      </c>
      <c r="AD58" s="106" t="n">
        <v>2407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7452</v>
      </c>
      <c r="R59" s="108" t="n">
        <v>360</v>
      </c>
      <c r="S59" s="108">
        <f>IF(T59&gt;0,(T59-R59)/2,"")</f>
        <v/>
      </c>
      <c r="T59" s="108" t="n">
        <v>1322</v>
      </c>
      <c r="U59" s="108">
        <f>IF(V59&gt;0,(V59-T59)/2,"")</f>
        <v/>
      </c>
      <c r="V59" s="108" t="n">
        <v>1341</v>
      </c>
      <c r="W59" s="108">
        <f>IF(X59&gt;0,(X59-V59)/2,"")</f>
        <v/>
      </c>
      <c r="X59" s="108" t="n">
        <v>2935</v>
      </c>
      <c r="Y59" s="108">
        <f>IF(Z59&gt;0,(Z59-X59)/2,"")</f>
        <v/>
      </c>
      <c r="Z59" s="108" t="n">
        <v>3691</v>
      </c>
      <c r="AA59" s="108">
        <f>IF(AB59&gt;0,(AB59-Z59)/2,"")</f>
        <v/>
      </c>
      <c r="AB59" s="108" t="n">
        <v>3691</v>
      </c>
      <c r="AC59" s="108">
        <f>IF(AD59&gt;0,(AD59-AB59)/2,"")</f>
        <v/>
      </c>
      <c r="AD59" s="108" t="n">
        <v>3691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3540</v>
      </c>
      <c r="R60" s="114" t="n">
        <v>1542</v>
      </c>
      <c r="S60" s="114">
        <f>IF(T60&gt;0,(T60-R60)/2,"")</f>
        <v/>
      </c>
      <c r="T60" s="114" t="n">
        <v>2247</v>
      </c>
      <c r="U60" s="114">
        <f>IF(V60&gt;0,(V60-T60)/2,"")</f>
        <v/>
      </c>
      <c r="V60" s="114" t="n">
        <v>3065</v>
      </c>
      <c r="W60" s="114">
        <f>IF(X60&gt;0,(X60-V60)/2,"")</f>
        <v/>
      </c>
      <c r="X60" s="114" t="n">
        <v>3599</v>
      </c>
      <c r="Y60" s="114">
        <f>IF(Z60&gt;0,(Z60-X60)/2,"")</f>
        <v/>
      </c>
      <c r="Z60" s="114" t="n">
        <v>3599</v>
      </c>
      <c r="AA60" s="114">
        <f>IF(AB60&gt;0,(AB60-Z60)/2,"")</f>
        <v/>
      </c>
      <c r="AB60" s="114" t="n">
        <v>3599</v>
      </c>
      <c r="AC60" s="114">
        <f>IF(AD60&gt;0,(AD60-AB60)/2,"")</f>
        <v/>
      </c>
      <c r="AD60" s="114" t="n">
        <v>3599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5438</v>
      </c>
      <c r="R61" s="104" t="n">
        <v>0</v>
      </c>
      <c r="S61" s="104">
        <f>IF(T61&gt;0,(T61-R61)/2,"")</f>
        <v/>
      </c>
      <c r="T61" s="104" t="n">
        <v>904</v>
      </c>
      <c r="U61" s="104">
        <f>IF(V61&gt;0,(V61-T61)/2,"")</f>
        <v/>
      </c>
      <c r="V61" s="104" t="n">
        <v>1386</v>
      </c>
      <c r="W61" s="104">
        <f>IF(X61&gt;0,(X61-V61)/2,"")</f>
        <v/>
      </c>
      <c r="X61" s="104" t="n">
        <v>1770</v>
      </c>
      <c r="Y61" s="104">
        <f>IF(Z61&gt;0,(Z61-X61)/2,"")</f>
        <v/>
      </c>
      <c r="Z61" s="104" t="n">
        <v>2247</v>
      </c>
      <c r="AA61" s="104">
        <f>IF(AB61&gt;0,(AB61-Z61)/2,"")</f>
        <v/>
      </c>
      <c r="AB61" s="104" t="n">
        <v>2247</v>
      </c>
      <c r="AC61" s="104">
        <f>IF(AD61&gt;0,(AD61-AB61)/2,"")</f>
        <v/>
      </c>
      <c r="AD61" s="104" t="n">
        <v>2247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4686</v>
      </c>
      <c r="R62" s="106" t="n">
        <v>45</v>
      </c>
      <c r="S62" s="106">
        <f>IF(T62&gt;0,(T62-R62)/2,"")</f>
        <v/>
      </c>
      <c r="T62" s="106" t="n">
        <v>364</v>
      </c>
      <c r="U62" s="106">
        <f>IF(V62&gt;0,(V62-T62)/2,"")</f>
        <v/>
      </c>
      <c r="V62" s="106" t="n">
        <v>1048</v>
      </c>
      <c r="W62" s="106">
        <f>IF(X62&gt;0,(X62-V62)/2,"")</f>
        <v/>
      </c>
      <c r="X62" s="106" t="n">
        <v>1752</v>
      </c>
      <c r="Y62" s="106">
        <f>IF(Z62&gt;0,(Z62-X62)/2,"")</f>
        <v/>
      </c>
      <c r="Z62" s="106" t="n">
        <v>2110</v>
      </c>
      <c r="AA62" s="106">
        <f>IF(AB62&gt;0,(AB62-Z62)/2,"")</f>
        <v/>
      </c>
      <c r="AB62" s="106" t="n">
        <v>2110</v>
      </c>
      <c r="AC62" s="106">
        <f>IF(AD62&gt;0,(AD62-AB62)/2,"")</f>
        <v/>
      </c>
      <c r="AD62" s="106" t="n">
        <v>2110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3475</v>
      </c>
      <c r="R63" s="108" t="n">
        <v>0</v>
      </c>
      <c r="S63" s="108">
        <f>IF(T63&gt;0,(T63-R63)/2,"")</f>
        <v/>
      </c>
      <c r="T63" s="108" t="n">
        <v>595</v>
      </c>
      <c r="U63" s="108">
        <f>IF(V63&gt;0,(V63-T63)/2,"")</f>
        <v/>
      </c>
      <c r="V63" s="108" t="n">
        <v>952</v>
      </c>
      <c r="W63" s="108">
        <f>IF(X63&gt;0,(X63-V63)/2,"")</f>
        <v/>
      </c>
      <c r="X63" s="108" t="n">
        <v>1297</v>
      </c>
      <c r="Y63" s="108">
        <f>IF(Z63&gt;0,(Z63-X63)/2,"")</f>
        <v/>
      </c>
      <c r="Z63" s="108" t="n">
        <v>1451</v>
      </c>
      <c r="AA63" s="108">
        <f>IF(AB63&gt;0,(AB63-Z63)/2,"")</f>
        <v/>
      </c>
      <c r="AB63" s="108" t="n">
        <v>1451</v>
      </c>
      <c r="AC63" s="108">
        <f>IF(AD63&gt;0,(AD63-AB63)/2,"")</f>
        <v/>
      </c>
      <c r="AD63" s="108" t="n">
        <v>1451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4022</v>
      </c>
      <c r="R64" s="114" t="n">
        <v>1093</v>
      </c>
      <c r="S64" s="114">
        <f>IF(T64&gt;0,(T64-R64)/2,"")</f>
        <v/>
      </c>
      <c r="T64" s="114" t="n">
        <v>1229</v>
      </c>
      <c r="U64" s="114">
        <f>IF(V64&gt;0,(V64-T64)/2,"")</f>
        <v/>
      </c>
      <c r="V64" s="114" t="n">
        <v>1373</v>
      </c>
      <c r="W64" s="114">
        <f>IF(X64&gt;0,(X64-V64)/2,"")</f>
        <v/>
      </c>
      <c r="X64" s="114" t="n">
        <v>1545</v>
      </c>
      <c r="Y64" s="114">
        <f>IF(Z64&gt;0,(Z64-X64)/2,"")</f>
        <v/>
      </c>
      <c r="Z64" s="114" t="n">
        <v>1722</v>
      </c>
      <c r="AA64" s="114">
        <f>IF(AB64&gt;0,(AB64-Z64)/2,"")</f>
        <v/>
      </c>
      <c r="AB64" s="114" t="n">
        <v>1722</v>
      </c>
      <c r="AC64" s="114">
        <f>IF(AD64&gt;0,(AD64-AB64)/2,"")</f>
        <v/>
      </c>
      <c r="AD64" s="114" t="n">
        <v>1722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3.xml><?xml version="1.0" encoding="utf-8"?>
<worksheet xmlns:r="http://schemas.openxmlformats.org/officeDocument/2006/relationships" xmlns="http://schemas.openxmlformats.org/spreadsheetml/2006/main">
  <sheetPr codeName="Sheet83">
    <tabColor theme="1"/>
    <outlinePr summaryBelow="1" summaryRight="1"/>
    <pageSetUpPr fitToPage="1"/>
  </sheetPr>
  <dimension ref="B2:AQ64"/>
  <sheetViews>
    <sheetView topLeftCell="L1" zoomScale="85" zoomScaleNormal="85" zoomScaleSheetLayoutView="70" workbookViewId="0">
      <selection activeCell="O12" sqref="O12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19792</v>
      </c>
      <c r="G6" s="117" t="n">
        <v>16056.435375</v>
      </c>
      <c r="H6" s="117" t="n">
        <v>13570.05884756</v>
      </c>
      <c r="I6" s="19">
        <f>G6+H6</f>
        <v/>
      </c>
      <c r="J6" s="119" t="n">
        <v>18957</v>
      </c>
      <c r="K6" s="117" t="n">
        <v>15380.46775</v>
      </c>
      <c r="L6" s="117" t="n">
        <v>12793.55569230001</v>
      </c>
      <c r="M6" s="19">
        <f>K6+L6</f>
        <v/>
      </c>
      <c r="N6" s="85" t="n">
        <v>62</v>
      </c>
      <c r="O6" s="85" t="n">
        <v>54</v>
      </c>
      <c r="P6" s="92" t="n"/>
      <c r="Q6" s="20">
        <f>J6-P6</f>
        <v/>
      </c>
      <c r="R6" s="21" t="n">
        <v>4493</v>
      </c>
      <c r="S6" s="20">
        <f>IF(R6&gt;0,(R6-R7-$Q6),"")</f>
        <v/>
      </c>
      <c r="T6" s="21" t="n">
        <v>7535</v>
      </c>
      <c r="U6" s="20">
        <f>IF(T6&gt;0,(T6-T7-$Q6),"")</f>
        <v/>
      </c>
      <c r="V6" s="21" t="n">
        <v>13547</v>
      </c>
      <c r="W6" s="20">
        <f>IF(V6&gt;0,(V6-V7-$Q6),"")</f>
        <v/>
      </c>
      <c r="X6" s="21" t="n">
        <v>17462</v>
      </c>
      <c r="Y6" s="20">
        <f>IF(X6&gt;0,(X6-X7-$Q6),"")</f>
        <v/>
      </c>
      <c r="Z6" s="21" t="n">
        <v>19522</v>
      </c>
      <c r="AA6" s="20">
        <f>IF(Z6&gt;0,(Z6-Z7-$Q6),"")</f>
        <v/>
      </c>
      <c r="AB6" s="21" t="n">
        <v>19522</v>
      </c>
      <c r="AC6" s="22">
        <f>IF(AB6&gt;0,(AB6-AB7-$Q6),"")</f>
        <v/>
      </c>
      <c r="AD6" s="21" t="n">
        <v>19522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201</v>
      </c>
      <c r="S7" s="24" t="n"/>
      <c r="T7" s="25" t="n">
        <v>696</v>
      </c>
      <c r="U7" s="24" t="n"/>
      <c r="V7" s="25" t="n">
        <v>748</v>
      </c>
      <c r="W7" s="24" t="n"/>
      <c r="X7" s="25" t="n">
        <v>766</v>
      </c>
      <c r="Y7" s="24" t="n"/>
      <c r="Z7" s="25" t="n">
        <v>794</v>
      </c>
      <c r="AA7" s="24" t="n"/>
      <c r="AB7" s="25" t="n">
        <v>794</v>
      </c>
      <c r="AC7" s="26" t="n"/>
      <c r="AD7" s="25" t="n">
        <v>794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2293</v>
      </c>
      <c r="E8" s="29" t="inlineStr">
        <is>
          <t>Room 2</t>
        </is>
      </c>
      <c r="F8" s="119" t="n">
        <v>12620</v>
      </c>
      <c r="G8" s="117" t="n">
        <v>5164.585</v>
      </c>
      <c r="H8" s="117" t="n">
        <v>1557.874315</v>
      </c>
      <c r="I8" s="19">
        <f>G8+H8</f>
        <v/>
      </c>
      <c r="J8" s="119" t="n">
        <v>12683</v>
      </c>
      <c r="K8" s="117" t="n">
        <v>5196.700000000001</v>
      </c>
      <c r="L8" s="117" t="n">
        <v>1546.6809666</v>
      </c>
      <c r="M8" s="19">
        <f>K8+L8</f>
        <v/>
      </c>
      <c r="N8" s="87" t="n">
        <v>31</v>
      </c>
      <c r="O8" s="87" t="n">
        <v>27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7910</v>
      </c>
      <c r="W8" s="20">
        <f>IF(V8&gt;0,(V8-V9-$Q8),"")</f>
        <v/>
      </c>
      <c r="X8" s="21" t="n">
        <v>9913</v>
      </c>
      <c r="Y8" s="20">
        <f>IF(X8&gt;0,(X8-X9-$Q8),"")</f>
        <v/>
      </c>
      <c r="Z8" s="21" t="n">
        <v>12656</v>
      </c>
      <c r="AA8" s="20">
        <f>IF(Z8&gt;0,(Z8-Z9-$Q8),"")</f>
        <v/>
      </c>
      <c r="AB8" s="21" t="n">
        <v>12656</v>
      </c>
      <c r="AC8" s="22">
        <f>IF(AB8&gt;0,(AB8-AB9-$Q8),"")</f>
        <v/>
      </c>
      <c r="AD8" s="21" t="n">
        <v>12656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1956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5949</v>
      </c>
      <c r="E10" s="18" t="inlineStr">
        <is>
          <t>Room 3</t>
        </is>
      </c>
      <c r="F10" s="119" t="n">
        <v>12464</v>
      </c>
      <c r="G10" s="117" t="n">
        <v>9395.394750000001</v>
      </c>
      <c r="H10" s="117" t="n">
        <v>1828.3816075</v>
      </c>
      <c r="I10" s="19">
        <f>G10+H10</f>
        <v/>
      </c>
      <c r="J10" s="119" t="n">
        <v>15806</v>
      </c>
      <c r="K10" s="117" t="n">
        <v>12118.556375</v>
      </c>
      <c r="L10" s="117" t="n">
        <v>1807.0667275</v>
      </c>
      <c r="M10" s="19">
        <f>K10+L10</f>
        <v/>
      </c>
      <c r="N10" s="88" t="n">
        <v>47</v>
      </c>
      <c r="O10" s="88" t="n">
        <v>43</v>
      </c>
      <c r="P10" s="92" t="n"/>
      <c r="Q10" s="20">
        <f>J10-P10</f>
        <v/>
      </c>
      <c r="R10" s="21" t="n">
        <v>4396</v>
      </c>
      <c r="S10" s="20">
        <f>IF(R10&gt;0,(R10-R11-$Q10),"")</f>
        <v/>
      </c>
      <c r="T10" s="21" t="n">
        <v>7410</v>
      </c>
      <c r="U10" s="20">
        <f>IF(T10&gt;0,(T10-T11-$Q10),"")</f>
        <v/>
      </c>
      <c r="V10" s="21" t="n">
        <v>9630</v>
      </c>
      <c r="W10" s="20">
        <f>IF(V10&gt;0,(V10-V11-$Q10),"")</f>
        <v/>
      </c>
      <c r="X10" s="21" t="n">
        <v>11143</v>
      </c>
      <c r="Y10" s="20">
        <f>IF(X10&gt;0,(X10-X11-$Q10),"")</f>
        <v/>
      </c>
      <c r="Z10" s="21" t="n">
        <v>11143</v>
      </c>
      <c r="AA10" s="20">
        <f>IF(Z10&gt;0,(Z10-Z11-$Q10),"")</f>
        <v/>
      </c>
      <c r="AB10" s="21" t="n">
        <v>11143</v>
      </c>
      <c r="AC10" s="22">
        <f>IF(AB10&gt;0,(AB10-AB11-$Q10),"")</f>
        <v/>
      </c>
      <c r="AD10" s="21" t="n">
        <v>11143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1979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139</v>
      </c>
      <c r="S11" s="24" t="n"/>
      <c r="T11" s="30" t="n">
        <v>350</v>
      </c>
      <c r="U11" s="24" t="n"/>
      <c r="V11" s="30" t="n">
        <v>403</v>
      </c>
      <c r="W11" s="24" t="n"/>
      <c r="X11" s="30" t="n">
        <v>390</v>
      </c>
      <c r="Y11" s="24" t="n"/>
      <c r="Z11" s="30" t="n">
        <v>390</v>
      </c>
      <c r="AA11" s="24" t="n"/>
      <c r="AB11" s="30" t="n">
        <v>390</v>
      </c>
      <c r="AC11" s="26" t="n"/>
      <c r="AD11" s="30" t="n">
        <v>390</v>
      </c>
      <c r="AE11" s="26" t="n"/>
    </row>
    <row r="12">
      <c r="B12" s="16" t="inlineStr">
        <is>
          <t>WM TUC</t>
        </is>
      </c>
      <c r="C12" s="17" t="n">
        <v>1422</v>
      </c>
      <c r="E12" s="29" t="inlineStr">
        <is>
          <t>Room 4</t>
        </is>
      </c>
      <c r="F12" s="119" t="n">
        <v>16937</v>
      </c>
      <c r="G12" s="117" t="n">
        <v>11510.73525</v>
      </c>
      <c r="H12" s="117" t="n">
        <v>15653.03025344</v>
      </c>
      <c r="I12" s="19">
        <f>G12+H12</f>
        <v/>
      </c>
      <c r="J12" s="119" t="n">
        <v>16944</v>
      </c>
      <c r="K12" s="117" t="n">
        <v>11616.7995</v>
      </c>
      <c r="L12" s="117" t="n">
        <v>17729.91770103</v>
      </c>
      <c r="M12" s="19">
        <f>K12+L12</f>
        <v/>
      </c>
      <c r="N12" s="88" t="n">
        <v>55</v>
      </c>
      <c r="O12" s="88" t="n">
        <v>48</v>
      </c>
      <c r="P12" s="92" t="n"/>
      <c r="Q12" s="20">
        <f>J12-P12</f>
        <v/>
      </c>
      <c r="R12" s="21" t="n">
        <v>3224</v>
      </c>
      <c r="S12" s="20">
        <f>IF(R12&gt;0,(R12-R13-$Q12),"")</f>
        <v/>
      </c>
      <c r="T12" s="21" t="n">
        <v>4975</v>
      </c>
      <c r="U12" s="20">
        <f>IF(T12&gt;0,(T12-T13-$Q12),"")</f>
        <v/>
      </c>
      <c r="V12" s="21" t="n">
        <v>8118</v>
      </c>
      <c r="W12" s="20">
        <f>IF(V12&gt;0,(V12-V13-$Q12),"")</f>
        <v/>
      </c>
      <c r="X12" s="21" t="n">
        <v>11625</v>
      </c>
      <c r="Y12" s="20">
        <f>IF(X12&gt;0,(X12-X13-$Q12),"")</f>
        <v/>
      </c>
      <c r="Z12" s="21" t="n">
        <v>11625</v>
      </c>
      <c r="AA12" s="20">
        <f>IF(Z12&gt;0,(Z12-Z13-$Q12),"")</f>
        <v/>
      </c>
      <c r="AB12" s="21" t="n">
        <v>11625</v>
      </c>
      <c r="AC12" s="22">
        <f>IF(AB12&gt;0,(AB12-AB13-$Q12),"")</f>
        <v/>
      </c>
      <c r="AD12" s="21" t="n">
        <v>11625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4069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292</v>
      </c>
      <c r="S13" s="24" t="n"/>
      <c r="T13" s="30" t="n">
        <v>337</v>
      </c>
      <c r="U13" s="24" t="n"/>
      <c r="V13" s="30" t="n">
        <v>423</v>
      </c>
      <c r="W13" s="24" t="n"/>
      <c r="X13" s="30" t="n">
        <v>464</v>
      </c>
      <c r="Y13" s="24" t="n"/>
      <c r="Z13" s="30" t="n">
        <v>464</v>
      </c>
      <c r="AA13" s="24" t="n"/>
      <c r="AB13" s="30" t="n">
        <v>464</v>
      </c>
      <c r="AC13" s="26" t="n"/>
      <c r="AD13" s="30" t="n">
        <v>464</v>
      </c>
      <c r="AE13" s="26" t="n"/>
    </row>
    <row r="14">
      <c r="B14" s="16" t="inlineStr">
        <is>
          <t>ALBSFWY PHX</t>
        </is>
      </c>
      <c r="C14" s="17" t="n">
        <v>10732</v>
      </c>
      <c r="E14" s="18" t="inlineStr">
        <is>
          <t>Room 5</t>
        </is>
      </c>
      <c r="F14" s="119" t="n">
        <v>21955</v>
      </c>
      <c r="G14" s="117" t="n">
        <v>16510.03125</v>
      </c>
      <c r="H14" s="117" t="n">
        <v>20819.85404211001</v>
      </c>
      <c r="I14" s="19">
        <f>G14+H14</f>
        <v/>
      </c>
      <c r="J14" s="119" t="n">
        <v>31624</v>
      </c>
      <c r="K14" s="117" t="n">
        <v>28958.03125</v>
      </c>
      <c r="L14" s="117" t="n">
        <v>33234.29089481002</v>
      </c>
      <c r="M14" s="19">
        <f>K14+L14</f>
        <v/>
      </c>
      <c r="N14" s="88" t="n">
        <v>64</v>
      </c>
      <c r="O14" s="88" t="n">
        <v>51</v>
      </c>
      <c r="P14" s="92" t="n"/>
      <c r="Q14" s="20">
        <f>J14-P14</f>
        <v/>
      </c>
      <c r="R14" s="21" t="n">
        <v>4890</v>
      </c>
      <c r="S14" s="20">
        <f>IF(R14&gt;0,(R14-R15-$Q14),"")</f>
        <v/>
      </c>
      <c r="T14" s="21" t="n">
        <v>8621</v>
      </c>
      <c r="U14" s="20">
        <f>IF(T14&gt;0,(T14-T15-$Q14),"")</f>
        <v/>
      </c>
      <c r="V14" s="21" t="n">
        <v>10198</v>
      </c>
      <c r="W14" s="20">
        <f>IF(V14&gt;0,(V14-V15-$Q14),"")</f>
        <v/>
      </c>
      <c r="X14" s="21" t="n">
        <v>12493</v>
      </c>
      <c r="Y14" s="20">
        <f>IF(X14&gt;0,(X14-X15-$Q14),"")</f>
        <v/>
      </c>
      <c r="Z14" s="21" t="n">
        <v>14654</v>
      </c>
      <c r="AA14" s="20">
        <f>IF(Z14&gt;0,(Z14-Z15-$Q14),"")</f>
        <v/>
      </c>
      <c r="AB14" s="21" t="n">
        <v>14677</v>
      </c>
      <c r="AC14" s="22">
        <f>IF(AB14&gt;0,(AB14-AB15-$Q14),"")</f>
        <v/>
      </c>
      <c r="AD14" s="21" t="n">
        <v>14677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 t="inlineStr">
        <is>
          <t xml:space="preserve"> </t>
        </is>
      </c>
      <c r="P15" s="93" t="inlineStr">
        <is>
          <t>Rm 5 Extra</t>
        </is>
      </c>
      <c r="Q15" s="24" t="n"/>
      <c r="R15" s="25" t="n">
        <v>29</v>
      </c>
      <c r="S15" s="24" t="n"/>
      <c r="T15" s="25" t="n">
        <v>129</v>
      </c>
      <c r="U15" s="24" t="n"/>
      <c r="V15" s="25" t="n">
        <v>129</v>
      </c>
      <c r="W15" s="24" t="n"/>
      <c r="X15" s="25" t="n">
        <v>136</v>
      </c>
      <c r="Y15" s="24" t="n"/>
      <c r="Z15" s="25" t="n">
        <v>149</v>
      </c>
      <c r="AA15" s="24" t="n"/>
      <c r="AB15" s="25" t="n">
        <v>171</v>
      </c>
      <c r="AC15" s="26" t="n"/>
      <c r="AD15" s="25" t="n">
        <v>171</v>
      </c>
      <c r="AE15" s="26" t="n"/>
    </row>
    <row r="16" ht="15" customHeight="1" thickBot="1">
      <c r="B16" s="28" t="inlineStr">
        <is>
          <t>FRY'S</t>
        </is>
      </c>
      <c r="C16" s="17" t="n">
        <v>11549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9421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2291</v>
      </c>
      <c r="L20" s="4" t="n"/>
      <c r="M20" s="4" t="n"/>
      <c r="Q20" s="51" t="inlineStr">
        <is>
          <t>Day Prior</t>
        </is>
      </c>
      <c r="R20" s="35" t="n">
        <v>14860</v>
      </c>
      <c r="S20" s="36" t="n">
        <v>-81681</v>
      </c>
      <c r="T20" s="35" t="n">
        <v>26375</v>
      </c>
      <c r="U20" s="36" t="n">
        <v>-70166</v>
      </c>
      <c r="V20" s="35" t="n">
        <v>37052</v>
      </c>
      <c r="W20" s="36" t="n">
        <v>-59489</v>
      </c>
      <c r="X20" s="35" t="n">
        <v>48112</v>
      </c>
      <c r="Y20" s="36" t="n">
        <v>-48429</v>
      </c>
      <c r="Z20" s="35" t="n">
        <v>57399</v>
      </c>
      <c r="AA20" s="36" t="n">
        <v>-39142</v>
      </c>
      <c r="AB20" s="35" t="n">
        <v>57403</v>
      </c>
      <c r="AC20" s="37" t="n">
        <v>-39138</v>
      </c>
      <c r="AD20" s="35" t="n">
        <v>57403</v>
      </c>
      <c r="AE20" s="37" t="n">
        <v>-39138</v>
      </c>
    </row>
    <row r="21" ht="15" customHeight="1" thickBot="1">
      <c r="B21" s="57" t="inlineStr">
        <is>
          <t>SBUX LV</t>
        </is>
      </c>
      <c r="C21" s="58" t="n">
        <v>4795</v>
      </c>
      <c r="M21" s="4" t="n"/>
      <c r="Q21" s="52" t="n"/>
      <c r="R21" s="40" t="n">
        <v>1215</v>
      </c>
      <c r="S21" s="41" t="n"/>
      <c r="T21" s="40" t="n">
        <v>2165</v>
      </c>
      <c r="U21" s="41" t="n"/>
      <c r="V21" s="40" t="n">
        <v>7568</v>
      </c>
      <c r="W21" s="41" t="n"/>
      <c r="X21" s="40" t="n">
        <v>13465</v>
      </c>
      <c r="Y21" s="41" t="n"/>
      <c r="Z21" s="40" t="n">
        <v>17540</v>
      </c>
      <c r="AA21" s="41" t="n"/>
      <c r="AB21" s="40" t="n">
        <v>17540</v>
      </c>
      <c r="AC21" s="42" t="n"/>
      <c r="AD21" s="40" t="n">
        <v>17540</v>
      </c>
      <c r="AE21" s="42" t="n"/>
    </row>
    <row r="22" ht="15" customHeight="1" thickBot="1">
      <c r="M22" s="4" t="n"/>
      <c r="Q22" s="54" t="n"/>
      <c r="R22" s="55" t="n">
        <v>7430</v>
      </c>
      <c r="S22" s="55" t="n"/>
      <c r="T22" s="55" t="n">
        <v>5757.5</v>
      </c>
      <c r="U22" s="55" t="n"/>
      <c r="V22" s="55" t="n">
        <v>5338.5</v>
      </c>
      <c r="W22" s="55" t="n"/>
      <c r="X22" s="55" t="n">
        <v>5530</v>
      </c>
      <c r="Y22" s="55" t="n"/>
      <c r="Z22" s="55" t="n">
        <v>4643.5</v>
      </c>
      <c r="AA22" s="55" t="n"/>
      <c r="AB22" s="55" t="n">
        <v>2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12033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25869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13419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16610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4249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1048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546</v>
      </c>
      <c r="W35" s="104">
        <f>IF(X35&gt;0,(X35-V35)/2,"")</f>
        <v/>
      </c>
      <c r="X35" s="104" t="n">
        <v>1048</v>
      </c>
      <c r="Y35" s="104">
        <f>IF(Z35&gt;0,(Z35-X35)/2,"")</f>
        <v/>
      </c>
      <c r="Z35" s="104" t="n">
        <v>1048</v>
      </c>
      <c r="AA35" s="104">
        <f>IF(AB35&gt;0,(AB35-Z35)/2,"")</f>
        <v/>
      </c>
      <c r="AB35" s="104" t="n">
        <v>1048</v>
      </c>
      <c r="AC35" s="104">
        <f>IF(AD35&gt;0,(AD35-AB35)/2,"")</f>
        <v/>
      </c>
      <c r="AD35" s="104" t="n">
        <v>1048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1160</v>
      </c>
      <c r="R36" s="106" t="n">
        <v>631</v>
      </c>
      <c r="S36" s="106">
        <f>IF(T36&gt;0,(T36-R36)/2,"")</f>
        <v/>
      </c>
      <c r="T36" s="106" t="n">
        <v>631</v>
      </c>
      <c r="U36" s="106">
        <f>IF(V36&gt;0,(V36-T36)/2,"")</f>
        <v/>
      </c>
      <c r="V36" s="106" t="n">
        <v>1160</v>
      </c>
      <c r="W36" s="106">
        <f>IF(X36&gt;0,(X36-V36)/2,"")</f>
        <v/>
      </c>
      <c r="X36" s="106" t="n">
        <v>1160</v>
      </c>
      <c r="Y36" s="106">
        <f>IF(Z36&gt;0,(Z36-X36)/2,"")</f>
        <v/>
      </c>
      <c r="Z36" s="106" t="n">
        <v>1160</v>
      </c>
      <c r="AA36" s="106">
        <f>IF(AB36&gt;0,(AB36-Z36)/2,"")</f>
        <v/>
      </c>
      <c r="AB36" s="106" t="n">
        <v>1160</v>
      </c>
      <c r="AC36" s="106">
        <f>IF(AD36&gt;0,(AD36-AB36)/2,"")</f>
        <v/>
      </c>
      <c r="AD36" s="106" t="n">
        <v>1160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3720</v>
      </c>
      <c r="R37" s="108" t="n">
        <v>420</v>
      </c>
      <c r="S37" s="108">
        <f>IF(T37&gt;0,(T37-R37)/2,"")</f>
        <v/>
      </c>
      <c r="T37" s="108" t="n">
        <v>772</v>
      </c>
      <c r="U37" s="108">
        <f>IF(V37&gt;0,(V37-T37)/2,"")</f>
        <v/>
      </c>
      <c r="V37" s="108" t="n">
        <v>1859</v>
      </c>
      <c r="W37" s="108">
        <f>IF(X37&gt;0,(X37-V37)/2,"")</f>
        <v/>
      </c>
      <c r="X37" s="108" t="n">
        <v>2710</v>
      </c>
      <c r="Y37" s="108">
        <f>IF(Z37&gt;0,(Z37-X37)/2,"")</f>
        <v/>
      </c>
      <c r="Z37" s="108" t="n">
        <v>3523</v>
      </c>
      <c r="AA37" s="108">
        <f>IF(AB37&gt;0,(AB37-Z37)/2,"")</f>
        <v/>
      </c>
      <c r="AB37" s="108" t="n">
        <v>3523</v>
      </c>
      <c r="AC37" s="108">
        <f>IF(AD37&gt;0,(AD37-AB37)/2,"")</f>
        <v/>
      </c>
      <c r="AD37" s="108" t="n">
        <v>3523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3290</v>
      </c>
      <c r="R38" s="106" t="n">
        <v>751</v>
      </c>
      <c r="S38" s="106">
        <f>IF(T38&gt;0,(T38-R38)/2,"")</f>
        <v/>
      </c>
      <c r="T38" s="106" t="n">
        <v>1232</v>
      </c>
      <c r="U38" s="106">
        <f>IF(V38&gt;0,(V38-T38)/2,"")</f>
        <v/>
      </c>
      <c r="V38" s="106" t="n">
        <v>2215</v>
      </c>
      <c r="W38" s="106">
        <f>IF(X38&gt;0,(X38-V38)/2,"")</f>
        <v/>
      </c>
      <c r="X38" s="106" t="n">
        <v>2674</v>
      </c>
      <c r="Y38" s="106">
        <f>IF(Z38&gt;0,(Z38-X38)/2,"")</f>
        <v/>
      </c>
      <c r="Z38" s="106" t="n">
        <v>3302</v>
      </c>
      <c r="AA38" s="106">
        <f>IF(AB38&gt;0,(AB38-Z38)/2,"")</f>
        <v/>
      </c>
      <c r="AB38" s="106" t="n">
        <v>3302</v>
      </c>
      <c r="AC38" s="106">
        <f>IF(AD38&gt;0,(AD38-AB38)/2,"")</f>
        <v/>
      </c>
      <c r="AD38" s="106" t="n">
        <v>3302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2638</v>
      </c>
      <c r="R39" s="108" t="n">
        <v>665</v>
      </c>
      <c r="S39" s="108">
        <f>IF(T39&gt;0,(T39-R39)/2,"")</f>
        <v/>
      </c>
      <c r="T39" s="108" t="n">
        <v>1440</v>
      </c>
      <c r="U39" s="108">
        <f>IF(V39&gt;0,(V39-T39)/2,"")</f>
        <v/>
      </c>
      <c r="V39" s="108" t="n">
        <v>1958</v>
      </c>
      <c r="W39" s="108">
        <f>IF(X39&gt;0,(X39-V39)/2,"")</f>
        <v/>
      </c>
      <c r="X39" s="108" t="n">
        <v>2803</v>
      </c>
      <c r="Y39" s="108">
        <f>IF(Z39&gt;0,(Z39-X39)/2,"")</f>
        <v/>
      </c>
      <c r="Z39" s="108" t="n">
        <v>2803</v>
      </c>
      <c r="AA39" s="108">
        <f>IF(AB39&gt;0,(AB39-Z39)/2,"")</f>
        <v/>
      </c>
      <c r="AB39" s="108" t="n">
        <v>2803</v>
      </c>
      <c r="AC39" s="108">
        <f>IF(AD39&gt;0,(AD39-AB39)/2,"")</f>
        <v/>
      </c>
      <c r="AD39" s="108" t="n">
        <v>2803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3206</v>
      </c>
      <c r="R40" s="106" t="n">
        <v>544</v>
      </c>
      <c r="S40" s="106">
        <f>IF(T40&gt;0,(T40-R40)/2,"")</f>
        <v/>
      </c>
      <c r="T40" s="106" t="n">
        <v>1165</v>
      </c>
      <c r="U40" s="106">
        <f>IF(V40&gt;0,(V40-T40)/2,"")</f>
        <v/>
      </c>
      <c r="V40" s="106" t="n">
        <v>1772</v>
      </c>
      <c r="W40" s="106">
        <f>IF(X40&gt;0,(X40-V40)/2,"")</f>
        <v/>
      </c>
      <c r="X40" s="106" t="n">
        <v>2838</v>
      </c>
      <c r="Y40" s="106">
        <f>IF(Z40&gt;0,(Z40-X40)/2,"")</f>
        <v/>
      </c>
      <c r="Z40" s="106" t="n">
        <v>3327</v>
      </c>
      <c r="AA40" s="106">
        <f>IF(AB40&gt;0,(AB40-Z40)/2,"")</f>
        <v/>
      </c>
      <c r="AB40" s="106" t="n">
        <v>3327</v>
      </c>
      <c r="AC40" s="106">
        <f>IF(AD40&gt;0,(AD40-AB40)/2,"")</f>
        <v/>
      </c>
      <c r="AD40" s="106" t="n">
        <v>3327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1655</v>
      </c>
      <c r="R42" s="106" t="n">
        <v>752</v>
      </c>
      <c r="S42" s="106">
        <f>IF(T42&gt;0,(T42-R42)/2,"")</f>
        <v/>
      </c>
      <c r="T42" s="106" t="n">
        <v>1195</v>
      </c>
      <c r="U42" s="106">
        <f>IF(V42&gt;0,(V42-T42)/2,"")</f>
        <v/>
      </c>
      <c r="V42" s="106" t="n">
        <v>1602</v>
      </c>
      <c r="W42" s="106">
        <f>IF(X42&gt;0,(X42-V42)/2,"")</f>
        <v/>
      </c>
      <c r="X42" s="106" t="n">
        <v>1602</v>
      </c>
      <c r="Y42" s="106">
        <f>IF(Z42&gt;0,(Z42-X42)/2,"")</f>
        <v/>
      </c>
      <c r="Z42" s="106" t="n">
        <v>1732</v>
      </c>
      <c r="AA42" s="106">
        <f>IF(AB42&gt;0,(AB42-Z42)/2,"")</f>
        <v/>
      </c>
      <c r="AB42" s="106" t="n">
        <v>1732</v>
      </c>
      <c r="AC42" s="106">
        <f>IF(AD42&gt;0,(AD42-AB42)/2,"")</f>
        <v/>
      </c>
      <c r="AD42" s="106" t="n">
        <v>1732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1742</v>
      </c>
      <c r="R43" s="110" t="n">
        <v>586</v>
      </c>
      <c r="S43" s="110">
        <f>IF(T43&gt;0,(T43-R43)/2,"")</f>
        <v/>
      </c>
      <c r="T43" s="110" t="n">
        <v>956</v>
      </c>
      <c r="U43" s="110">
        <f>IF(V43&gt;0,(V43-T43)/2,"")</f>
        <v/>
      </c>
      <c r="V43" s="110" t="n">
        <v>2123</v>
      </c>
      <c r="W43" s="110">
        <f>IF(X43&gt;0,(X43-V43)/2,"")</f>
        <v/>
      </c>
      <c r="X43" s="110" t="n">
        <v>2123</v>
      </c>
      <c r="Y43" s="110">
        <f>IF(Z43&gt;0,(Z43-X43)/2,"")</f>
        <v/>
      </c>
      <c r="Z43" s="110" t="n">
        <v>2123</v>
      </c>
      <c r="AA43" s="110">
        <f>IF(AB43&gt;0,(AB43-Z43)/2,"")</f>
        <v/>
      </c>
      <c r="AB43" s="110" t="n">
        <v>2123</v>
      </c>
      <c r="AC43" s="110">
        <f>IF(AD43&gt;0,(AD43-AB43)/2,"")</f>
        <v/>
      </c>
      <c r="AD43" s="110" t="n">
        <v>2123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3316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2104</v>
      </c>
      <c r="W44" s="112">
        <f>IF(X44&gt;0,(X44-V44)/2,"")</f>
        <v/>
      </c>
      <c r="X44" s="112" t="n">
        <v>2104</v>
      </c>
      <c r="Y44" s="112">
        <f>IF(Z44&gt;0,(Z44-X44)/2,"")</f>
        <v/>
      </c>
      <c r="Z44" s="112" t="n">
        <v>3316</v>
      </c>
      <c r="AA44" s="112">
        <f>IF(AB44&gt;0,(AB44-Z44)/2,"")</f>
        <v/>
      </c>
      <c r="AB44" s="112" t="n">
        <v>3316</v>
      </c>
      <c r="AC44" s="112">
        <f>IF(AD44&gt;0,(AD44-AB44)/2,"")</f>
        <v/>
      </c>
      <c r="AD44" s="112" t="n">
        <v>3316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2761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1230</v>
      </c>
      <c r="W45" s="108">
        <f>IF(X45&gt;0,(X45-V45)/2,"")</f>
        <v/>
      </c>
      <c r="X45" s="108" t="n">
        <v>1230</v>
      </c>
      <c r="Y45" s="108">
        <f>IF(Z45&gt;0,(Z45-X45)/2,"")</f>
        <v/>
      </c>
      <c r="Z45" s="108" t="n">
        <v>2761</v>
      </c>
      <c r="AA45" s="108">
        <f>IF(AB45&gt;0,(AB45-Z45)/2,"")</f>
        <v/>
      </c>
      <c r="AB45" s="108" t="n">
        <v>2761</v>
      </c>
      <c r="AC45" s="108">
        <f>IF(AD45&gt;0,(AD45-AB45)/2,"")</f>
        <v/>
      </c>
      <c r="AD45" s="108" t="n">
        <v>2761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3120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1704</v>
      </c>
      <c r="W46" s="106">
        <f>IF(X46&gt;0,(X46-V46)/2,"")</f>
        <v/>
      </c>
      <c r="X46" s="106" t="n">
        <v>3120</v>
      </c>
      <c r="Y46" s="106">
        <f>IF(Z46&gt;0,(Z46-X46)/2,"")</f>
        <v/>
      </c>
      <c r="Z46" s="106" t="n">
        <v>3120</v>
      </c>
      <c r="AA46" s="106">
        <f>IF(AB46&gt;0,(AB46-Z46)/2,"")</f>
        <v/>
      </c>
      <c r="AB46" s="106" t="n">
        <v>3120</v>
      </c>
      <c r="AC46" s="106">
        <f>IF(AD46&gt;0,(AD46-AB46)/2,"")</f>
        <v/>
      </c>
      <c r="AD46" s="106" t="n">
        <v>3120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3486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2872</v>
      </c>
      <c r="W47" s="110">
        <f>IF(X47&gt;0,(X47-V47)/2,"")</f>
        <v/>
      </c>
      <c r="X47" s="110" t="n">
        <v>3459</v>
      </c>
      <c r="Y47" s="110">
        <f>IF(Z47&gt;0,(Z47-X47)/2,"")</f>
        <v/>
      </c>
      <c r="Z47" s="110" t="n">
        <v>3459</v>
      </c>
      <c r="AA47" s="110">
        <f>IF(AB47&gt;0,(AB47-Z47)/2,"")</f>
        <v/>
      </c>
      <c r="AB47" s="110" t="n">
        <v>3459</v>
      </c>
      <c r="AC47" s="110">
        <f>IF(AD47&gt;0,(AD47-AB47)/2,"")</f>
        <v/>
      </c>
      <c r="AD47" s="110" t="n">
        <v>3459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345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165</v>
      </c>
      <c r="W48" s="112">
        <f>IF(X48&gt;0,(X48-V48)/2,"")</f>
        <v/>
      </c>
      <c r="X48" s="112" t="n">
        <v>215</v>
      </c>
      <c r="Y48" s="112">
        <f>IF(Z48&gt;0,(Z48-X48)/2,"")</f>
        <v/>
      </c>
      <c r="Z48" s="112" t="n">
        <v>215</v>
      </c>
      <c r="AA48" s="112">
        <f>IF(AB48&gt;0,(AB48-Z48)/2,"")</f>
        <v/>
      </c>
      <c r="AB48" s="112" t="n">
        <v>215</v>
      </c>
      <c r="AC48" s="112">
        <f>IF(AD48&gt;0,(AD48-AB48)/2,"")</f>
        <v/>
      </c>
      <c r="AD48" s="112" t="n">
        <v>215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398</v>
      </c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74</v>
      </c>
      <c r="W49" s="108">
        <f>IF(X49&gt;0,(X49-V49)/2,"")</f>
        <v/>
      </c>
      <c r="X49" s="108" t="n">
        <v>398</v>
      </c>
      <c r="Y49" s="108">
        <f>IF(Z49&gt;0,(Z49-X49)/2,"")</f>
        <v/>
      </c>
      <c r="Z49" s="108" t="n">
        <v>398</v>
      </c>
      <c r="AA49" s="108">
        <f>IF(AB49&gt;0,(AB49-Z49)/2,"")</f>
        <v/>
      </c>
      <c r="AB49" s="108" t="n">
        <v>398</v>
      </c>
      <c r="AC49" s="108">
        <f>IF(AD49&gt;0,(AD49-AB49)/2,"")</f>
        <v/>
      </c>
      <c r="AD49" s="108" t="n">
        <v>398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2689</v>
      </c>
      <c r="R50" s="106" t="n">
        <v>878</v>
      </c>
      <c r="S50" s="106">
        <f>IF(T50&gt;0,(T50-R50)/2,"")</f>
        <v/>
      </c>
      <c r="T50" s="106" t="n">
        <v>1240</v>
      </c>
      <c r="U50" s="106">
        <f>IF(V50&gt;0,(V50-T50)/2,"")</f>
        <v/>
      </c>
      <c r="V50" s="106" t="n">
        <v>1112</v>
      </c>
      <c r="W50" s="106">
        <f>IF(X50&gt;0,(X50-V50)/2,"")</f>
        <v/>
      </c>
      <c r="X50" s="106" t="n">
        <v>900</v>
      </c>
      <c r="Y50" s="106">
        <f>IF(Z50&gt;0,(Z50-X50)/2,"")</f>
        <v/>
      </c>
      <c r="Z50" s="106" t="n">
        <v>900</v>
      </c>
      <c r="AA50" s="106">
        <f>IF(AB50&gt;0,(AB50-Z50)/2,"")</f>
        <v/>
      </c>
      <c r="AB50" s="106" t="n">
        <v>900</v>
      </c>
      <c r="AC50" s="106">
        <f>IF(AD50&gt;0,(AD50-AB50)/2,"")</f>
        <v/>
      </c>
      <c r="AD50" s="106" t="n">
        <v>900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2047</v>
      </c>
      <c r="R51" s="108" t="n">
        <v>1279</v>
      </c>
      <c r="S51" s="108">
        <f>IF(T51&gt;0,(T51-R51)/2,"")</f>
        <v/>
      </c>
      <c r="T51" s="108" t="n">
        <v>1501</v>
      </c>
      <c r="U51" s="108">
        <f>IF(V51&gt;0,(V51-T51)/2,"")</f>
        <v/>
      </c>
      <c r="V51" s="108" t="n">
        <v>1973</v>
      </c>
      <c r="W51" s="108">
        <f>IF(X51&gt;0,(X51-V51)/2,"")</f>
        <v/>
      </c>
      <c r="X51" s="108" t="n">
        <v>1973</v>
      </c>
      <c r="Y51" s="108">
        <f>IF(Z51&gt;0,(Z51-X51)/2,"")</f>
        <v/>
      </c>
      <c r="Z51" s="108" t="n">
        <v>1973</v>
      </c>
      <c r="AA51" s="108">
        <f>IF(AB51&gt;0,(AB51-Z51)/2,"")</f>
        <v/>
      </c>
      <c r="AB51" s="108" t="n">
        <v>1973</v>
      </c>
      <c r="AC51" s="108">
        <f>IF(AD51&gt;0,(AD51-AB51)/2,"")</f>
        <v/>
      </c>
      <c r="AD51" s="108" t="n">
        <v>1973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3136</v>
      </c>
      <c r="R52" s="106" t="n">
        <v>595</v>
      </c>
      <c r="S52" s="106">
        <f>IF(T52&gt;0,(T52-R52)/2,"")</f>
        <v/>
      </c>
      <c r="T52" s="106" t="n">
        <v>1190</v>
      </c>
      <c r="U52" s="106">
        <f>IF(V52&gt;0,(V52-T52)/2,"")</f>
        <v/>
      </c>
      <c r="V52" s="106" t="n">
        <v>1249</v>
      </c>
      <c r="W52" s="106">
        <f>IF(X52&gt;0,(X52-V52)/2,"")</f>
        <v/>
      </c>
      <c r="X52" s="106" t="n">
        <v>1364</v>
      </c>
      <c r="Y52" s="106">
        <f>IF(Z52&gt;0,(Z52-X52)/2,"")</f>
        <v/>
      </c>
      <c r="Z52" s="106" t="n">
        <v>1364</v>
      </c>
      <c r="AA52" s="106">
        <f>IF(AB52&gt;0,(AB52-Z52)/2,"")</f>
        <v/>
      </c>
      <c r="AB52" s="106" t="n">
        <v>1364</v>
      </c>
      <c r="AC52" s="106">
        <f>IF(AD52&gt;0,(AD52-AB52)/2,"")</f>
        <v/>
      </c>
      <c r="AD52" s="106" t="n">
        <v>1364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1400</v>
      </c>
      <c r="R53" s="108" t="n">
        <v>644</v>
      </c>
      <c r="S53" s="108">
        <f>IF(T53&gt;0,(T53-R53)/2,"")</f>
        <v/>
      </c>
      <c r="T53" s="108" t="n">
        <v>969</v>
      </c>
      <c r="U53" s="108">
        <f>IF(V53&gt;0,(V53-T53)/2,"")</f>
        <v/>
      </c>
      <c r="V53" s="108" t="n">
        <v>1208</v>
      </c>
      <c r="W53" s="108">
        <f>IF(X53&gt;0,(X53-V53)/2,"")</f>
        <v/>
      </c>
      <c r="X53" s="108" t="n">
        <v>1077</v>
      </c>
      <c r="Y53" s="108">
        <f>IF(Z53&gt;0,(Z53-X53)/2,"")</f>
        <v/>
      </c>
      <c r="Z53" s="108" t="n">
        <v>1077</v>
      </c>
      <c r="AA53" s="108">
        <f>IF(AB53&gt;0,(AB53-Z53)/2,"")</f>
        <v/>
      </c>
      <c r="AB53" s="108" t="n">
        <v>1077</v>
      </c>
      <c r="AC53" s="108">
        <f>IF(AD53&gt;0,(AD53-AB53)/2,"")</f>
        <v/>
      </c>
      <c r="AD53" s="108" t="n">
        <v>1077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3842</v>
      </c>
      <c r="R54" s="106" t="n">
        <v>1000</v>
      </c>
      <c r="S54" s="106">
        <f>IF(T54&gt;0,(T54-R54)/2,"")</f>
        <v/>
      </c>
      <c r="T54" s="106" t="n">
        <v>2236</v>
      </c>
      <c r="U54" s="106">
        <f>IF(V54&gt;0,(V54-T54)/2,"")</f>
        <v/>
      </c>
      <c r="V54" s="106" t="n">
        <v>2768</v>
      </c>
      <c r="W54" s="106">
        <f>IF(X54&gt;0,(X54-V54)/2,"")</f>
        <v/>
      </c>
      <c r="X54" s="106" t="n">
        <v>4036</v>
      </c>
      <c r="Y54" s="106">
        <f>IF(Z54&gt;0,(Z54-X54)/2,"")</f>
        <v/>
      </c>
      <c r="Z54" s="106" t="n">
        <v>4036</v>
      </c>
      <c r="AA54" s="106">
        <f>IF(AB54&gt;0,(AB54-Z54)/2,"")</f>
        <v/>
      </c>
      <c r="AB54" s="106" t="n">
        <v>4036</v>
      </c>
      <c r="AC54" s="106">
        <f>IF(AD54&gt;0,(AD54-AB54)/2,"")</f>
        <v/>
      </c>
      <c r="AD54" s="106" t="n">
        <v>4036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190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190</v>
      </c>
      <c r="W55" s="108">
        <f>IF(X55&gt;0,(X55-V55)/2,"")</f>
        <v/>
      </c>
      <c r="X55" s="108" t="n">
        <v>190</v>
      </c>
      <c r="Y55" s="108">
        <f>IF(Z55&gt;0,(Z55-X55)/2,"")</f>
        <v/>
      </c>
      <c r="Z55" s="108" t="n">
        <v>190</v>
      </c>
      <c r="AA55" s="108">
        <f>IF(AB55&gt;0,(AB55-Z55)/2,"")</f>
        <v/>
      </c>
      <c r="AB55" s="108" t="n">
        <v>190</v>
      </c>
      <c r="AC55" s="108">
        <f>IF(AD55&gt;0,(AD55-AB55)/2,"")</f>
        <v/>
      </c>
      <c r="AD55" s="108" t="n">
        <v>190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1759</v>
      </c>
      <c r="R56" s="114" t="n">
        <v>0</v>
      </c>
      <c r="S56" s="114">
        <f>IF(T56&gt;0,(T56-R56)/2,"")</f>
        <v/>
      </c>
      <c r="T56" s="114" t="n">
        <v>274</v>
      </c>
      <c r="U56" s="114">
        <f>IF(V56&gt;0,(V56-T56)/2,"")</f>
        <v/>
      </c>
      <c r="V56" s="114" t="n">
        <v>891</v>
      </c>
      <c r="W56" s="114">
        <f>IF(X56&gt;0,(X56-V56)/2,"")</f>
        <v/>
      </c>
      <c r="X56" s="114" t="n">
        <v>990</v>
      </c>
      <c r="Y56" s="114">
        <f>IF(Z56&gt;0,(Z56-X56)/2,"")</f>
        <v/>
      </c>
      <c r="Z56" s="114" t="n">
        <v>990</v>
      </c>
      <c r="AA56" s="114">
        <f>IF(AB56&gt;0,(AB56-Z56)/2,"")</f>
        <v/>
      </c>
      <c r="AB56" s="114" t="n">
        <v>990</v>
      </c>
      <c r="AC56" s="114">
        <f>IF(AD56&gt;0,(AD56-AB56)/2,"")</f>
        <v/>
      </c>
      <c r="AD56" s="114" t="n">
        <v>990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4121</v>
      </c>
      <c r="R57" s="104" t="n">
        <v>504</v>
      </c>
      <c r="S57" s="104">
        <f>IF(T57&gt;0,(T57-R57)/2,"")</f>
        <v/>
      </c>
      <c r="T57" s="104" t="n">
        <v>540</v>
      </c>
      <c r="U57" s="104">
        <f>IF(V57&gt;0,(V57-T57)/2,"")</f>
        <v/>
      </c>
      <c r="V57" s="104" t="n">
        <v>953</v>
      </c>
      <c r="W57" s="104">
        <f>IF(X57&gt;0,(X57-V57)/2,"")</f>
        <v/>
      </c>
      <c r="X57" s="104" t="n">
        <v>2016</v>
      </c>
      <c r="Y57" s="104">
        <f>IF(Z57&gt;0,(Z57-X57)/2,"")</f>
        <v/>
      </c>
      <c r="Z57" s="104" t="n">
        <v>2016</v>
      </c>
      <c r="AA57" s="104">
        <f>IF(AB57&gt;0,(AB57-Z57)/2,"")</f>
        <v/>
      </c>
      <c r="AB57" s="104" t="n">
        <v>2016</v>
      </c>
      <c r="AC57" s="104">
        <f>IF(AD57&gt;0,(AD57-AB57)/2,"")</f>
        <v/>
      </c>
      <c r="AD57" s="104" t="n">
        <v>2016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2464</v>
      </c>
      <c r="R58" s="106" t="n">
        <v>384</v>
      </c>
      <c r="S58" s="106">
        <f>IF(T58&gt;0,(T58-R58)/2,"")</f>
        <v/>
      </c>
      <c r="T58" s="106" t="n">
        <v>1109</v>
      </c>
      <c r="U58" s="106">
        <f>IF(V58&gt;0,(V58-T58)/2,"")</f>
        <v/>
      </c>
      <c r="V58" s="106" t="n">
        <v>2210</v>
      </c>
      <c r="W58" s="106">
        <f>IF(X58&gt;0,(X58-V58)/2,"")</f>
        <v/>
      </c>
      <c r="X58" s="106" t="n">
        <v>2444</v>
      </c>
      <c r="Y58" s="106">
        <f>IF(Z58&gt;0,(Z58-X58)/2,"")</f>
        <v/>
      </c>
      <c r="Z58" s="106" t="n">
        <v>2444</v>
      </c>
      <c r="AA58" s="106">
        <f>IF(AB58&gt;0,(AB58-Z58)/2,"")</f>
        <v/>
      </c>
      <c r="AB58" s="106" t="n">
        <v>2444</v>
      </c>
      <c r="AC58" s="106">
        <f>IF(AD58&gt;0,(AD58-AB58)/2,"")</f>
        <v/>
      </c>
      <c r="AD58" s="106" t="n">
        <v>2444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6719</v>
      </c>
      <c r="R59" s="108" t="n">
        <v>1397</v>
      </c>
      <c r="S59" s="108">
        <f>IF(T59&gt;0,(T59-R59)/2,"")</f>
        <v/>
      </c>
      <c r="T59" s="108" t="n">
        <v>1679</v>
      </c>
      <c r="U59" s="108">
        <f>IF(V59&gt;0,(V59-T59)/2,"")</f>
        <v/>
      </c>
      <c r="V59" s="108" t="n">
        <v>2256</v>
      </c>
      <c r="W59" s="108">
        <f>IF(X59&gt;0,(X59-V59)/2,"")</f>
        <v/>
      </c>
      <c r="X59" s="108" t="n">
        <v>3476</v>
      </c>
      <c r="Y59" s="108">
        <f>IF(Z59&gt;0,(Z59-X59)/2,"")</f>
        <v/>
      </c>
      <c r="Z59" s="108" t="n">
        <v>3476</v>
      </c>
      <c r="AA59" s="108">
        <f>IF(AB59&gt;0,(AB59-Z59)/2,"")</f>
        <v/>
      </c>
      <c r="AB59" s="108" t="n">
        <v>3476</v>
      </c>
      <c r="AC59" s="108">
        <f>IF(AD59&gt;0,(AD59-AB59)/2,"")</f>
        <v/>
      </c>
      <c r="AD59" s="108" t="n">
        <v>3476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3640</v>
      </c>
      <c r="R60" s="114" t="n">
        <v>939</v>
      </c>
      <c r="S60" s="114">
        <f>IF(T60&gt;0,(T60-R60)/2,"")</f>
        <v/>
      </c>
      <c r="T60" s="114" t="n">
        <v>1647</v>
      </c>
      <c r="U60" s="114">
        <f>IF(V60&gt;0,(V60-T60)/2,"")</f>
        <v/>
      </c>
      <c r="V60" s="114" t="n">
        <v>2699</v>
      </c>
      <c r="W60" s="114">
        <f>IF(X60&gt;0,(X60-V60)/2,"")</f>
        <v/>
      </c>
      <c r="X60" s="114" t="n">
        <v>3689</v>
      </c>
      <c r="Y60" s="114">
        <f>IF(Z60&gt;0,(Z60-X60)/2,"")</f>
        <v/>
      </c>
      <c r="Z60" s="114" t="n">
        <v>3689</v>
      </c>
      <c r="AA60" s="114">
        <f>IF(AB60&gt;0,(AB60-Z60)/2,"")</f>
        <v/>
      </c>
      <c r="AB60" s="114" t="n">
        <v>3689</v>
      </c>
      <c r="AC60" s="114">
        <f>IF(AD60&gt;0,(AD60-AB60)/2,"")</f>
        <v/>
      </c>
      <c r="AD60" s="114" t="n">
        <v>3689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6443</v>
      </c>
      <c r="R61" s="104" t="n">
        <v>1054</v>
      </c>
      <c r="S61" s="104">
        <f>IF(T61&gt;0,(T61-R61)/2,"")</f>
        <v/>
      </c>
      <c r="T61" s="104" t="n">
        <v>1738</v>
      </c>
      <c r="U61" s="104">
        <f>IF(V61&gt;0,(V61-T61)/2,"")</f>
        <v/>
      </c>
      <c r="V61" s="104" t="n">
        <v>1980</v>
      </c>
      <c r="W61" s="104">
        <f>IF(X61&gt;0,(X61-V61)/2,"")</f>
        <v/>
      </c>
      <c r="X61" s="104" t="n">
        <v>2190</v>
      </c>
      <c r="Y61" s="104">
        <f>IF(Z61&gt;0,(Z61-X61)/2,"")</f>
        <v/>
      </c>
      <c r="Z61" s="104" t="n">
        <v>3016</v>
      </c>
      <c r="AA61" s="104">
        <f>IF(AB61&gt;0,(AB61-Z61)/2,"")</f>
        <v/>
      </c>
      <c r="AB61" s="104" t="n">
        <v>3036</v>
      </c>
      <c r="AC61" s="104">
        <f>IF(AD61&gt;0,(AD61-AB61)/2,"")</f>
        <v/>
      </c>
      <c r="AD61" s="104" t="n">
        <v>3036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4562</v>
      </c>
      <c r="R62" s="106" t="n">
        <v>133</v>
      </c>
      <c r="S62" s="106">
        <f>IF(T62&gt;0,(T62-R62)/2,"")</f>
        <v/>
      </c>
      <c r="T62" s="106" t="n">
        <v>472</v>
      </c>
      <c r="U62" s="106">
        <f>IF(V62&gt;0,(V62-T62)/2,"")</f>
        <v/>
      </c>
      <c r="V62" s="106" t="n">
        <v>1253</v>
      </c>
      <c r="W62" s="106">
        <f>IF(X62&gt;0,(X62-V62)/2,"")</f>
        <v/>
      </c>
      <c r="X62" s="106" t="n">
        <v>1891</v>
      </c>
      <c r="Y62" s="106">
        <f>IF(Z62&gt;0,(Z62-X62)/2,"")</f>
        <v/>
      </c>
      <c r="Z62" s="106" t="n">
        <v>2173</v>
      </c>
      <c r="AA62" s="106">
        <f>IF(AB62&gt;0,(AB62-Z62)/2,"")</f>
        <v/>
      </c>
      <c r="AB62" s="106" t="n">
        <v>2173</v>
      </c>
      <c r="AC62" s="106">
        <f>IF(AD62&gt;0,(AD62-AB62)/2,"")</f>
        <v/>
      </c>
      <c r="AD62" s="106" t="n">
        <v>2173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3075</v>
      </c>
      <c r="R63" s="108" t="n">
        <v>37</v>
      </c>
      <c r="S63" s="108">
        <f>IF(T63&gt;0,(T63-R63)/2,"")</f>
        <v/>
      </c>
      <c r="T63" s="108" t="n">
        <v>535</v>
      </c>
      <c r="U63" s="108">
        <f>IF(V63&gt;0,(V63-T63)/2,"")</f>
        <v/>
      </c>
      <c r="V63" s="108" t="n">
        <v>600</v>
      </c>
      <c r="W63" s="108">
        <f>IF(X63&gt;0,(X63-V63)/2,"")</f>
        <v/>
      </c>
      <c r="X63" s="108" t="n">
        <v>875</v>
      </c>
      <c r="Y63" s="108">
        <f>IF(Z63&gt;0,(Z63-X63)/2,"")</f>
        <v/>
      </c>
      <c r="Z63" s="108" t="n">
        <v>1204</v>
      </c>
      <c r="AA63" s="108">
        <f>IF(AB63&gt;0,(AB63-Z63)/2,"")</f>
        <v/>
      </c>
      <c r="AB63" s="108" t="n">
        <v>1205</v>
      </c>
      <c r="AC63" s="108">
        <f>IF(AD63&gt;0,(AD63-AB63)/2,"")</f>
        <v/>
      </c>
      <c r="AD63" s="108" t="n">
        <v>1205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3961</v>
      </c>
      <c r="R64" s="114" t="n">
        <v>891</v>
      </c>
      <c r="S64" s="114">
        <f>IF(T64&gt;0,(T64-R64)/2,"")</f>
        <v/>
      </c>
      <c r="T64" s="114" t="n">
        <v>1347</v>
      </c>
      <c r="U64" s="114">
        <f>IF(V64&gt;0,(V64-T64)/2,"")</f>
        <v/>
      </c>
      <c r="V64" s="114" t="n">
        <v>1456</v>
      </c>
      <c r="W64" s="114">
        <f>IF(X64&gt;0,(X64-V64)/2,"")</f>
        <v/>
      </c>
      <c r="X64" s="114" t="n">
        <v>1605</v>
      </c>
      <c r="Y64" s="114">
        <f>IF(Z64&gt;0,(Z64-X64)/2,"")</f>
        <v/>
      </c>
      <c r="Z64" s="114" t="n">
        <v>1780</v>
      </c>
      <c r="AA64" s="114">
        <f>IF(AB64&gt;0,(AB64-Z64)/2,"")</f>
        <v/>
      </c>
      <c r="AB64" s="114" t="n">
        <v>1781</v>
      </c>
      <c r="AC64" s="114">
        <f>IF(AD64&gt;0,(AD64-AB64)/2,"")</f>
        <v/>
      </c>
      <c r="AD64" s="114" t="n">
        <v>1781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4.xml><?xml version="1.0" encoding="utf-8"?>
<worksheet xmlns:r="http://schemas.openxmlformats.org/officeDocument/2006/relationships" xmlns="http://schemas.openxmlformats.org/spreadsheetml/2006/main">
  <sheetPr codeName="Sheet84">
    <tabColor theme="1"/>
    <outlinePr summaryBelow="1" summaryRight="1"/>
    <pageSetUpPr fitToPage="1"/>
  </sheetPr>
  <dimension ref="B2:AQ64"/>
  <sheetViews>
    <sheetView topLeftCell="J1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6052</v>
      </c>
      <c r="E6" s="18" t="inlineStr">
        <is>
          <t xml:space="preserve">Room 1 </t>
        </is>
      </c>
      <c r="F6" s="119" t="n">
        <v>20931</v>
      </c>
      <c r="G6" s="117" t="n">
        <v>16917.88575</v>
      </c>
      <c r="H6" s="117" t="n">
        <v>15942.73894466001</v>
      </c>
      <c r="I6" s="19">
        <f>G6+H6</f>
        <v/>
      </c>
      <c r="J6" s="119" t="n">
        <v>20825</v>
      </c>
      <c r="K6" s="117" t="n">
        <v>18097.86699999999</v>
      </c>
      <c r="L6" s="117" t="n">
        <v>16861.96398339999</v>
      </c>
      <c r="M6" s="19">
        <f>K6+L6</f>
        <v/>
      </c>
      <c r="N6" s="85" t="n">
        <v>65</v>
      </c>
      <c r="O6" s="85" t="n">
        <v>57</v>
      </c>
      <c r="P6" s="92" t="n"/>
      <c r="Q6" s="20">
        <f>J6-P6</f>
        <v/>
      </c>
      <c r="R6" s="21" t="n">
        <v>3093</v>
      </c>
      <c r="S6" s="20">
        <f>IF(R6&gt;0,(R6-R7-$Q6),"")</f>
        <v/>
      </c>
      <c r="T6" s="21" t="n">
        <v>5826</v>
      </c>
      <c r="U6" s="20">
        <f>IF(T6&gt;0,(T6-T7-$Q6),"")</f>
        <v/>
      </c>
      <c r="V6" s="21" t="n">
        <v>11046</v>
      </c>
      <c r="W6" s="20">
        <f>IF(V6&gt;0,(V6-V7-$Q6),"")</f>
        <v/>
      </c>
      <c r="X6" s="21" t="n">
        <v>15699</v>
      </c>
      <c r="Y6" s="20">
        <f>IF(X6&gt;0,(X6-X7-$Q6),"")</f>
        <v/>
      </c>
      <c r="Z6" s="21" t="n">
        <v>19857</v>
      </c>
      <c r="AA6" s="20">
        <f>IF(Z6&gt;0,(Z6-Z7-$Q6),"")</f>
        <v/>
      </c>
      <c r="AB6" s="21" t="n">
        <v>19857</v>
      </c>
      <c r="AC6" s="22">
        <f>IF(AB6&gt;0,(AB6-AB7-$Q6),"")</f>
        <v/>
      </c>
      <c r="AD6" s="21" t="n">
        <v>19857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2313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123</v>
      </c>
      <c r="S7" s="24" t="n"/>
      <c r="T7" s="25" t="n">
        <v>135</v>
      </c>
      <c r="U7" s="24" t="n"/>
      <c r="V7" s="25" t="n">
        <v>191</v>
      </c>
      <c r="W7" s="24" t="n"/>
      <c r="X7" s="25" t="n">
        <v>211</v>
      </c>
      <c r="Y7" s="24" t="n"/>
      <c r="Z7" s="25" t="n">
        <v>251</v>
      </c>
      <c r="AA7" s="24" t="n"/>
      <c r="AB7" s="25" t="n">
        <v>251</v>
      </c>
      <c r="AC7" s="26" t="n"/>
      <c r="AD7" s="25" t="n">
        <v>251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2681</v>
      </c>
      <c r="E8" s="29" t="inlineStr">
        <is>
          <t>Room 2</t>
        </is>
      </c>
      <c r="F8" s="119" t="n">
        <v>11475</v>
      </c>
      <c r="G8" s="117" t="n">
        <v>4697.98</v>
      </c>
      <c r="H8" s="117" t="n">
        <v>1408.215647</v>
      </c>
      <c r="I8" s="19">
        <f>G8+H8</f>
        <v/>
      </c>
      <c r="J8" s="119" t="n">
        <v>12390</v>
      </c>
      <c r="K8" s="117" t="n">
        <v>5081.800999999999</v>
      </c>
      <c r="L8" s="117" t="n">
        <v>1507.3753037</v>
      </c>
      <c r="M8" s="19">
        <f>K8+L8</f>
        <v/>
      </c>
      <c r="N8" s="87" t="n">
        <v>31</v>
      </c>
      <c r="O8" s="87" t="n">
        <v>26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0</v>
      </c>
      <c r="W8" s="20">
        <f>IF(V8&gt;0,(V8-V9-$Q8),"")</f>
        <v/>
      </c>
      <c r="X8" s="21" t="n">
        <v>12390</v>
      </c>
      <c r="Y8" s="20">
        <f>IF(X8&gt;0,(X8-X9-$Q8),"")</f>
        <v/>
      </c>
      <c r="Z8" s="21" t="n">
        <v>12390</v>
      </c>
      <c r="AA8" s="20">
        <f>IF(Z8&gt;0,(Z8-Z9-$Q8),"")</f>
        <v/>
      </c>
      <c r="AB8" s="21" t="n">
        <v>12390</v>
      </c>
      <c r="AC8" s="22">
        <f>IF(AB8&gt;0,(AB8-AB9-$Q8),"")</f>
        <v/>
      </c>
      <c r="AD8" s="21" t="n">
        <v>12390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1874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4021</v>
      </c>
      <c r="E10" s="18" t="inlineStr">
        <is>
          <t>Room 3</t>
        </is>
      </c>
      <c r="F10" s="119" t="n">
        <v>22343</v>
      </c>
      <c r="G10" s="117" t="n">
        <v>17374.05109375</v>
      </c>
      <c r="H10" s="117" t="n">
        <v>1915.023745</v>
      </c>
      <c r="I10" s="19">
        <f>G10+H10</f>
        <v/>
      </c>
      <c r="J10" s="119" t="n">
        <v>22526</v>
      </c>
      <c r="K10" s="117" t="n">
        <v>17512.80009375</v>
      </c>
      <c r="L10" s="117" t="n">
        <v>1827.8815025</v>
      </c>
      <c r="M10" s="19">
        <f>K10+L10</f>
        <v/>
      </c>
      <c r="N10" s="88" t="n">
        <v>49</v>
      </c>
      <c r="O10" s="88" t="n">
        <v>41</v>
      </c>
      <c r="P10" s="92" t="n"/>
      <c r="Q10" s="20">
        <f>J10-P10</f>
        <v/>
      </c>
      <c r="R10" s="21" t="n">
        <v>6267</v>
      </c>
      <c r="S10" s="20">
        <f>IF(R10&gt;0,(R10-R11-$Q10),"")</f>
        <v/>
      </c>
      <c r="T10" s="21" t="n">
        <v>8286</v>
      </c>
      <c r="U10" s="20">
        <f>IF(T10&gt;0,(T10-T11-$Q10),"")</f>
        <v/>
      </c>
      <c r="V10" s="21" t="n">
        <v>12446</v>
      </c>
      <c r="W10" s="20">
        <f>IF(V10&gt;0,(V10-V11-$Q10),"")</f>
        <v/>
      </c>
      <c r="X10" s="21" t="n">
        <v>15696</v>
      </c>
      <c r="Y10" s="20">
        <f>IF(X10&gt;0,(X10-X11-$Q10),"")</f>
        <v/>
      </c>
      <c r="Z10" s="21" t="n">
        <v>17862</v>
      </c>
      <c r="AA10" s="20">
        <f>IF(Z10&gt;0,(Z10-Z11-$Q10),"")</f>
        <v/>
      </c>
      <c r="AB10" s="21" t="n">
        <v>17862</v>
      </c>
      <c r="AC10" s="22">
        <f>IF(AB10&gt;0,(AB10-AB11-$Q10),"")</f>
        <v/>
      </c>
      <c r="AD10" s="21" t="n">
        <v>17862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1840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195</v>
      </c>
      <c r="S11" s="24" t="n"/>
      <c r="T11" s="30" t="n">
        <v>174</v>
      </c>
      <c r="U11" s="24" t="n"/>
      <c r="V11" s="30" t="n">
        <v>185</v>
      </c>
      <c r="W11" s="24" t="n"/>
      <c r="X11" s="30" t="n">
        <v>185</v>
      </c>
      <c r="Y11" s="24" t="n"/>
      <c r="Z11" s="30" t="n">
        <v>190</v>
      </c>
      <c r="AA11" s="24" t="n"/>
      <c r="AB11" s="30" t="n">
        <v>190</v>
      </c>
      <c r="AC11" s="26" t="n"/>
      <c r="AD11" s="30" t="n">
        <v>190</v>
      </c>
      <c r="AE11" s="26" t="n"/>
    </row>
    <row r="12">
      <c r="B12" s="16" t="inlineStr">
        <is>
          <t>WM TUC</t>
        </is>
      </c>
      <c r="C12" s="17" t="n">
        <v>1430</v>
      </c>
      <c r="E12" s="29" t="inlineStr">
        <is>
          <t>Room 4</t>
        </is>
      </c>
      <c r="F12" s="119" t="n">
        <v>14271</v>
      </c>
      <c r="G12" s="117" t="n">
        <v>11280.575</v>
      </c>
      <c r="H12" s="117" t="n">
        <v>18886.49425932999</v>
      </c>
      <c r="I12" s="19">
        <f>G12+H12</f>
        <v/>
      </c>
      <c r="J12" s="119" t="n">
        <v>13721</v>
      </c>
      <c r="K12" s="117" t="n">
        <v>11440.24075</v>
      </c>
      <c r="L12" s="117" t="n">
        <v>18183.38615375001</v>
      </c>
      <c r="M12" s="19">
        <f>K12+L12</f>
        <v/>
      </c>
      <c r="N12" s="88" t="n">
        <v>52</v>
      </c>
      <c r="O12" s="88" t="n">
        <v>42</v>
      </c>
      <c r="P12" s="92" t="n"/>
      <c r="Q12" s="20">
        <f>J12-P12</f>
        <v/>
      </c>
      <c r="R12" s="21" t="n">
        <v>3703</v>
      </c>
      <c r="S12" s="20">
        <f>IF(R12&gt;0,(R12-R13-$Q12),"")</f>
        <v/>
      </c>
      <c r="T12" s="21" t="n">
        <v>5576</v>
      </c>
      <c r="U12" s="20">
        <f>IF(T12&gt;0,(T12-T13-$Q12),"")</f>
        <v/>
      </c>
      <c r="V12" s="21" t="n">
        <v>7560</v>
      </c>
      <c r="W12" s="20">
        <f>IF(V12&gt;0,(V12-V13-$Q12),"")</f>
        <v/>
      </c>
      <c r="X12" s="21" t="n">
        <v>9632</v>
      </c>
      <c r="Y12" s="20">
        <f>IF(X12&gt;0,(X12-X13-$Q12),"")</f>
        <v/>
      </c>
      <c r="Z12" s="21" t="n">
        <v>9632</v>
      </c>
      <c r="AA12" s="20">
        <f>IF(Z12&gt;0,(Z12-Z13-$Q12),"")</f>
        <v/>
      </c>
      <c r="AB12" s="21" t="n">
        <v>9632</v>
      </c>
      <c r="AC12" s="22">
        <f>IF(AB12&gt;0,(AB12-AB13-$Q12),"")</f>
        <v/>
      </c>
      <c r="AD12" s="21" t="n">
        <v>9632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4183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174</v>
      </c>
      <c r="S13" s="24" t="n"/>
      <c r="T13" s="30" t="n">
        <v>214</v>
      </c>
      <c r="U13" s="24" t="n"/>
      <c r="V13" s="30" t="n">
        <v>226</v>
      </c>
      <c r="W13" s="24" t="n"/>
      <c r="X13" s="30" t="n">
        <v>254</v>
      </c>
      <c r="Y13" s="24" t="n"/>
      <c r="Z13" s="30" t="n">
        <v>254</v>
      </c>
      <c r="AA13" s="24" t="n"/>
      <c r="AB13" s="30" t="n">
        <v>254</v>
      </c>
      <c r="AC13" s="26" t="n"/>
      <c r="AD13" s="30" t="n">
        <v>254</v>
      </c>
      <c r="AE13" s="26" t="n"/>
    </row>
    <row r="14">
      <c r="B14" s="16" t="inlineStr">
        <is>
          <t>ALBSFWY PHX</t>
        </is>
      </c>
      <c r="C14" s="17" t="n">
        <v>11452</v>
      </c>
      <c r="E14" s="18" t="inlineStr">
        <is>
          <t>Room 5</t>
        </is>
      </c>
      <c r="F14" s="119" t="n">
        <v>19497</v>
      </c>
      <c r="G14" s="117" t="n">
        <v>16610.4375</v>
      </c>
      <c r="H14" s="117" t="n">
        <v>19559.59393146501</v>
      </c>
      <c r="I14" s="19">
        <f>G14+H14</f>
        <v/>
      </c>
      <c r="J14" s="119" t="n">
        <v>20398</v>
      </c>
      <c r="K14" s="117" t="n">
        <v>16898.4375</v>
      </c>
      <c r="L14" s="117" t="n">
        <v>19696.637219145</v>
      </c>
      <c r="M14" s="19">
        <f>K14+L14</f>
        <v/>
      </c>
      <c r="N14" s="88" t="n">
        <v>61</v>
      </c>
      <c r="O14" s="88" t="n">
        <v>51</v>
      </c>
      <c r="P14" s="92" t="n"/>
      <c r="Q14" s="20">
        <f>J14-P14</f>
        <v/>
      </c>
      <c r="R14" s="21" t="n">
        <v>4339</v>
      </c>
      <c r="S14" s="20">
        <f>IF(R14&gt;0,(R14-R15-$Q14),"")</f>
        <v/>
      </c>
      <c r="T14" s="21" t="n">
        <v>7961</v>
      </c>
      <c r="U14" s="20">
        <f>IF(T14&gt;0,(T14-T15-$Q14),"")</f>
        <v/>
      </c>
      <c r="V14" s="21" t="n">
        <v>9774</v>
      </c>
      <c r="W14" s="20">
        <f>IF(V14&gt;0,(V14-V15-$Q14),"")</f>
        <v/>
      </c>
      <c r="X14" s="21" t="n">
        <v>13587</v>
      </c>
      <c r="Y14" s="20">
        <f>IF(X14&gt;0,(X14-X15-$Q14),"")</f>
        <v/>
      </c>
      <c r="Z14" s="21" t="n">
        <v>14553</v>
      </c>
      <c r="AA14" s="20">
        <f>IF(Z14&gt;0,(Z14-Z15-$Q14),"")</f>
        <v/>
      </c>
      <c r="AB14" s="21" t="n">
        <v>14553</v>
      </c>
      <c r="AC14" s="22">
        <f>IF(AB14&gt;0,(AB14-AB15-$Q14),"")</f>
        <v/>
      </c>
      <c r="AD14" s="21" t="n">
        <v>14553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2884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42</v>
      </c>
      <c r="S15" s="24" t="n"/>
      <c r="T15" s="25" t="n">
        <v>77</v>
      </c>
      <c r="U15" s="24" t="n"/>
      <c r="V15" s="25" t="n">
        <v>100</v>
      </c>
      <c r="W15" s="24" t="n"/>
      <c r="X15" s="25" t="n">
        <v>100</v>
      </c>
      <c r="Y15" s="24" t="n"/>
      <c r="Z15" s="25" t="n">
        <v>101</v>
      </c>
      <c r="AA15" s="24" t="n"/>
      <c r="AB15" s="25" t="n">
        <v>101</v>
      </c>
      <c r="AC15" s="26" t="n"/>
      <c r="AD15" s="25" t="n">
        <v>101</v>
      </c>
      <c r="AE15" s="26" t="n"/>
    </row>
    <row r="16" ht="15" customHeight="1" thickBot="1">
      <c r="B16" s="28" t="inlineStr">
        <is>
          <t>FRY'S</t>
        </is>
      </c>
      <c r="C16" s="17" t="n">
        <v>13128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1164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535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8883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2697</v>
      </c>
      <c r="L20" s="4" t="n"/>
      <c r="M20" s="4" t="n"/>
      <c r="Q20" s="51" t="inlineStr">
        <is>
          <t>Day Prior</t>
        </is>
      </c>
      <c r="R20" s="35" t="n">
        <v>16342</v>
      </c>
      <c r="S20" s="36" t="n">
        <v>-79672</v>
      </c>
      <c r="T20" s="35" t="n">
        <v>27029</v>
      </c>
      <c r="U20" s="36" t="n">
        <v>-68985</v>
      </c>
      <c r="V20" s="35" t="n">
        <v>47700</v>
      </c>
      <c r="W20" s="36" t="n">
        <v>-48314</v>
      </c>
      <c r="X20" s="35" t="n">
        <v>60880</v>
      </c>
      <c r="Y20" s="36" t="n">
        <v>-35134</v>
      </c>
      <c r="Z20" s="35" t="n">
        <v>67803</v>
      </c>
      <c r="AA20" s="36" t="n">
        <v>-28211</v>
      </c>
      <c r="AB20" s="35" t="n">
        <v>67804</v>
      </c>
      <c r="AC20" s="37" t="n">
        <v>-28210</v>
      </c>
      <c r="AD20" s="35" t="n">
        <v>67804</v>
      </c>
      <c r="AE20" s="37" t="n">
        <v>-28210</v>
      </c>
    </row>
    <row r="21" ht="15" customHeight="1" thickBot="1">
      <c r="B21" s="57" t="inlineStr">
        <is>
          <t>SBUX LV</t>
        </is>
      </c>
      <c r="C21" s="58" t="n">
        <v>4558</v>
      </c>
      <c r="M21" s="4" t="n"/>
      <c r="Q21" s="52" t="n"/>
      <c r="R21" s="40" t="n">
        <v>661</v>
      </c>
      <c r="S21" s="41" t="n"/>
      <c r="T21" s="40" t="n">
        <v>1512</v>
      </c>
      <c r="U21" s="41" t="n"/>
      <c r="V21" s="40" t="n">
        <v>1703</v>
      </c>
      <c r="W21" s="41" t="n"/>
      <c r="X21" s="40" t="n">
        <v>1756</v>
      </c>
      <c r="Y21" s="41" t="n"/>
      <c r="Z21" s="40" t="n">
        <v>1797</v>
      </c>
      <c r="AA21" s="41" t="n"/>
      <c r="AB21" s="40" t="n">
        <v>1819</v>
      </c>
      <c r="AC21" s="42" t="n"/>
      <c r="AD21" s="40" t="n">
        <v>1819</v>
      </c>
      <c r="AE21" s="42" t="n"/>
    </row>
    <row r="22" ht="15" customHeight="1" thickBot="1">
      <c r="M22" s="4" t="n"/>
      <c r="Q22" s="54" t="n"/>
      <c r="R22" s="55" t="n">
        <v>8171</v>
      </c>
      <c r="S22" s="55" t="n"/>
      <c r="T22" s="55" t="n">
        <v>5343.5</v>
      </c>
      <c r="U22" s="55" t="n"/>
      <c r="V22" s="55" t="n">
        <v>10335.5</v>
      </c>
      <c r="W22" s="55" t="n"/>
      <c r="X22" s="55" t="n">
        <v>6590</v>
      </c>
      <c r="Y22" s="55" t="n"/>
      <c r="Z22" s="55" t="n">
        <v>3461.5</v>
      </c>
      <c r="AA22" s="55" t="n"/>
      <c r="AB22" s="55" t="n">
        <v>0.5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12083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32665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6052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11474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14965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4624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1046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1046</v>
      </c>
      <c r="Y35" s="104">
        <f>IF(Z35&gt;0,(Z35-X35)/2,"")</f>
        <v/>
      </c>
      <c r="Z35" s="104" t="n">
        <v>1046</v>
      </c>
      <c r="AA35" s="104">
        <f>IF(AB35&gt;0,(AB35-Z35)/2,"")</f>
        <v/>
      </c>
      <c r="AB35" s="104" t="n">
        <v>1046</v>
      </c>
      <c r="AC35" s="104">
        <f>IF(AD35&gt;0,(AD35-AB35)/2,"")</f>
        <v/>
      </c>
      <c r="AD35" s="104" t="n">
        <v>1046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2053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590</v>
      </c>
      <c r="W36" s="106">
        <f>IF(X36&gt;0,(X36-V36)/2,"")</f>
        <v/>
      </c>
      <c r="X36" s="106" t="n">
        <v>1125</v>
      </c>
      <c r="Y36" s="106">
        <f>IF(Z36&gt;0,(Z36-X36)/2,"")</f>
        <v/>
      </c>
      <c r="Z36" s="106" t="n">
        <v>1154</v>
      </c>
      <c r="AA36" s="106">
        <f>IF(AB36&gt;0,(AB36-Z36)/2,"")</f>
        <v/>
      </c>
      <c r="AB36" s="106" t="n">
        <v>1154</v>
      </c>
      <c r="AC36" s="106">
        <f>IF(AD36&gt;0,(AD36-AB36)/2,"")</f>
        <v/>
      </c>
      <c r="AD36" s="106" t="n">
        <v>1154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3736</v>
      </c>
      <c r="R37" s="108" t="n">
        <v>420</v>
      </c>
      <c r="S37" s="108">
        <f>IF(T37&gt;0,(T37-R37)/2,"")</f>
        <v/>
      </c>
      <c r="T37" s="108" t="n">
        <v>420</v>
      </c>
      <c r="U37" s="108">
        <f>IF(V37&gt;0,(V37-T37)/2,"")</f>
        <v/>
      </c>
      <c r="V37" s="108" t="n">
        <v>1668</v>
      </c>
      <c r="W37" s="108">
        <f>IF(X37&gt;0,(X37-V37)/2,"")</f>
        <v/>
      </c>
      <c r="X37" s="108" t="n">
        <v>2287</v>
      </c>
      <c r="Y37" s="108">
        <f>IF(Z37&gt;0,(Z37-X37)/2,"")</f>
        <v/>
      </c>
      <c r="Z37" s="108" t="n">
        <v>3746</v>
      </c>
      <c r="AA37" s="108">
        <f>IF(AB37&gt;0,(AB37-Z37)/2,"")</f>
        <v/>
      </c>
      <c r="AB37" s="108" t="n">
        <v>3746</v>
      </c>
      <c r="AC37" s="108">
        <f>IF(AD37&gt;0,(AD37-AB37)/2,"")</f>
        <v/>
      </c>
      <c r="AD37" s="108" t="n">
        <v>3746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3395</v>
      </c>
      <c r="R38" s="106" t="n">
        <v>353</v>
      </c>
      <c r="S38" s="106">
        <f>IF(T38&gt;0,(T38-R38)/2,"")</f>
        <v/>
      </c>
      <c r="T38" s="106" t="n">
        <v>767</v>
      </c>
      <c r="U38" s="106">
        <f>IF(V38&gt;0,(V38-T38)/2,"")</f>
        <v/>
      </c>
      <c r="V38" s="106" t="n">
        <v>2265</v>
      </c>
      <c r="W38" s="106">
        <f>IF(X38&gt;0,(X38-V38)/2,"")</f>
        <v/>
      </c>
      <c r="X38" s="106" t="n">
        <v>2756</v>
      </c>
      <c r="Y38" s="106">
        <f>IF(Z38&gt;0,(Z38-X38)/2,"")</f>
        <v/>
      </c>
      <c r="Z38" s="106" t="n">
        <v>3413</v>
      </c>
      <c r="AA38" s="106">
        <f>IF(AB38&gt;0,(AB38-Z38)/2,"")</f>
        <v/>
      </c>
      <c r="AB38" s="106" t="n">
        <v>3413</v>
      </c>
      <c r="AC38" s="106">
        <f>IF(AD38&gt;0,(AD38-AB38)/2,"")</f>
        <v/>
      </c>
      <c r="AD38" s="106" t="n">
        <v>3413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2619</v>
      </c>
      <c r="R39" s="108" t="n">
        <v>639</v>
      </c>
      <c r="S39" s="108">
        <f>IF(T39&gt;0,(T39-R39)/2,"")</f>
        <v/>
      </c>
      <c r="T39" s="108" t="n">
        <v>1416</v>
      </c>
      <c r="U39" s="108">
        <f>IF(V39&gt;0,(V39-T39)/2,"")</f>
        <v/>
      </c>
      <c r="V39" s="108" t="n">
        <v>1416</v>
      </c>
      <c r="W39" s="108">
        <f>IF(X39&gt;0,(X39-V39)/2,"")</f>
        <v/>
      </c>
      <c r="X39" s="108" t="n">
        <v>2636</v>
      </c>
      <c r="Y39" s="108">
        <f>IF(Z39&gt;0,(Z39-X39)/2,"")</f>
        <v/>
      </c>
      <c r="Z39" s="108" t="n">
        <v>2702</v>
      </c>
      <c r="AA39" s="108">
        <f>IF(AB39&gt;0,(AB39-Z39)/2,"")</f>
        <v/>
      </c>
      <c r="AB39" s="108" t="n">
        <v>2702</v>
      </c>
      <c r="AC39" s="108">
        <f>IF(AD39&gt;0,(AD39-AB39)/2,"")</f>
        <v/>
      </c>
      <c r="AD39" s="108" t="n">
        <v>2702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3409</v>
      </c>
      <c r="R40" s="106" t="n">
        <v>575</v>
      </c>
      <c r="S40" s="106">
        <f>IF(T40&gt;0,(T40-R40)/2,"")</f>
        <v/>
      </c>
      <c r="T40" s="106" t="n">
        <v>901</v>
      </c>
      <c r="U40" s="106">
        <f>IF(V40&gt;0,(V40-T40)/2,"")</f>
        <v/>
      </c>
      <c r="V40" s="106" t="n">
        <v>1980</v>
      </c>
      <c r="W40" s="106">
        <f>IF(X40&gt;0,(X40-V40)/2,"")</f>
        <v/>
      </c>
      <c r="X40" s="106" t="n">
        <v>2564</v>
      </c>
      <c r="Y40" s="106">
        <f>IF(Z40&gt;0,(Z40-X40)/2,"")</f>
        <v/>
      </c>
      <c r="Z40" s="106" t="n">
        <v>3485</v>
      </c>
      <c r="AA40" s="106">
        <f>IF(AB40&gt;0,(AB40-Z40)/2,"")</f>
        <v/>
      </c>
      <c r="AB40" s="106" t="n">
        <v>3485</v>
      </c>
      <c r="AC40" s="106">
        <f>IF(AD40&gt;0,(AD40-AB40)/2,"")</f>
        <v/>
      </c>
      <c r="AD40" s="106" t="n">
        <v>3485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1729</v>
      </c>
      <c r="R42" s="106" t="n">
        <v>698</v>
      </c>
      <c r="S42" s="106">
        <f>IF(T42&gt;0,(T42-R42)/2,"")</f>
        <v/>
      </c>
      <c r="T42" s="106" t="n">
        <v>1151</v>
      </c>
      <c r="U42" s="106">
        <f>IF(V42&gt;0,(V42-T42)/2,"")</f>
        <v/>
      </c>
      <c r="V42" s="106" t="n">
        <v>1597</v>
      </c>
      <c r="W42" s="106">
        <f>IF(X42&gt;0,(X42-V42)/2,"")</f>
        <v/>
      </c>
      <c r="X42" s="106" t="n">
        <v>1597</v>
      </c>
      <c r="Y42" s="106">
        <f>IF(Z42&gt;0,(Z42-X42)/2,"")</f>
        <v/>
      </c>
      <c r="Z42" s="106" t="n">
        <v>1747</v>
      </c>
      <c r="AA42" s="106">
        <f>IF(AB42&gt;0,(AB42-Z42)/2,"")</f>
        <v/>
      </c>
      <c r="AB42" s="106" t="n">
        <v>1747</v>
      </c>
      <c r="AC42" s="106">
        <f>IF(AD42&gt;0,(AD42-AB42)/2,"")</f>
        <v/>
      </c>
      <c r="AD42" s="106" t="n">
        <v>1747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1735</v>
      </c>
      <c r="R43" s="110" t="n">
        <v>408</v>
      </c>
      <c r="S43" s="110">
        <f>IF(T43&gt;0,(T43-R43)/2,"")</f>
        <v/>
      </c>
      <c r="T43" s="110" t="n">
        <v>985</v>
      </c>
      <c r="U43" s="110">
        <f>IF(V43&gt;0,(V43-T43)/2,"")</f>
        <v/>
      </c>
      <c r="V43" s="110" t="n">
        <v>1344</v>
      </c>
      <c r="W43" s="110">
        <f>IF(X43&gt;0,(X43-V43)/2,"")</f>
        <v/>
      </c>
      <c r="X43" s="110" t="n">
        <v>1344</v>
      </c>
      <c r="Y43" s="110">
        <f>IF(Z43&gt;0,(Z43-X43)/2,"")</f>
        <v/>
      </c>
      <c r="Z43" s="110" t="n">
        <v>1741</v>
      </c>
      <c r="AA43" s="110">
        <f>IF(AB43&gt;0,(AB43-Z43)/2,"")</f>
        <v/>
      </c>
      <c r="AB43" s="110" t="n">
        <v>1741</v>
      </c>
      <c r="AC43" s="110">
        <f>IF(AD43&gt;0,(AD43-AB43)/2,"")</f>
        <v/>
      </c>
      <c r="AD43" s="110" t="n">
        <v>1741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3252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3252</v>
      </c>
      <c r="Y44" s="112">
        <f>IF(Z44&gt;0,(Z44-X44)/2,"")</f>
        <v/>
      </c>
      <c r="Z44" s="112" t="n">
        <v>3252</v>
      </c>
      <c r="AA44" s="112">
        <f>IF(AB44&gt;0,(AB44-Z44)/2,"")</f>
        <v/>
      </c>
      <c r="AB44" s="112" t="n">
        <v>3252</v>
      </c>
      <c r="AC44" s="112">
        <f>IF(AD44&gt;0,(AD44-AB44)/2,"")</f>
        <v/>
      </c>
      <c r="AD44" s="112" t="n">
        <v>3252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2733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2733</v>
      </c>
      <c r="Y45" s="108">
        <f>IF(Z45&gt;0,(Z45-X45)/2,"")</f>
        <v/>
      </c>
      <c r="Z45" s="108" t="n">
        <v>2733</v>
      </c>
      <c r="AA45" s="108">
        <f>IF(AB45&gt;0,(AB45-Z45)/2,"")</f>
        <v/>
      </c>
      <c r="AB45" s="108" t="n">
        <v>2733</v>
      </c>
      <c r="AC45" s="108">
        <f>IF(AD45&gt;0,(AD45-AB45)/2,"")</f>
        <v/>
      </c>
      <c r="AD45" s="108" t="n">
        <v>2733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3080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3080</v>
      </c>
      <c r="Y46" s="106">
        <f>IF(Z46&gt;0,(Z46-X46)/2,"")</f>
        <v/>
      </c>
      <c r="Z46" s="106" t="n">
        <v>3080</v>
      </c>
      <c r="AA46" s="106">
        <f>IF(AB46&gt;0,(AB46-Z46)/2,"")</f>
        <v/>
      </c>
      <c r="AB46" s="106" t="n">
        <v>3080</v>
      </c>
      <c r="AC46" s="106">
        <f>IF(AD46&gt;0,(AD46-AB46)/2,"")</f>
        <v/>
      </c>
      <c r="AD46" s="106" t="n">
        <v>3080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3325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3325</v>
      </c>
      <c r="Y47" s="110">
        <f>IF(Z47&gt;0,(Z47-X47)/2,"")</f>
        <v/>
      </c>
      <c r="Z47" s="110" t="n">
        <v>3325</v>
      </c>
      <c r="AA47" s="110">
        <f>IF(AB47&gt;0,(AB47-Z47)/2,"")</f>
        <v/>
      </c>
      <c r="AB47" s="110" t="n">
        <v>3325</v>
      </c>
      <c r="AC47" s="110">
        <f>IF(AD47&gt;0,(AD47-AB47)/2,"")</f>
        <v/>
      </c>
      <c r="AD47" s="110" t="n">
        <v>3325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1412</v>
      </c>
      <c r="R48" s="112" t="n">
        <v>972</v>
      </c>
      <c r="S48" s="112">
        <f>IF(T48&gt;0,(T48-R48)/2,"")</f>
        <v/>
      </c>
      <c r="T48" s="112" t="n">
        <v>984</v>
      </c>
      <c r="U48" s="112">
        <f>IF(V48&gt;0,(V48-T48)/2,"")</f>
        <v/>
      </c>
      <c r="V48" s="112" t="n">
        <v>984</v>
      </c>
      <c r="W48" s="112">
        <f>IF(X48&gt;0,(X48-V48)/2,"")</f>
        <v/>
      </c>
      <c r="X48" s="112" t="n">
        <v>1060</v>
      </c>
      <c r="Y48" s="112">
        <f>IF(Z48&gt;0,(Z48-X48)/2,"")</f>
        <v/>
      </c>
      <c r="Z48" s="112" t="n">
        <v>1168</v>
      </c>
      <c r="AA48" s="112">
        <f>IF(AB48&gt;0,(AB48-Z48)/2,"")</f>
        <v/>
      </c>
      <c r="AB48" s="112" t="n">
        <v>1168</v>
      </c>
      <c r="AC48" s="112">
        <f>IF(AD48&gt;0,(AD48-AB48)/2,"")</f>
        <v/>
      </c>
      <c r="AD48" s="112" t="n">
        <v>1168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4457</v>
      </c>
      <c r="R49" s="108" t="n">
        <v>1200</v>
      </c>
      <c r="S49" s="108">
        <f>IF(T49&gt;0,(T49-R49)/2,"")</f>
        <v/>
      </c>
      <c r="T49" s="108" t="n">
        <v>1200</v>
      </c>
      <c r="U49" s="108">
        <f>IF(V49&gt;0,(V49-T49)/2,"")</f>
        <v/>
      </c>
      <c r="V49" s="108" t="n">
        <v>2400</v>
      </c>
      <c r="W49" s="108">
        <f>IF(X49&gt;0,(X49-V49)/2,"")</f>
        <v/>
      </c>
      <c r="X49" s="108" t="n">
        <v>2636</v>
      </c>
      <c r="Y49" s="108">
        <f>IF(Z49&gt;0,(Z49-X49)/2,"")</f>
        <v/>
      </c>
      <c r="Z49" s="108" t="n">
        <v>3044</v>
      </c>
      <c r="AA49" s="108">
        <f>IF(AB49&gt;0,(AB49-Z49)/2,"")</f>
        <v/>
      </c>
      <c r="AB49" s="108" t="n">
        <v>3044</v>
      </c>
      <c r="AC49" s="108">
        <f>IF(AD49&gt;0,(AD49-AB49)/2,"")</f>
        <v/>
      </c>
      <c r="AD49" s="108" t="n">
        <v>3044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2639</v>
      </c>
      <c r="R50" s="106" t="n">
        <v>776</v>
      </c>
      <c r="S50" s="106">
        <f>IF(T50&gt;0,(T50-R50)/2,"")</f>
        <v/>
      </c>
      <c r="T50" s="106" t="n">
        <v>816</v>
      </c>
      <c r="U50" s="106">
        <f>IF(V50&gt;0,(V50-T50)/2,"")</f>
        <v/>
      </c>
      <c r="V50" s="106" t="n">
        <v>1123</v>
      </c>
      <c r="W50" s="106">
        <f>IF(X50&gt;0,(X50-V50)/2,"")</f>
        <v/>
      </c>
      <c r="X50" s="106" t="n">
        <v>1123</v>
      </c>
      <c r="Y50" s="106">
        <f>IF(Z50&gt;0,(Z50-X50)/2,"")</f>
        <v/>
      </c>
      <c r="Z50" s="106" t="n">
        <v>1123</v>
      </c>
      <c r="AA50" s="106">
        <f>IF(AB50&gt;0,(AB50-Z50)/2,"")</f>
        <v/>
      </c>
      <c r="AB50" s="106" t="n">
        <v>1123</v>
      </c>
      <c r="AC50" s="106">
        <f>IF(AD50&gt;0,(AD50-AB50)/2,"")</f>
        <v/>
      </c>
      <c r="AD50" s="106" t="n">
        <v>1123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3698</v>
      </c>
      <c r="R51" s="108" t="n">
        <v>432</v>
      </c>
      <c r="S51" s="108">
        <f>IF(T51&gt;0,(T51-R51)/2,"")</f>
        <v/>
      </c>
      <c r="T51" s="108" t="n">
        <v>438</v>
      </c>
      <c r="U51" s="108">
        <f>IF(V51&gt;0,(V51-T51)/2,"")</f>
        <v/>
      </c>
      <c r="V51" s="108" t="n">
        <v>438</v>
      </c>
      <c r="W51" s="108">
        <f>IF(X51&gt;0,(X51-V51)/2,"")</f>
        <v/>
      </c>
      <c r="X51" s="108" t="n">
        <v>1685</v>
      </c>
      <c r="Y51" s="108">
        <f>IF(Z51&gt;0,(Z51-X51)/2,"")</f>
        <v/>
      </c>
      <c r="Z51" s="108" t="n">
        <v>1771</v>
      </c>
      <c r="AA51" s="108">
        <f>IF(AB51&gt;0,(AB51-Z51)/2,"")</f>
        <v/>
      </c>
      <c r="AB51" s="108" t="n">
        <v>1771</v>
      </c>
      <c r="AC51" s="108">
        <f>IF(AD51&gt;0,(AD51-AB51)/2,"")</f>
        <v/>
      </c>
      <c r="AD51" s="108" t="n">
        <v>1771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2911</v>
      </c>
      <c r="R52" s="106" t="n">
        <v>0</v>
      </c>
      <c r="S52" s="106">
        <f>IF(T52&gt;0,(T52-R52)/2,"")</f>
        <v/>
      </c>
      <c r="T52" s="106" t="n">
        <v>803</v>
      </c>
      <c r="U52" s="106">
        <f>IF(V52&gt;0,(V52-T52)/2,"")</f>
        <v/>
      </c>
      <c r="V52" s="106" t="n">
        <v>1001</v>
      </c>
      <c r="W52" s="106">
        <f>IF(X52&gt;0,(X52-V52)/2,"")</f>
        <v/>
      </c>
      <c r="X52" s="106" t="n">
        <v>1169</v>
      </c>
      <c r="Y52" s="106">
        <f>IF(Z52&gt;0,(Z52-X52)/2,"")</f>
        <v/>
      </c>
      <c r="Z52" s="106" t="n">
        <v>1367</v>
      </c>
      <c r="AA52" s="106">
        <f>IF(AB52&gt;0,(AB52-Z52)/2,"")</f>
        <v/>
      </c>
      <c r="AB52" s="106" t="n">
        <v>1367</v>
      </c>
      <c r="AC52" s="106">
        <f>IF(AD52&gt;0,(AD52-AB52)/2,"")</f>
        <v/>
      </c>
      <c r="AD52" s="106" t="n">
        <v>1367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1276</v>
      </c>
      <c r="R53" s="108" t="n">
        <v>687</v>
      </c>
      <c r="S53" s="108">
        <f>IF(T53&gt;0,(T53-R53)/2,"")</f>
        <v/>
      </c>
      <c r="T53" s="108" t="n">
        <v>918</v>
      </c>
      <c r="U53" s="108">
        <f>IF(V53&gt;0,(V53-T53)/2,"")</f>
        <v/>
      </c>
      <c r="V53" s="108" t="n">
        <v>918</v>
      </c>
      <c r="W53" s="108">
        <f>IF(X53&gt;0,(X53-V53)/2,"")</f>
        <v/>
      </c>
      <c r="X53" s="108" t="n">
        <v>1009</v>
      </c>
      <c r="Y53" s="108">
        <f>IF(Z53&gt;0,(Z53-X53)/2,"")</f>
        <v/>
      </c>
      <c r="Z53" s="108" t="n">
        <v>1087</v>
      </c>
      <c r="AA53" s="108">
        <f>IF(AB53&gt;0,(AB53-Z53)/2,"")</f>
        <v/>
      </c>
      <c r="AB53" s="108" t="n">
        <v>1087</v>
      </c>
      <c r="AC53" s="108">
        <f>IF(AD53&gt;0,(AD53-AB53)/2,"")</f>
        <v/>
      </c>
      <c r="AD53" s="108" t="n">
        <v>1087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3938</v>
      </c>
      <c r="R54" s="106" t="n">
        <v>1000</v>
      </c>
      <c r="S54" s="106">
        <f>IF(T54&gt;0,(T54-R54)/2,"")</f>
        <v/>
      </c>
      <c r="T54" s="106" t="n">
        <v>1800</v>
      </c>
      <c r="U54" s="106">
        <f>IF(V54&gt;0,(V54-T54)/2,"")</f>
        <v/>
      </c>
      <c r="V54" s="106" t="n">
        <v>1800</v>
      </c>
      <c r="W54" s="106">
        <f>IF(X54&gt;0,(X54-V54)/2,"")</f>
        <v/>
      </c>
      <c r="X54" s="106" t="n">
        <v>2865</v>
      </c>
      <c r="Y54" s="106">
        <f>IF(Z54&gt;0,(Z54-X54)/2,"")</f>
        <v/>
      </c>
      <c r="Z54" s="106" t="n">
        <v>3938</v>
      </c>
      <c r="AA54" s="106">
        <f>IF(AB54&gt;0,(AB54-Z54)/2,"")</f>
        <v/>
      </c>
      <c r="AB54" s="106" t="n">
        <v>3938</v>
      </c>
      <c r="AC54" s="106">
        <f>IF(AD54&gt;0,(AD54-AB54)/2,"")</f>
        <v/>
      </c>
      <c r="AD54" s="106" t="n">
        <v>3938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3833</v>
      </c>
      <c r="R55" s="108" t="n">
        <v>1200</v>
      </c>
      <c r="S55" s="108">
        <f>IF(T55&gt;0,(T55-R55)/2,"")</f>
        <v/>
      </c>
      <c r="T55" s="108" t="n">
        <v>1200</v>
      </c>
      <c r="U55" s="108">
        <f>IF(V55&gt;0,(V55-T55)/2,"")</f>
        <v/>
      </c>
      <c r="V55" s="108" t="n">
        <v>3458</v>
      </c>
      <c r="W55" s="108">
        <f>IF(X55&gt;0,(X55-V55)/2,"")</f>
        <v/>
      </c>
      <c r="X55" s="108" t="n">
        <v>3618</v>
      </c>
      <c r="Y55" s="108">
        <f>IF(Z55&gt;0,(Z55-X55)/2,"")</f>
        <v/>
      </c>
      <c r="Z55" s="108" t="n">
        <v>3833</v>
      </c>
      <c r="AA55" s="108">
        <f>IF(AB55&gt;0,(AB55-Z55)/2,"")</f>
        <v/>
      </c>
      <c r="AB55" s="108" t="n">
        <v>3833</v>
      </c>
      <c r="AC55" s="108">
        <f>IF(AD55&gt;0,(AD55-AB55)/2,"")</f>
        <v/>
      </c>
      <c r="AD55" s="108" t="n">
        <v>3833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1606</v>
      </c>
      <c r="R56" s="114" t="n">
        <v>0</v>
      </c>
      <c r="S56" s="114">
        <f>IF(T56&gt;0,(T56-R56)/2,"")</f>
        <v/>
      </c>
      <c r="T56" s="114" t="n">
        <v>127</v>
      </c>
      <c r="U56" s="114">
        <f>IF(V56&gt;0,(V56-T56)/2,"")</f>
        <v/>
      </c>
      <c r="V56" s="114" t="n">
        <v>324</v>
      </c>
      <c r="W56" s="114">
        <f>IF(X56&gt;0,(X56-V56)/2,"")</f>
        <v/>
      </c>
      <c r="X56" s="114" t="n">
        <v>531</v>
      </c>
      <c r="Y56" s="114">
        <f>IF(Z56&gt;0,(Z56-X56)/2,"")</f>
        <v/>
      </c>
      <c r="Z56" s="114" t="n">
        <v>531</v>
      </c>
      <c r="AA56" s="114">
        <f>IF(AB56&gt;0,(AB56-Z56)/2,"")</f>
        <v/>
      </c>
      <c r="AB56" s="114" t="n">
        <v>531</v>
      </c>
      <c r="AC56" s="114">
        <f>IF(AD56&gt;0,(AD56-AB56)/2,"")</f>
        <v/>
      </c>
      <c r="AD56" s="114" t="n">
        <v>531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3559</v>
      </c>
      <c r="R57" s="104" t="n">
        <v>20</v>
      </c>
      <c r="S57" s="104">
        <f>IF(T57&gt;0,(T57-R57)/2,"")</f>
        <v/>
      </c>
      <c r="T57" s="104" t="n">
        <v>201</v>
      </c>
      <c r="U57" s="104">
        <f>IF(V57&gt;0,(V57-T57)/2,"")</f>
        <v/>
      </c>
      <c r="V57" s="104" t="n">
        <v>223</v>
      </c>
      <c r="W57" s="104">
        <f>IF(X57&gt;0,(X57-V57)/2,"")</f>
        <v/>
      </c>
      <c r="X57" s="104" t="n">
        <v>1139</v>
      </c>
      <c r="Y57" s="104">
        <f>IF(Z57&gt;0,(Z57-X57)/2,"")</f>
        <v/>
      </c>
      <c r="Z57" s="104" t="n">
        <v>1139</v>
      </c>
      <c r="AA57" s="104">
        <f>IF(AB57&gt;0,(AB57-Z57)/2,"")</f>
        <v/>
      </c>
      <c r="AB57" s="104" t="n">
        <v>1139</v>
      </c>
      <c r="AC57" s="104">
        <f>IF(AD57&gt;0,(AD57-AB57)/2,"")</f>
        <v/>
      </c>
      <c r="AD57" s="104" t="n">
        <v>1139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2059</v>
      </c>
      <c r="R58" s="106" t="n">
        <v>1447</v>
      </c>
      <c r="S58" s="106">
        <f>IF(T58&gt;0,(T58-R58)/2,"")</f>
        <v/>
      </c>
      <c r="T58" s="106" t="n">
        <v>1973</v>
      </c>
      <c r="U58" s="106">
        <f>IF(V58&gt;0,(V58-T58)/2,"")</f>
        <v/>
      </c>
      <c r="V58" s="106" t="n">
        <v>1973</v>
      </c>
      <c r="W58" s="106">
        <f>IF(X58&gt;0,(X58-V58)/2,"")</f>
        <v/>
      </c>
      <c r="X58" s="106" t="n">
        <v>1973</v>
      </c>
      <c r="Y58" s="106">
        <f>IF(Z58&gt;0,(Z58-X58)/2,"")</f>
        <v/>
      </c>
      <c r="Z58" s="106" t="n">
        <v>1973</v>
      </c>
      <c r="AA58" s="106">
        <f>IF(AB58&gt;0,(AB58-Z58)/2,"")</f>
        <v/>
      </c>
      <c r="AB58" s="106" t="n">
        <v>1973</v>
      </c>
      <c r="AC58" s="106">
        <f>IF(AD58&gt;0,(AD58-AB58)/2,"")</f>
        <v/>
      </c>
      <c r="AD58" s="106" t="n">
        <v>1973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5942</v>
      </c>
      <c r="R59" s="108" t="n">
        <v>1092</v>
      </c>
      <c r="S59" s="108">
        <f>IF(T59&gt;0,(T59-R59)/2,"")</f>
        <v/>
      </c>
      <c r="T59" s="108" t="n">
        <v>1488</v>
      </c>
      <c r="U59" s="108">
        <f>IF(V59&gt;0,(V59-T59)/2,"")</f>
        <v/>
      </c>
      <c r="V59" s="108" t="n">
        <v>2181</v>
      </c>
      <c r="W59" s="108">
        <f>IF(X59&gt;0,(X59-V59)/2,"")</f>
        <v/>
      </c>
      <c r="X59" s="108" t="n">
        <v>3076</v>
      </c>
      <c r="Y59" s="108">
        <f>IF(Z59&gt;0,(Z59-X59)/2,"")</f>
        <v/>
      </c>
      <c r="Z59" s="108" t="n">
        <v>3076</v>
      </c>
      <c r="AA59" s="108">
        <f>IF(AB59&gt;0,(AB59-Z59)/2,"")</f>
        <v/>
      </c>
      <c r="AB59" s="108" t="n">
        <v>3076</v>
      </c>
      <c r="AC59" s="108">
        <f>IF(AD59&gt;0,(AD59-AB59)/2,"")</f>
        <v/>
      </c>
      <c r="AD59" s="108" t="n">
        <v>3076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3345</v>
      </c>
      <c r="R60" s="114" t="n">
        <v>1144</v>
      </c>
      <c r="S60" s="114">
        <f>IF(T60&gt;0,(T60-R60)/2,"")</f>
        <v/>
      </c>
      <c r="T60" s="114" t="n">
        <v>1914</v>
      </c>
      <c r="U60" s="114">
        <f>IF(V60&gt;0,(V60-T60)/2,"")</f>
        <v/>
      </c>
      <c r="V60" s="114" t="n">
        <v>3183</v>
      </c>
      <c r="W60" s="114">
        <f>IF(X60&gt;0,(X60-V60)/2,"")</f>
        <v/>
      </c>
      <c r="X60" s="114" t="n">
        <v>3444</v>
      </c>
      <c r="Y60" s="114">
        <f>IF(Z60&gt;0,(Z60-X60)/2,"")</f>
        <v/>
      </c>
      <c r="Z60" s="114" t="n">
        <v>3444</v>
      </c>
      <c r="AA60" s="114">
        <f>IF(AB60&gt;0,(AB60-Z60)/2,"")</f>
        <v/>
      </c>
      <c r="AB60" s="114" t="n">
        <v>3444</v>
      </c>
      <c r="AC60" s="114">
        <f>IF(AD60&gt;0,(AD60-AB60)/2,"")</f>
        <v/>
      </c>
      <c r="AD60" s="114" t="n">
        <v>3444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6353</v>
      </c>
      <c r="R61" s="104" t="n">
        <v>292</v>
      </c>
      <c r="S61" s="104">
        <f>IF(T61&gt;0,(T61-R61)/2,"")</f>
        <v/>
      </c>
      <c r="T61" s="104" t="n">
        <v>686</v>
      </c>
      <c r="U61" s="104">
        <f>IF(V61&gt;0,(V61-T61)/2,"")</f>
        <v/>
      </c>
      <c r="V61" s="104" t="n">
        <v>686</v>
      </c>
      <c r="W61" s="104">
        <f>IF(X61&gt;0,(X61-V61)/2,"")</f>
        <v/>
      </c>
      <c r="X61" s="104" t="n">
        <v>2449</v>
      </c>
      <c r="Y61" s="104">
        <f>IF(Z61&gt;0,(Z61-X61)/2,"")</f>
        <v/>
      </c>
      <c r="Z61" s="104" t="n">
        <v>3209</v>
      </c>
      <c r="AA61" s="104">
        <f>IF(AB61&gt;0,(AB61-Z61)/2,"")</f>
        <v/>
      </c>
      <c r="AB61" s="104" t="n">
        <v>3209</v>
      </c>
      <c r="AC61" s="104">
        <f>IF(AD61&gt;0,(AD61-AB61)/2,"")</f>
        <v/>
      </c>
      <c r="AD61" s="104" t="n">
        <v>3209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3846</v>
      </c>
      <c r="R62" s="106" t="n">
        <v>30</v>
      </c>
      <c r="S62" s="106">
        <f>IF(T62&gt;0,(T62-R62)/2,"")</f>
        <v/>
      </c>
      <c r="T62" s="106" t="n">
        <v>441</v>
      </c>
      <c r="U62" s="106">
        <f>IF(V62&gt;0,(V62-T62)/2,"")</f>
        <v/>
      </c>
      <c r="V62" s="106" t="n">
        <v>1256</v>
      </c>
      <c r="W62" s="106">
        <f>IF(X62&gt;0,(X62-V62)/2,"")</f>
        <v/>
      </c>
      <c r="X62" s="106" t="n">
        <v>1960</v>
      </c>
      <c r="Y62" s="106">
        <f>IF(Z62&gt;0,(Z62-X62)/2,"")</f>
        <v/>
      </c>
      <c r="Z62" s="106" t="n">
        <v>1985</v>
      </c>
      <c r="AA62" s="106">
        <f>IF(AB62&gt;0,(AB62-Z62)/2,"")</f>
        <v/>
      </c>
      <c r="AB62" s="106" t="n">
        <v>1985</v>
      </c>
      <c r="AC62" s="106">
        <f>IF(AD62&gt;0,(AD62-AB62)/2,"")</f>
        <v/>
      </c>
      <c r="AD62" s="106" t="n">
        <v>1985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2741</v>
      </c>
      <c r="R63" s="108" t="n">
        <v>148</v>
      </c>
      <c r="S63" s="108">
        <f>IF(T63&gt;0,(T63-R63)/2,"")</f>
        <v/>
      </c>
      <c r="T63" s="108" t="n">
        <v>644</v>
      </c>
      <c r="U63" s="108">
        <f>IF(V63&gt;0,(V63-T63)/2,"")</f>
        <v/>
      </c>
      <c r="V63" s="108" t="n">
        <v>980</v>
      </c>
      <c r="W63" s="108">
        <f>IF(X63&gt;0,(X63-V63)/2,"")</f>
        <v/>
      </c>
      <c r="X63" s="108" t="n">
        <v>1163</v>
      </c>
      <c r="Y63" s="108">
        <f>IF(Z63&gt;0,(Z63-X63)/2,"")</f>
        <v/>
      </c>
      <c r="Z63" s="108" t="n">
        <v>1342</v>
      </c>
      <c r="AA63" s="108">
        <f>IF(AB63&gt;0,(AB63-Z63)/2,"")</f>
        <v/>
      </c>
      <c r="AB63" s="108" t="n">
        <v>1342</v>
      </c>
      <c r="AC63" s="108">
        <f>IF(AD63&gt;0,(AD63-AB63)/2,"")</f>
        <v/>
      </c>
      <c r="AD63" s="108" t="n">
        <v>1342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3379</v>
      </c>
      <c r="R64" s="114" t="n">
        <v>895</v>
      </c>
      <c r="S64" s="114">
        <f>IF(T64&gt;0,(T64-R64)/2,"")</f>
        <v/>
      </c>
      <c r="T64" s="114" t="n">
        <v>1196</v>
      </c>
      <c r="U64" s="114">
        <f>IF(V64&gt;0,(V64-T64)/2,"")</f>
        <v/>
      </c>
      <c r="V64" s="114" t="n">
        <v>1313</v>
      </c>
      <c r="W64" s="114">
        <f>IF(X64&gt;0,(X64-V64)/2,"")</f>
        <v/>
      </c>
      <c r="X64" s="114" t="n">
        <v>1655</v>
      </c>
      <c r="Y64" s="114">
        <f>IF(Z64&gt;0,(Z64-X64)/2,"")</f>
        <v/>
      </c>
      <c r="Z64" s="114" t="n">
        <v>1657</v>
      </c>
      <c r="AA64" s="114">
        <f>IF(AB64&gt;0,(AB64-Z64)/2,"")</f>
        <v/>
      </c>
      <c r="AB64" s="114" t="n">
        <v>1657</v>
      </c>
      <c r="AC64" s="114">
        <f>IF(AD64&gt;0,(AD64-AB64)/2,"")</f>
        <v/>
      </c>
      <c r="AD64" s="114" t="n">
        <v>1657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5.xml><?xml version="1.0" encoding="utf-8"?>
<worksheet xmlns:r="http://schemas.openxmlformats.org/officeDocument/2006/relationships" xmlns="http://schemas.openxmlformats.org/spreadsheetml/2006/main">
  <sheetPr codeName="Sheet85">
    <tabColor theme="1"/>
    <outlinePr summaryBelow="1" summaryRight="1"/>
    <pageSetUpPr fitToPage="1"/>
  </sheetPr>
  <dimension ref="B2:AQ64"/>
  <sheetViews>
    <sheetView topLeftCell="I1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19468</v>
      </c>
      <c r="G6" s="117" t="n">
        <v>15669.03925</v>
      </c>
      <c r="H6" s="117" t="n">
        <v>13310.05584792001</v>
      </c>
      <c r="I6" s="19">
        <f>G6+H6</f>
        <v/>
      </c>
      <c r="J6" s="119" t="n">
        <v>19802</v>
      </c>
      <c r="K6" s="117" t="n">
        <v>16282.0885</v>
      </c>
      <c r="L6" s="117" t="n">
        <v>13183.88410592001</v>
      </c>
      <c r="M6" s="19">
        <f>K6+L6</f>
        <v/>
      </c>
      <c r="N6" s="85" t="n">
        <v>66</v>
      </c>
      <c r="O6" s="85" t="n">
        <v>50</v>
      </c>
      <c r="P6" s="92" t="n"/>
      <c r="Q6" s="20">
        <f>J6-P6</f>
        <v/>
      </c>
      <c r="R6" s="21" t="n">
        <v>4977</v>
      </c>
      <c r="S6" s="20">
        <f>IF(R6&gt;0,(R6-R7-$Q6),"")</f>
        <v/>
      </c>
      <c r="T6" s="21" t="n">
        <v>7961</v>
      </c>
      <c r="U6" s="20">
        <f>IF(T6&gt;0,(T6-T7-$Q6),"")</f>
        <v/>
      </c>
      <c r="V6" s="21" t="n">
        <v>11202</v>
      </c>
      <c r="W6" s="20">
        <f>IF(V6&gt;0,(V6-V7-$Q6),"")</f>
        <v/>
      </c>
      <c r="X6" s="21" t="n">
        <v>14956</v>
      </c>
      <c r="Y6" s="20">
        <f>IF(X6&gt;0,(X6-X7-$Q6),"")</f>
        <v/>
      </c>
      <c r="Z6" s="21" t="n">
        <v>18872</v>
      </c>
      <c r="AA6" s="20">
        <f>IF(Z6&gt;0,(Z6-Z7-$Q6),"")</f>
        <v/>
      </c>
      <c r="AB6" s="21" t="n">
        <v>18872</v>
      </c>
      <c r="AC6" s="22">
        <f>IF(AB6&gt;0,(AB6-AB7-$Q6),"")</f>
        <v/>
      </c>
      <c r="AD6" s="21" t="n">
        <v>18872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330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124</v>
      </c>
      <c r="S7" s="24" t="n"/>
      <c r="T7" s="25" t="n">
        <v>136</v>
      </c>
      <c r="U7" s="24" t="n"/>
      <c r="V7" s="25" t="n">
        <v>152</v>
      </c>
      <c r="W7" s="24" t="n"/>
      <c r="X7" s="25" t="n">
        <v>169</v>
      </c>
      <c r="Y7" s="24" t="n"/>
      <c r="Z7" s="25" t="n">
        <v>291</v>
      </c>
      <c r="AA7" s="24" t="n"/>
      <c r="AB7" s="25" t="n">
        <v>291</v>
      </c>
      <c r="AC7" s="26" t="n"/>
      <c r="AD7" s="25" t="n">
        <v>291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2889</v>
      </c>
      <c r="E8" s="29" t="inlineStr">
        <is>
          <t>Room 2</t>
        </is>
      </c>
      <c r="F8" s="119" t="n">
        <v>9635</v>
      </c>
      <c r="G8" s="117" t="n">
        <v>3952.15</v>
      </c>
      <c r="H8" s="117" t="n">
        <v>1192.201075</v>
      </c>
      <c r="I8" s="19">
        <f>G8+H8</f>
        <v/>
      </c>
      <c r="J8" s="119" t="n">
        <v>9363</v>
      </c>
      <c r="K8" s="117" t="n">
        <v>3842.736000000001</v>
      </c>
      <c r="L8" s="117" t="n">
        <v>1133.2717903</v>
      </c>
      <c r="M8" s="19">
        <f>K8+L8</f>
        <v/>
      </c>
      <c r="N8" s="87" t="n">
        <v>28</v>
      </c>
      <c r="O8" s="87" t="n">
        <v>25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7334</v>
      </c>
      <c r="W8" s="20">
        <f>IF(V8&gt;0,(V8-V9-$Q8),"")</f>
        <v/>
      </c>
      <c r="X8" s="21" t="n">
        <v>9363</v>
      </c>
      <c r="Y8" s="20">
        <f>IF(X8&gt;0,(X8-X9-$Q8),"")</f>
        <v/>
      </c>
      <c r="Z8" s="21" t="n">
        <v>9363</v>
      </c>
      <c r="AA8" s="20">
        <f>IF(Z8&gt;0,(Z8-Z9-$Q8),"")</f>
        <v/>
      </c>
      <c r="AB8" s="21" t="n">
        <v>9363</v>
      </c>
      <c r="AC8" s="22">
        <f>IF(AB8&gt;0,(AB8-AB9-$Q8),"")</f>
        <v/>
      </c>
      <c r="AD8" s="21" t="n">
        <v>9363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1847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3952</v>
      </c>
      <c r="E10" s="18" t="inlineStr">
        <is>
          <t>Room 3</t>
        </is>
      </c>
      <c r="F10" s="119" t="n">
        <v>12446</v>
      </c>
      <c r="G10" s="117" t="n">
        <v>9584.20446875</v>
      </c>
      <c r="H10" s="117" t="n">
        <v>1906.655545</v>
      </c>
      <c r="I10" s="19">
        <f>G10+H10</f>
        <v/>
      </c>
      <c r="J10" s="119" t="n">
        <v>12255</v>
      </c>
      <c r="K10" s="117" t="n">
        <v>9714.20021875</v>
      </c>
      <c r="L10" s="117" t="n">
        <v>1806.711145</v>
      </c>
      <c r="M10" s="19">
        <f>K10+L10</f>
        <v/>
      </c>
      <c r="N10" s="88" t="n">
        <v>46</v>
      </c>
      <c r="O10" s="88" t="n">
        <v>40</v>
      </c>
      <c r="P10" s="92" t="n"/>
      <c r="Q10" s="20">
        <f>J10-P10</f>
        <v/>
      </c>
      <c r="R10" s="21" t="n">
        <v>3096</v>
      </c>
      <c r="S10" s="20">
        <f>IF(R10&gt;0,(R10-R11-$Q10),"")</f>
        <v/>
      </c>
      <c r="T10" s="21" t="n">
        <v>6313</v>
      </c>
      <c r="U10" s="20">
        <f>IF(T10&gt;0,(T10-T11-$Q10),"")</f>
        <v/>
      </c>
      <c r="V10" s="21" t="n">
        <v>8606</v>
      </c>
      <c r="W10" s="20">
        <f>IF(V10&gt;0,(V10-V11-$Q10),"")</f>
        <v/>
      </c>
      <c r="X10" s="21" t="n">
        <v>11861</v>
      </c>
      <c r="Y10" s="20">
        <f>IF(X10&gt;0,(X10-X11-$Q10),"")</f>
        <v/>
      </c>
      <c r="Z10" s="21" t="n">
        <v>11917</v>
      </c>
      <c r="AA10" s="20">
        <f>IF(Z10&gt;0,(Z10-Z11-$Q10),"")</f>
        <v/>
      </c>
      <c r="AB10" s="21" t="n">
        <v>11917</v>
      </c>
      <c r="AC10" s="22">
        <f>IF(AB10&gt;0,(AB10-AB11-$Q10),"")</f>
        <v/>
      </c>
      <c r="AD10" s="21" t="n">
        <v>11917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1856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867</v>
      </c>
      <c r="S11" s="24" t="n"/>
      <c r="T11" s="30" t="n">
        <v>2380</v>
      </c>
      <c r="U11" s="24" t="n"/>
      <c r="V11" s="30" t="n">
        <v>3148</v>
      </c>
      <c r="W11" s="24" t="n"/>
      <c r="X11" s="30" t="n">
        <v>4284</v>
      </c>
      <c r="Y11" s="24" t="n"/>
      <c r="Z11" s="30" t="n">
        <v>4340</v>
      </c>
      <c r="AA11" s="24" t="n"/>
      <c r="AB11" s="30" t="n">
        <v>4340</v>
      </c>
      <c r="AC11" s="26" t="n"/>
      <c r="AD11" s="30" t="n">
        <v>4340</v>
      </c>
      <c r="AE11" s="26" t="n"/>
    </row>
    <row r="12">
      <c r="B12" s="16" t="inlineStr">
        <is>
          <t>WM TUC</t>
        </is>
      </c>
      <c r="C12" s="17" t="n">
        <v>1447</v>
      </c>
      <c r="E12" s="29" t="inlineStr">
        <is>
          <t>Room 4</t>
        </is>
      </c>
      <c r="F12" s="119" t="n">
        <v>11685</v>
      </c>
      <c r="G12" s="117" t="n">
        <v>11297.58875</v>
      </c>
      <c r="H12" s="117" t="n">
        <v>16465.03950108998</v>
      </c>
      <c r="I12" s="19">
        <f>G12+H12</f>
        <v/>
      </c>
      <c r="J12" s="119" t="n">
        <v>12056</v>
      </c>
      <c r="K12" s="117" t="n">
        <v>11994.9075</v>
      </c>
      <c r="L12" s="117" t="n">
        <v>16518.88981477998</v>
      </c>
      <c r="M12" s="19">
        <f>K12+L12</f>
        <v/>
      </c>
      <c r="N12" s="88" t="n">
        <v>53</v>
      </c>
      <c r="O12" s="88" t="n">
        <v>45</v>
      </c>
      <c r="P12" s="92" t="n"/>
      <c r="Q12" s="20">
        <f>J12-P12</f>
        <v/>
      </c>
      <c r="R12" s="21" t="n">
        <v>2549</v>
      </c>
      <c r="S12" s="20">
        <f>IF(R12&gt;0,(R12-R13-$Q12),"")</f>
        <v/>
      </c>
      <c r="T12" s="21" t="n">
        <v>3714</v>
      </c>
      <c r="U12" s="20">
        <f>IF(T12&gt;0,(T12-T13-$Q12),"")</f>
        <v/>
      </c>
      <c r="V12" s="21" t="n">
        <v>6393</v>
      </c>
      <c r="W12" s="20">
        <f>IF(V12&gt;0,(V12-V13-$Q12),"")</f>
        <v/>
      </c>
      <c r="X12" s="21" t="n">
        <v>10898</v>
      </c>
      <c r="Y12" s="20">
        <f>IF(X12&gt;0,(X12-X13-$Q12),"")</f>
        <v/>
      </c>
      <c r="Z12" s="21" t="n">
        <v>11703</v>
      </c>
      <c r="AA12" s="20">
        <f>IF(Z12&gt;0,(Z12-Z13-$Q12),"")</f>
        <v/>
      </c>
      <c r="AB12" s="21" t="n">
        <v>11703</v>
      </c>
      <c r="AC12" s="22">
        <f>IF(AB12&gt;0,(AB12-AB13-$Q12),"")</f>
        <v/>
      </c>
      <c r="AD12" s="21" t="n">
        <v>11703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4096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1277</v>
      </c>
      <c r="S13" s="24" t="n"/>
      <c r="T13" s="30" t="n">
        <v>1717</v>
      </c>
      <c r="U13" s="24" t="n"/>
      <c r="V13" s="30" t="n">
        <v>1756</v>
      </c>
      <c r="W13" s="24" t="n"/>
      <c r="X13" s="30" t="n">
        <v>1888</v>
      </c>
      <c r="Y13" s="24" t="n"/>
      <c r="Z13" s="30" t="n">
        <v>1767</v>
      </c>
      <c r="AA13" s="24" t="n"/>
      <c r="AB13" s="30" t="n">
        <v>1767</v>
      </c>
      <c r="AC13" s="26" t="n"/>
      <c r="AD13" s="30" t="n">
        <v>1767</v>
      </c>
      <c r="AE13" s="26" t="n"/>
    </row>
    <row r="14">
      <c r="B14" s="16" t="inlineStr">
        <is>
          <t>ALBSFWY PHX</t>
        </is>
      </c>
      <c r="C14" s="17" t="n">
        <v>11438</v>
      </c>
      <c r="E14" s="18" t="inlineStr">
        <is>
          <t>Room 5</t>
        </is>
      </c>
      <c r="F14" s="119" t="n">
        <v>20706</v>
      </c>
      <c r="G14" s="117" t="n">
        <v>17344.8125</v>
      </c>
      <c r="H14" s="117" t="n">
        <v>19968.32449466499</v>
      </c>
      <c r="I14" s="19">
        <f>G14+H14</f>
        <v/>
      </c>
      <c r="J14" s="119" t="n">
        <v>20814</v>
      </c>
      <c r="K14" s="117" t="n">
        <v>17487.75</v>
      </c>
      <c r="L14" s="117" t="n">
        <v>20004.66263794499</v>
      </c>
      <c r="M14" s="19">
        <f>K14+L14</f>
        <v/>
      </c>
      <c r="N14" s="88" t="n">
        <v>60</v>
      </c>
      <c r="O14" s="88" t="n">
        <v>53</v>
      </c>
      <c r="P14" s="92" t="n"/>
      <c r="Q14" s="20">
        <f>J14-P14</f>
        <v/>
      </c>
      <c r="R14" s="21" t="n">
        <v>5123</v>
      </c>
      <c r="S14" s="20">
        <f>IF(R14&gt;0,(R14-R15-$Q14),"")</f>
        <v/>
      </c>
      <c r="T14" s="21" t="n">
        <v>9228</v>
      </c>
      <c r="U14" s="20">
        <f>IF(T14&gt;0,(T14-T15-$Q14),"")</f>
        <v/>
      </c>
      <c r="V14" s="21" t="n">
        <v>10650</v>
      </c>
      <c r="W14" s="20">
        <f>IF(V14&gt;0,(V14-V15-$Q14),"")</f>
        <v/>
      </c>
      <c r="X14" s="21" t="n">
        <v>14609</v>
      </c>
      <c r="Y14" s="20">
        <f>IF(X14&gt;0,(X14-X15-$Q14),"")</f>
        <v/>
      </c>
      <c r="Z14" s="21" t="n">
        <v>16976</v>
      </c>
      <c r="AA14" s="20">
        <f>IF(Z14&gt;0,(Z14-Z15-$Q14),"")</f>
        <v/>
      </c>
      <c r="AB14" s="21" t="n">
        <v>16976</v>
      </c>
      <c r="AC14" s="22">
        <f>IF(AB14&gt;0,(AB14-AB15-$Q14),"")</f>
        <v/>
      </c>
      <c r="AD14" s="21" t="n">
        <v>16976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4612</v>
      </c>
      <c r="S15" s="24" t="n"/>
      <c r="T15" s="25" t="n">
        <v>7633</v>
      </c>
      <c r="U15" s="24" t="n"/>
      <c r="V15" s="25" t="n">
        <v>8744</v>
      </c>
      <c r="W15" s="24" t="n"/>
      <c r="X15" s="25" t="n">
        <v>10507</v>
      </c>
      <c r="Y15" s="24" t="n"/>
      <c r="Z15" s="25" t="n">
        <v>11378</v>
      </c>
      <c r="AA15" s="24" t="n"/>
      <c r="AB15" s="25" t="n">
        <v>11378</v>
      </c>
      <c r="AC15" s="26" t="n"/>
      <c r="AD15" s="25" t="n">
        <v>11378</v>
      </c>
      <c r="AE15" s="26" t="n"/>
    </row>
    <row r="16" ht="15" customHeight="1" thickBot="1">
      <c r="B16" s="28" t="inlineStr">
        <is>
          <t>FRY'S</t>
        </is>
      </c>
      <c r="C16" s="17" t="n">
        <v>13280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7098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730</v>
      </c>
      <c r="L20" s="4" t="n"/>
      <c r="M20" s="4" t="n"/>
      <c r="Q20" s="51" t="inlineStr">
        <is>
          <t>Day Prior</t>
        </is>
      </c>
      <c r="R20" s="35" t="n">
        <v>16868</v>
      </c>
      <c r="S20" s="36" t="n">
        <v>-72992</v>
      </c>
      <c r="T20" s="35" t="n">
        <v>27049</v>
      </c>
      <c r="U20" s="36" t="n">
        <v>-62811</v>
      </c>
      <c r="V20" s="35" t="n">
        <v>40124</v>
      </c>
      <c r="W20" s="36" t="n">
        <v>-49736</v>
      </c>
      <c r="X20" s="35" t="n">
        <v>66254</v>
      </c>
      <c r="Y20" s="36" t="n">
        <v>-23606</v>
      </c>
      <c r="Z20" s="35" t="n">
        <v>73498</v>
      </c>
      <c r="AA20" s="36" t="n">
        <v>-16362</v>
      </c>
      <c r="AB20" s="35" t="n">
        <v>73498</v>
      </c>
      <c r="AC20" s="37" t="n">
        <v>-16362</v>
      </c>
      <c r="AD20" s="35" t="n">
        <v>73498</v>
      </c>
      <c r="AE20" s="37" t="n">
        <v>-16362</v>
      </c>
    </row>
    <row r="21" ht="15" customHeight="1" thickBot="1">
      <c r="B21" s="57" t="inlineStr">
        <is>
          <t>SBUX LV</t>
        </is>
      </c>
      <c r="C21" s="58" t="n">
        <v>4276</v>
      </c>
      <c r="M21" s="4" t="n"/>
      <c r="Q21" s="52" t="n"/>
      <c r="R21" s="40" t="n">
        <v>534</v>
      </c>
      <c r="S21" s="41" t="n"/>
      <c r="T21" s="40" t="n">
        <v>600</v>
      </c>
      <c r="U21" s="41" t="n"/>
      <c r="V21" s="40" t="n">
        <v>702</v>
      </c>
      <c r="W21" s="41" t="n"/>
      <c r="X21" s="40" t="n">
        <v>750</v>
      </c>
      <c r="Y21" s="41" t="n"/>
      <c r="Z21" s="40" t="n">
        <v>796</v>
      </c>
      <c r="AA21" s="41" t="n"/>
      <c r="AB21" s="40" t="n">
        <v>796</v>
      </c>
      <c r="AC21" s="42" t="n"/>
      <c r="AD21" s="40" t="n">
        <v>796</v>
      </c>
      <c r="AE21" s="42" t="n"/>
    </row>
    <row r="22" ht="15" customHeight="1" thickBot="1">
      <c r="M22" s="4" t="n"/>
      <c r="Q22" s="54" t="n"/>
      <c r="R22" s="55" t="n">
        <v>8434</v>
      </c>
      <c r="S22" s="55" t="n"/>
      <c r="T22" s="55" t="n">
        <v>5090.5</v>
      </c>
      <c r="U22" s="55" t="n"/>
      <c r="V22" s="55" t="n">
        <v>6537.5</v>
      </c>
      <c r="W22" s="55" t="n"/>
      <c r="X22" s="55" t="n">
        <v>13065</v>
      </c>
      <c r="Y22" s="55" t="n"/>
      <c r="Z22" s="55" t="n">
        <v>3622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11596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27444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11351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12665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4736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1044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499</v>
      </c>
      <c r="W35" s="104">
        <f>IF(X35&gt;0,(X35-V35)/2,"")</f>
        <v/>
      </c>
      <c r="X35" s="104" t="n">
        <v>499</v>
      </c>
      <c r="Y35" s="104">
        <f>IF(Z35&gt;0,(Z35-X35)/2,"")</f>
        <v/>
      </c>
      <c r="Z35" s="104" t="n">
        <v>499</v>
      </c>
      <c r="AA35" s="104">
        <f>IF(AB35&gt;0,(AB35-Z35)/2,"")</f>
        <v/>
      </c>
      <c r="AB35" s="104" t="n">
        <v>499</v>
      </c>
      <c r="AC35" s="104">
        <f>IF(AD35&gt;0,(AD35-AB35)/2,"")</f>
        <v/>
      </c>
      <c r="AD35" s="104" t="n">
        <v>499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1111</v>
      </c>
      <c r="R36" s="106" t="n">
        <v>593</v>
      </c>
      <c r="S36" s="106">
        <f>IF(T36&gt;0,(T36-R36)/2,"")</f>
        <v/>
      </c>
      <c r="T36" s="106" t="n">
        <v>1111</v>
      </c>
      <c r="U36" s="106">
        <f>IF(V36&gt;0,(V36-T36)/2,"")</f>
        <v/>
      </c>
      <c r="V36" s="106" t="n">
        <v>1111</v>
      </c>
      <c r="W36" s="106">
        <f>IF(X36&gt;0,(X36-V36)/2,"")</f>
        <v/>
      </c>
      <c r="X36" s="106" t="n">
        <v>1111</v>
      </c>
      <c r="Y36" s="106">
        <f>IF(Z36&gt;0,(Z36-X36)/2,"")</f>
        <v/>
      </c>
      <c r="Z36" s="106" t="n">
        <v>1111</v>
      </c>
      <c r="AA36" s="106">
        <f>IF(AB36&gt;0,(AB36-Z36)/2,"")</f>
        <v/>
      </c>
      <c r="AB36" s="106" t="n">
        <v>1111</v>
      </c>
      <c r="AC36" s="106">
        <f>IF(AD36&gt;0,(AD36-AB36)/2,"")</f>
        <v/>
      </c>
      <c r="AD36" s="106" t="n">
        <v>1111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3704</v>
      </c>
      <c r="R37" s="108" t="n">
        <v>420</v>
      </c>
      <c r="S37" s="108">
        <f>IF(T37&gt;0,(T37-R37)/2,"")</f>
        <v/>
      </c>
      <c r="T37" s="108" t="n">
        <v>766</v>
      </c>
      <c r="U37" s="108">
        <f>IF(V37&gt;0,(V37-T37)/2,"")</f>
        <v/>
      </c>
      <c r="V37" s="108" t="n">
        <v>1628</v>
      </c>
      <c r="W37" s="108">
        <f>IF(X37&gt;0,(X37-V37)/2,"")</f>
        <v/>
      </c>
      <c r="X37" s="108" t="n">
        <v>2310</v>
      </c>
      <c r="Y37" s="108">
        <f>IF(Z37&gt;0,(Z37-X37)/2,"")</f>
        <v/>
      </c>
      <c r="Z37" s="108" t="n">
        <v>3499</v>
      </c>
      <c r="AA37" s="108">
        <f>IF(AB37&gt;0,(AB37-Z37)/2,"")</f>
        <v/>
      </c>
      <c r="AB37" s="108" t="n">
        <v>3499</v>
      </c>
      <c r="AC37" s="108">
        <f>IF(AD37&gt;0,(AD37-AB37)/2,"")</f>
        <v/>
      </c>
      <c r="AD37" s="108" t="n">
        <v>3499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3469</v>
      </c>
      <c r="R38" s="106" t="n">
        <v>712</v>
      </c>
      <c r="S38" s="106">
        <f>IF(T38&gt;0,(T38-R38)/2,"")</f>
        <v/>
      </c>
      <c r="T38" s="106" t="n">
        <v>1284</v>
      </c>
      <c r="U38" s="106">
        <f>IF(V38&gt;0,(V38-T38)/2,"")</f>
        <v/>
      </c>
      <c r="V38" s="106" t="n">
        <v>1284</v>
      </c>
      <c r="W38" s="106">
        <f>IF(X38&gt;0,(X38-V38)/2,"")</f>
        <v/>
      </c>
      <c r="X38" s="106" t="n">
        <v>2280</v>
      </c>
      <c r="Y38" s="106">
        <f>IF(Z38&gt;0,(Z38-X38)/2,"")</f>
        <v/>
      </c>
      <c r="Z38" s="106" t="n">
        <v>3502</v>
      </c>
      <c r="AA38" s="106">
        <f>IF(AB38&gt;0,(AB38-Z38)/2,"")</f>
        <v/>
      </c>
      <c r="AB38" s="106" t="n">
        <v>3502</v>
      </c>
      <c r="AC38" s="106">
        <f>IF(AD38&gt;0,(AD38-AB38)/2,"")</f>
        <v/>
      </c>
      <c r="AD38" s="106" t="n">
        <v>3502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2884</v>
      </c>
      <c r="R39" s="108" t="n">
        <v>835</v>
      </c>
      <c r="S39" s="108">
        <f>IF(T39&gt;0,(T39-R39)/2,"")</f>
        <v/>
      </c>
      <c r="T39" s="108" t="n">
        <v>1221</v>
      </c>
      <c r="U39" s="108">
        <f>IF(V39&gt;0,(V39-T39)/2,"")</f>
        <v/>
      </c>
      <c r="V39" s="108" t="n">
        <v>1789</v>
      </c>
      <c r="W39" s="108">
        <f>IF(X39&gt;0,(X39-V39)/2,"")</f>
        <v/>
      </c>
      <c r="X39" s="108" t="n">
        <v>2305</v>
      </c>
      <c r="Y39" s="108">
        <f>IF(Z39&gt;0,(Z39-X39)/2,"")</f>
        <v/>
      </c>
      <c r="Z39" s="108" t="n">
        <v>2882</v>
      </c>
      <c r="AA39" s="108">
        <f>IF(AB39&gt;0,(AB39-Z39)/2,"")</f>
        <v/>
      </c>
      <c r="AB39" s="108" t="n">
        <v>2882</v>
      </c>
      <c r="AC39" s="108">
        <f>IF(AD39&gt;0,(AD39-AB39)/2,"")</f>
        <v/>
      </c>
      <c r="AD39" s="108" t="n">
        <v>2882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3365</v>
      </c>
      <c r="R40" s="106" t="n">
        <v>1004</v>
      </c>
      <c r="S40" s="106">
        <f>IF(T40&gt;0,(T40-R40)/2,"")</f>
        <v/>
      </c>
      <c r="T40" s="106" t="n">
        <v>1806</v>
      </c>
      <c r="U40" s="106">
        <f>IF(V40&gt;0,(V40-T40)/2,"")</f>
        <v/>
      </c>
      <c r="V40" s="106" t="n">
        <v>2053</v>
      </c>
      <c r="W40" s="106">
        <f>IF(X40&gt;0,(X40-V40)/2,"")</f>
        <v/>
      </c>
      <c r="X40" s="106" t="n">
        <v>2933</v>
      </c>
      <c r="Y40" s="106">
        <f>IF(Z40&gt;0,(Z40-X40)/2,"")</f>
        <v/>
      </c>
      <c r="Z40" s="106" t="n">
        <v>3521</v>
      </c>
      <c r="AA40" s="106">
        <f>IF(AB40&gt;0,(AB40-Z40)/2,"")</f>
        <v/>
      </c>
      <c r="AB40" s="106" t="n">
        <v>3521</v>
      </c>
      <c r="AC40" s="106">
        <f>IF(AD40&gt;0,(AD40-AB40)/2,"")</f>
        <v/>
      </c>
      <c r="AD40" s="106" t="n">
        <v>3521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1974</v>
      </c>
      <c r="R42" s="106" t="n">
        <v>723</v>
      </c>
      <c r="S42" s="106">
        <f>IF(T42&gt;0,(T42-R42)/2,"")</f>
        <v/>
      </c>
      <c r="T42" s="106" t="n">
        <v>723</v>
      </c>
      <c r="U42" s="106">
        <f>IF(V42&gt;0,(V42-T42)/2,"")</f>
        <v/>
      </c>
      <c r="V42" s="106" t="n">
        <v>1788</v>
      </c>
      <c r="W42" s="106">
        <f>IF(X42&gt;0,(X42-V42)/2,"")</f>
        <v/>
      </c>
      <c r="X42" s="106" t="n">
        <v>1788</v>
      </c>
      <c r="Y42" s="106">
        <f>IF(Z42&gt;0,(Z42-X42)/2,"")</f>
        <v/>
      </c>
      <c r="Z42" s="106" t="n">
        <v>1902</v>
      </c>
      <c r="AA42" s="106">
        <f>IF(AB42&gt;0,(AB42-Z42)/2,"")</f>
        <v/>
      </c>
      <c r="AB42" s="106" t="n">
        <v>1902</v>
      </c>
      <c r="AC42" s="106">
        <f>IF(AD42&gt;0,(AD42-AB42)/2,"")</f>
        <v/>
      </c>
      <c r="AD42" s="106" t="n">
        <v>1902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1713</v>
      </c>
      <c r="R43" s="110" t="n">
        <v>570</v>
      </c>
      <c r="S43" s="110">
        <f>IF(T43&gt;0,(T43-R43)/2,"")</f>
        <v/>
      </c>
      <c r="T43" s="110" t="n">
        <v>930</v>
      </c>
      <c r="U43" s="110">
        <f>IF(V43&gt;0,(V43-T43)/2,"")</f>
        <v/>
      </c>
      <c r="V43" s="110" t="n">
        <v>930</v>
      </c>
      <c r="W43" s="110">
        <f>IF(X43&gt;0,(X43-V43)/2,"")</f>
        <v/>
      </c>
      <c r="X43" s="110" t="n">
        <v>1720</v>
      </c>
      <c r="Y43" s="110">
        <f>IF(Z43&gt;0,(Z43-X43)/2,"")</f>
        <v/>
      </c>
      <c r="Z43" s="110" t="n">
        <v>1720</v>
      </c>
      <c r="AA43" s="110">
        <f>IF(AB43&gt;0,(AB43-Z43)/2,"")</f>
        <v/>
      </c>
      <c r="AB43" s="110" t="n">
        <v>1720</v>
      </c>
      <c r="AC43" s="110">
        <f>IF(AD43&gt;0,(AD43-AB43)/2,"")</f>
        <v/>
      </c>
      <c r="AD43" s="110" t="n">
        <v>1720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2505</v>
      </c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1593</v>
      </c>
      <c r="W44" s="112">
        <f>IF(X44&gt;0,(X44-V44)/2,"")</f>
        <v/>
      </c>
      <c r="X44" s="112" t="n">
        <v>2505</v>
      </c>
      <c r="Y44" s="112">
        <f>IF(Z44&gt;0,(Z44-X44)/2,"")</f>
        <v/>
      </c>
      <c r="Z44" s="112" t="n">
        <v>2505</v>
      </c>
      <c r="AA44" s="112">
        <f>IF(AB44&gt;0,(AB44-Z44)/2,"")</f>
        <v/>
      </c>
      <c r="AB44" s="112" t="n">
        <v>2505</v>
      </c>
      <c r="AC44" s="112">
        <f>IF(AD44&gt;0,(AD44-AB44)/2,"")</f>
        <v/>
      </c>
      <c r="AD44" s="112" t="n">
        <v>2505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2029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912</v>
      </c>
      <c r="W45" s="108">
        <f>IF(X45&gt;0,(X45-V45)/2,"")</f>
        <v/>
      </c>
      <c r="X45" s="108" t="n">
        <v>2029</v>
      </c>
      <c r="Y45" s="108">
        <f>IF(Z45&gt;0,(Z45-X45)/2,"")</f>
        <v/>
      </c>
      <c r="Z45" s="108" t="n">
        <v>2029</v>
      </c>
      <c r="AA45" s="108">
        <f>IF(AB45&gt;0,(AB45-Z45)/2,"")</f>
        <v/>
      </c>
      <c r="AB45" s="108" t="n">
        <v>2029</v>
      </c>
      <c r="AC45" s="108">
        <f>IF(AD45&gt;0,(AD45-AB45)/2,"")</f>
        <v/>
      </c>
      <c r="AD45" s="108" t="n">
        <v>2029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2299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2299</v>
      </c>
      <c r="W46" s="106">
        <f>IF(X46&gt;0,(X46-V46)/2,"")</f>
        <v/>
      </c>
      <c r="X46" s="106" t="n">
        <v>2299</v>
      </c>
      <c r="Y46" s="106">
        <f>IF(Z46&gt;0,(Z46-X46)/2,"")</f>
        <v/>
      </c>
      <c r="Z46" s="106" t="n">
        <v>2299</v>
      </c>
      <c r="AA46" s="106">
        <f>IF(AB46&gt;0,(AB46-Z46)/2,"")</f>
        <v/>
      </c>
      <c r="AB46" s="106" t="n">
        <v>2299</v>
      </c>
      <c r="AC46" s="106">
        <f>IF(AD46&gt;0,(AD46-AB46)/2,"")</f>
        <v/>
      </c>
      <c r="AD46" s="106" t="n">
        <v>2299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2530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2530</v>
      </c>
      <c r="W47" s="110">
        <f>IF(X47&gt;0,(X47-V47)/2,"")</f>
        <v/>
      </c>
      <c r="X47" s="110" t="n">
        <v>2530</v>
      </c>
      <c r="Y47" s="110">
        <f>IF(Z47&gt;0,(Z47-X47)/2,"")</f>
        <v/>
      </c>
      <c r="Z47" s="110" t="n">
        <v>2530</v>
      </c>
      <c r="AA47" s="110">
        <f>IF(AB47&gt;0,(AB47-Z47)/2,"")</f>
        <v/>
      </c>
      <c r="AB47" s="110" t="n">
        <v>2530</v>
      </c>
      <c r="AC47" s="110">
        <f>IF(AD47&gt;0,(AD47-AB47)/2,"")</f>
        <v/>
      </c>
      <c r="AD47" s="110" t="n">
        <v>2530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338</v>
      </c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0</v>
      </c>
      <c r="W48" s="112">
        <f>IF(X48&gt;0,(X48-V48)/2,"")</f>
        <v/>
      </c>
      <c r="X48" s="112" t="n">
        <v>271</v>
      </c>
      <c r="Y48" s="112">
        <f>IF(Z48&gt;0,(Z48-X48)/2,"")</f>
        <v/>
      </c>
      <c r="Z48" s="112" t="n">
        <v>327</v>
      </c>
      <c r="AA48" s="112">
        <f>IF(AB48&gt;0,(AB48-Z48)/2,"")</f>
        <v/>
      </c>
      <c r="AB48" s="112" t="n">
        <v>327</v>
      </c>
      <c r="AC48" s="112">
        <f>IF(AD48&gt;0,(AD48-AB48)/2,"")</f>
        <v/>
      </c>
      <c r="AD48" s="112" t="n">
        <v>327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400</v>
      </c>
      <c r="R49" s="108" t="n">
        <v>1</v>
      </c>
      <c r="S49" s="108">
        <f>IF(T49&gt;0,(T49-R49)/2,"")</f>
        <v/>
      </c>
      <c r="T49" s="108" t="n">
        <v>1</v>
      </c>
      <c r="U49" s="108">
        <f>IF(V49&gt;0,(V49-T49)/2,"")</f>
        <v/>
      </c>
      <c r="V49" s="108" t="n">
        <v>333</v>
      </c>
      <c r="W49" s="108">
        <f>IF(X49&gt;0,(X49-V49)/2,"")</f>
        <v/>
      </c>
      <c r="X49" s="108" t="n">
        <v>333</v>
      </c>
      <c r="Y49" s="108">
        <f>IF(Z49&gt;0,(Z49-X49)/2,"")</f>
        <v/>
      </c>
      <c r="Z49" s="108" t="n">
        <v>333</v>
      </c>
      <c r="AA49" s="108">
        <f>IF(AB49&gt;0,(AB49-Z49)/2,"")</f>
        <v/>
      </c>
      <c r="AB49" s="108" t="n">
        <v>333</v>
      </c>
      <c r="AC49" s="108">
        <f>IF(AD49&gt;0,(AD49-AB49)/2,"")</f>
        <v/>
      </c>
      <c r="AD49" s="108" t="n">
        <v>333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1770</v>
      </c>
      <c r="R50" s="106" t="n">
        <v>537</v>
      </c>
      <c r="S50" s="106">
        <f>IF(T50&gt;0,(T50-R50)/2,"")</f>
        <v/>
      </c>
      <c r="T50" s="106" t="n">
        <v>1270</v>
      </c>
      <c r="U50" s="106">
        <f>IF(V50&gt;0,(V50-T50)/2,"")</f>
        <v/>
      </c>
      <c r="V50" s="106" t="n">
        <v>1411</v>
      </c>
      <c r="W50" s="106">
        <f>IF(X50&gt;0,(X50-V50)/2,"")</f>
        <v/>
      </c>
      <c r="X50" s="106" t="n">
        <v>1703</v>
      </c>
      <c r="Y50" s="106">
        <f>IF(Z50&gt;0,(Z50-X50)/2,"")</f>
        <v/>
      </c>
      <c r="Z50" s="106" t="n">
        <v>1703</v>
      </c>
      <c r="AA50" s="106">
        <f>IF(AB50&gt;0,(AB50-Z50)/2,"")</f>
        <v/>
      </c>
      <c r="AB50" s="106" t="n">
        <v>1703</v>
      </c>
      <c r="AC50" s="106">
        <f>IF(AD50&gt;0,(AD50-AB50)/2,"")</f>
        <v/>
      </c>
      <c r="AD50" s="106" t="n">
        <v>1703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1645</v>
      </c>
      <c r="R51" s="108" t="n">
        <v>12</v>
      </c>
      <c r="S51" s="108">
        <f>IF(T51&gt;0,(T51-R51)/2,"")</f>
        <v/>
      </c>
      <c r="T51" s="108" t="n">
        <v>1005</v>
      </c>
      <c r="U51" s="108">
        <f>IF(V51&gt;0,(V51-T51)/2,"")</f>
        <v/>
      </c>
      <c r="V51" s="108" t="n">
        <v>1195</v>
      </c>
      <c r="W51" s="108">
        <f>IF(X51&gt;0,(X51-V51)/2,"")</f>
        <v/>
      </c>
      <c r="X51" s="108" t="n">
        <v>1416</v>
      </c>
      <c r="Y51" s="108">
        <f>IF(Z51&gt;0,(Z51-X51)/2,"")</f>
        <v/>
      </c>
      <c r="Z51" s="108" t="n">
        <v>1416</v>
      </c>
      <c r="AA51" s="108">
        <f>IF(AB51&gt;0,(AB51-Z51)/2,"")</f>
        <v/>
      </c>
      <c r="AB51" s="108" t="n">
        <v>1416</v>
      </c>
      <c r="AC51" s="108">
        <f>IF(AD51&gt;0,(AD51-AB51)/2,"")</f>
        <v/>
      </c>
      <c r="AD51" s="108" t="n">
        <v>1416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2057</v>
      </c>
      <c r="R52" s="106" t="n">
        <v>883</v>
      </c>
      <c r="S52" s="106">
        <f>IF(T52&gt;0,(T52-R52)/2,"")</f>
        <v/>
      </c>
      <c r="T52" s="106" t="n">
        <v>1390</v>
      </c>
      <c r="U52" s="106">
        <f>IF(V52&gt;0,(V52-T52)/2,"")</f>
        <v/>
      </c>
      <c r="V52" s="106" t="n">
        <v>1520</v>
      </c>
      <c r="W52" s="106">
        <f>IF(X52&gt;0,(X52-V52)/2,"")</f>
        <v/>
      </c>
      <c r="X52" s="106" t="n">
        <v>2035</v>
      </c>
      <c r="Y52" s="106">
        <f>IF(Z52&gt;0,(Z52-X52)/2,"")</f>
        <v/>
      </c>
      <c r="Z52" s="106" t="n">
        <v>2035</v>
      </c>
      <c r="AA52" s="106">
        <f>IF(AB52&gt;0,(AB52-Z52)/2,"")</f>
        <v/>
      </c>
      <c r="AB52" s="106" t="n">
        <v>2035</v>
      </c>
      <c r="AC52" s="106">
        <f>IF(AD52&gt;0,(AD52-AB52)/2,"")</f>
        <v/>
      </c>
      <c r="AD52" s="106" t="n">
        <v>2035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1338</v>
      </c>
      <c r="R53" s="108" t="n">
        <v>663</v>
      </c>
      <c r="S53" s="108">
        <f>IF(T53&gt;0,(T53-R53)/2,"")</f>
        <v/>
      </c>
      <c r="T53" s="108" t="n">
        <v>956</v>
      </c>
      <c r="U53" s="108">
        <f>IF(V53&gt;0,(V53-T53)/2,"")</f>
        <v/>
      </c>
      <c r="V53" s="108" t="n">
        <v>1139</v>
      </c>
      <c r="W53" s="108">
        <f>IF(X53&gt;0,(X53-V53)/2,"")</f>
        <v/>
      </c>
      <c r="X53" s="108" t="n">
        <v>1236</v>
      </c>
      <c r="Y53" s="108">
        <f>IF(Z53&gt;0,(Z53-X53)/2,"")</f>
        <v/>
      </c>
      <c r="Z53" s="108" t="n">
        <v>1236</v>
      </c>
      <c r="AA53" s="108">
        <f>IF(AB53&gt;0,(AB53-Z53)/2,"")</f>
        <v/>
      </c>
      <c r="AB53" s="108" t="n">
        <v>1236</v>
      </c>
      <c r="AC53" s="108">
        <f>IF(AD53&gt;0,(AD53-AB53)/2,"")</f>
        <v/>
      </c>
      <c r="AD53" s="108" t="n">
        <v>1236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3461</v>
      </c>
      <c r="R54" s="106" t="n">
        <v>1000</v>
      </c>
      <c r="S54" s="106">
        <f>IF(T54&gt;0,(T54-R54)/2,"")</f>
        <v/>
      </c>
      <c r="T54" s="106" t="n">
        <v>1600</v>
      </c>
      <c r="U54" s="106">
        <f>IF(V54&gt;0,(V54-T54)/2,"")</f>
        <v/>
      </c>
      <c r="V54" s="106" t="n">
        <v>2474</v>
      </c>
      <c r="W54" s="106">
        <f>IF(X54&gt;0,(X54-V54)/2,"")</f>
        <v/>
      </c>
      <c r="X54" s="106" t="n">
        <v>3567</v>
      </c>
      <c r="Y54" s="106">
        <f>IF(Z54&gt;0,(Z54-X54)/2,"")</f>
        <v/>
      </c>
      <c r="Z54" s="106" t="n">
        <v>3567</v>
      </c>
      <c r="AA54" s="106">
        <f>IF(AB54&gt;0,(AB54-Z54)/2,"")</f>
        <v/>
      </c>
      <c r="AB54" s="106" t="n">
        <v>3567</v>
      </c>
      <c r="AC54" s="106">
        <f>IF(AD54&gt;0,(AD54-AB54)/2,"")</f>
        <v/>
      </c>
      <c r="AD54" s="106" t="n">
        <v>3567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199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199</v>
      </c>
      <c r="Y55" s="108">
        <f>IF(Z55&gt;0,(Z55-X55)/2,"")</f>
        <v/>
      </c>
      <c r="Z55" s="108" t="n">
        <v>199</v>
      </c>
      <c r="AA55" s="108">
        <f>IF(AB55&gt;0,(AB55-Z55)/2,"")</f>
        <v/>
      </c>
      <c r="AB55" s="108" t="n">
        <v>199</v>
      </c>
      <c r="AC55" s="108">
        <f>IF(AD55&gt;0,(AD55-AB55)/2,"")</f>
        <v/>
      </c>
      <c r="AD55" s="108" t="n">
        <v>199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1047</v>
      </c>
      <c r="R56" s="114" t="n">
        <v>0</v>
      </c>
      <c r="S56" s="114">
        <f>IF(T56&gt;0,(T56-R56)/2,"")</f>
        <v/>
      </c>
      <c r="T56" s="114" t="n">
        <v>91</v>
      </c>
      <c r="U56" s="114">
        <f>IF(V56&gt;0,(V56-T56)/2,"")</f>
        <v/>
      </c>
      <c r="V56" s="114" t="n">
        <v>534</v>
      </c>
      <c r="W56" s="114">
        <f>IF(X56&gt;0,(X56-V56)/2,"")</f>
        <v/>
      </c>
      <c r="X56" s="114" t="n">
        <v>1101</v>
      </c>
      <c r="Y56" s="114">
        <f>IF(Z56&gt;0,(Z56-X56)/2,"")</f>
        <v/>
      </c>
      <c r="Z56" s="114" t="n">
        <v>1101</v>
      </c>
      <c r="AA56" s="114">
        <f>IF(AB56&gt;0,(AB56-Z56)/2,"")</f>
        <v/>
      </c>
      <c r="AB56" s="114" t="n">
        <v>1101</v>
      </c>
      <c r="AC56" s="114">
        <f>IF(AD56&gt;0,(AD56-AB56)/2,"")</f>
        <v/>
      </c>
      <c r="AD56" s="114" t="n">
        <v>1101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1715</v>
      </c>
      <c r="R57" s="104" t="n">
        <v>637</v>
      </c>
      <c r="S57" s="104">
        <f>IF(T57&gt;0,(T57-R57)/2,"")</f>
        <v/>
      </c>
      <c r="T57" s="104" t="n">
        <v>637</v>
      </c>
      <c r="U57" s="104">
        <f>IF(V57&gt;0,(V57-T57)/2,"")</f>
        <v/>
      </c>
      <c r="V57" s="104" t="n">
        <v>1008</v>
      </c>
      <c r="W57" s="104">
        <f>IF(X57&gt;0,(X57-V57)/2,"")</f>
        <v/>
      </c>
      <c r="X57" s="104" t="n">
        <v>1409</v>
      </c>
      <c r="Y57" s="104">
        <f>IF(Z57&gt;0,(Z57-X57)/2,"")</f>
        <v/>
      </c>
      <c r="Z57" s="104" t="n">
        <v>1409</v>
      </c>
      <c r="AA57" s="104">
        <f>IF(AB57&gt;0,(AB57-Z57)/2,"")</f>
        <v/>
      </c>
      <c r="AB57" s="104" t="n">
        <v>1409</v>
      </c>
      <c r="AC57" s="104">
        <f>IF(AD57&gt;0,(AD57-AB57)/2,"")</f>
        <v/>
      </c>
      <c r="AD57" s="104" t="n">
        <v>1409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2935</v>
      </c>
      <c r="R58" s="106" t="n">
        <v>53</v>
      </c>
      <c r="S58" s="106">
        <f>IF(T58&gt;0,(T58-R58)/2,"")</f>
        <v/>
      </c>
      <c r="T58" s="106" t="n">
        <v>704</v>
      </c>
      <c r="U58" s="106">
        <f>IF(V58&gt;0,(V58-T58)/2,"")</f>
        <v/>
      </c>
      <c r="V58" s="106" t="n">
        <v>1449</v>
      </c>
      <c r="W58" s="106">
        <f>IF(X58&gt;0,(X58-V58)/2,"")</f>
        <v/>
      </c>
      <c r="X58" s="106" t="n">
        <v>2897</v>
      </c>
      <c r="Y58" s="106">
        <f>IF(Z58&gt;0,(Z58-X58)/2,"")</f>
        <v/>
      </c>
      <c r="Z58" s="106" t="n">
        <v>2949</v>
      </c>
      <c r="AA58" s="106">
        <f>IF(AB58&gt;0,(AB58-Z58)/2,"")</f>
        <v/>
      </c>
      <c r="AB58" s="106" t="n">
        <v>2949</v>
      </c>
      <c r="AC58" s="106">
        <f>IF(AD58&gt;0,(AD58-AB58)/2,"")</f>
        <v/>
      </c>
      <c r="AD58" s="106" t="n">
        <v>2949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3242</v>
      </c>
      <c r="R59" s="108" t="n">
        <v>1351</v>
      </c>
      <c r="S59" s="108">
        <f>IF(T59&gt;0,(T59-R59)/2,"")</f>
        <v/>
      </c>
      <c r="T59" s="108" t="n">
        <v>1865</v>
      </c>
      <c r="U59" s="108">
        <f>IF(V59&gt;0,(V59-T59)/2,"")</f>
        <v/>
      </c>
      <c r="V59" s="108" t="n">
        <v>2422</v>
      </c>
      <c r="W59" s="108">
        <f>IF(X59&gt;0,(X59-V59)/2,"")</f>
        <v/>
      </c>
      <c r="X59" s="108" t="n">
        <v>3369</v>
      </c>
      <c r="Y59" s="108">
        <f>IF(Z59&gt;0,(Z59-X59)/2,"")</f>
        <v/>
      </c>
      <c r="Z59" s="108" t="n">
        <v>3369</v>
      </c>
      <c r="AA59" s="108">
        <f>IF(AB59&gt;0,(AB59-Z59)/2,"")</f>
        <v/>
      </c>
      <c r="AB59" s="108" t="n">
        <v>3369</v>
      </c>
      <c r="AC59" s="108">
        <f>IF(AD59&gt;0,(AD59-AB59)/2,"")</f>
        <v/>
      </c>
      <c r="AD59" s="108" t="n">
        <v>3369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4164</v>
      </c>
      <c r="R60" s="114" t="n">
        <v>508</v>
      </c>
      <c r="S60" s="114">
        <f>IF(T60&gt;0,(T60-R60)/2,"")</f>
        <v/>
      </c>
      <c r="T60" s="114" t="n">
        <v>508</v>
      </c>
      <c r="U60" s="114">
        <f>IF(V60&gt;0,(V60-T60)/2,"")</f>
        <v/>
      </c>
      <c r="V60" s="114" t="n">
        <v>1514</v>
      </c>
      <c r="W60" s="114">
        <f>IF(X60&gt;0,(X60-V60)/2,"")</f>
        <v/>
      </c>
      <c r="X60" s="114" t="n">
        <v>3223</v>
      </c>
      <c r="Y60" s="114">
        <f>IF(Z60&gt;0,(Z60-X60)/2,"")</f>
        <v/>
      </c>
      <c r="Z60" s="114" t="n">
        <v>3976</v>
      </c>
      <c r="AA60" s="114">
        <f>IF(AB60&gt;0,(AB60-Z60)/2,"")</f>
        <v/>
      </c>
      <c r="AB60" s="114" t="n">
        <v>3976</v>
      </c>
      <c r="AC60" s="114">
        <f>IF(AD60&gt;0,(AD60-AB60)/2,"")</f>
        <v/>
      </c>
      <c r="AD60" s="114" t="n">
        <v>3976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5044</v>
      </c>
      <c r="R61" s="104" t="n">
        <v>273</v>
      </c>
      <c r="S61" s="104">
        <f>IF(T61&gt;0,(T61-R61)/2,"")</f>
        <v/>
      </c>
      <c r="T61" s="104" t="n">
        <v>1707</v>
      </c>
      <c r="U61" s="104">
        <f>IF(V61&gt;0,(V61-T61)/2,"")</f>
        <v/>
      </c>
      <c r="V61" s="104" t="n">
        <v>2029</v>
      </c>
      <c r="W61" s="104">
        <f>IF(X61&gt;0,(X61-V61)/2,"")</f>
        <v/>
      </c>
      <c r="X61" s="104" t="n">
        <v>2807</v>
      </c>
      <c r="Y61" s="104">
        <f>IF(Z61&gt;0,(Z61-X61)/2,"")</f>
        <v/>
      </c>
      <c r="Z61" s="104" t="n">
        <v>3500</v>
      </c>
      <c r="AA61" s="104">
        <f>IF(AB61&gt;0,(AB61-Z61)/2,"")</f>
        <v/>
      </c>
      <c r="AB61" s="104" t="n">
        <v>3500</v>
      </c>
      <c r="AC61" s="104">
        <f>IF(AD61&gt;0,(AD61-AB61)/2,"")</f>
        <v/>
      </c>
      <c r="AD61" s="104" t="n">
        <v>3500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2831</v>
      </c>
      <c r="R62" s="106" t="n">
        <v>119</v>
      </c>
      <c r="S62" s="106">
        <f>IF(T62&gt;0,(T62-R62)/2,"")</f>
        <v/>
      </c>
      <c r="T62" s="106" t="n">
        <v>395</v>
      </c>
      <c r="U62" s="106">
        <f>IF(V62&gt;0,(V62-T62)/2,"")</f>
        <v/>
      </c>
      <c r="V62" s="106" t="n">
        <v>510</v>
      </c>
      <c r="W62" s="106">
        <f>IF(X62&gt;0,(X62-V62)/2,"")</f>
        <v/>
      </c>
      <c r="X62" s="106" t="n">
        <v>1472</v>
      </c>
      <c r="Y62" s="106">
        <f>IF(Z62&gt;0,(Z62-X62)/2,"")</f>
        <v/>
      </c>
      <c r="Z62" s="106" t="n">
        <v>2276</v>
      </c>
      <c r="AA62" s="106">
        <f>IF(AB62&gt;0,(AB62-Z62)/2,"")</f>
        <v/>
      </c>
      <c r="AB62" s="106" t="n">
        <v>2276</v>
      </c>
      <c r="AC62" s="106">
        <f>IF(AD62&gt;0,(AD62-AB62)/2,"")</f>
        <v/>
      </c>
      <c r="AD62" s="106" t="n">
        <v>2276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1825</v>
      </c>
      <c r="R63" s="108" t="n">
        <v>0</v>
      </c>
      <c r="S63" s="108">
        <f>IF(T63&gt;0,(T63-R63)/2,"")</f>
        <v/>
      </c>
      <c r="T63" s="108" t="n">
        <v>489</v>
      </c>
      <c r="U63" s="108">
        <f>IF(V63&gt;0,(V63-T63)/2,"")</f>
        <v/>
      </c>
      <c r="V63" s="108" t="n">
        <v>1182</v>
      </c>
      <c r="W63" s="108">
        <f>IF(X63&gt;0,(X63-V63)/2,"")</f>
        <v/>
      </c>
      <c r="X63" s="108" t="n">
        <v>1540</v>
      </c>
      <c r="Y63" s="108">
        <f>IF(Z63&gt;0,(Z63-X63)/2,"")</f>
        <v/>
      </c>
      <c r="Z63" s="108" t="n">
        <v>1718</v>
      </c>
      <c r="AA63" s="108">
        <f>IF(AB63&gt;0,(AB63-Z63)/2,"")</f>
        <v/>
      </c>
      <c r="AB63" s="108" t="n">
        <v>1718</v>
      </c>
      <c r="AC63" s="108">
        <f>IF(AD63&gt;0,(AD63-AB63)/2,"")</f>
        <v/>
      </c>
      <c r="AD63" s="108" t="n">
        <v>1718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2348</v>
      </c>
      <c r="R64" s="114" t="n">
        <v>1051</v>
      </c>
      <c r="S64" s="114">
        <f>IF(T64&gt;0,(T64-R64)/2,"")</f>
        <v/>
      </c>
      <c r="T64" s="114" t="n">
        <v>1464</v>
      </c>
      <c r="U64" s="114">
        <f>IF(V64&gt;0,(V64-T64)/2,"")</f>
        <v/>
      </c>
      <c r="V64" s="114" t="n">
        <v>1500</v>
      </c>
      <c r="W64" s="114">
        <f>IF(X64&gt;0,(X64-V64)/2,"")</f>
        <v/>
      </c>
      <c r="X64" s="114" t="n">
        <v>1847</v>
      </c>
      <c r="Y64" s="114">
        <f>IF(Z64&gt;0,(Z64-X64)/2,"")</f>
        <v/>
      </c>
      <c r="Z64" s="114" t="n">
        <v>2096</v>
      </c>
      <c r="AA64" s="114">
        <f>IF(AB64&gt;0,(AB64-Z64)/2,"")</f>
        <v/>
      </c>
      <c r="AB64" s="114" t="n">
        <v>2096</v>
      </c>
      <c r="AC64" s="114">
        <f>IF(AD64&gt;0,(AD64-AB64)/2,"")</f>
        <v/>
      </c>
      <c r="AD64" s="114" t="n">
        <v>2096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6.xml><?xml version="1.0" encoding="utf-8"?>
<worksheet xmlns:r="http://schemas.openxmlformats.org/officeDocument/2006/relationships" xmlns="http://schemas.openxmlformats.org/spreadsheetml/2006/main">
  <sheetPr codeName="Sheet86">
    <tabColor theme="1"/>
    <outlinePr summaryBelow="1" summaryRight="1"/>
    <pageSetUpPr fitToPage="1"/>
  </sheetPr>
  <dimension ref="B2:AQ64"/>
  <sheetViews>
    <sheetView topLeftCell="F1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16800</v>
      </c>
      <c r="G6" s="117" t="n">
        <v>13997.20425</v>
      </c>
      <c r="H6" s="117" t="n">
        <v>11175.04076494</v>
      </c>
      <c r="I6" s="19">
        <f>G6+H6</f>
        <v/>
      </c>
      <c r="J6" s="119" t="n">
        <v>16401</v>
      </c>
      <c r="K6" s="117" t="n">
        <v>13586.115</v>
      </c>
      <c r="L6" s="117" t="n">
        <v>10686.09728836</v>
      </c>
      <c r="M6" s="19">
        <f>K6+L6</f>
        <v/>
      </c>
      <c r="N6" s="85" t="n">
        <v>78</v>
      </c>
      <c r="O6" s="85" t="n">
        <v>63</v>
      </c>
      <c r="P6" s="92" t="n"/>
      <c r="Q6" s="20">
        <f>J6-P6</f>
        <v/>
      </c>
      <c r="R6" s="21" t="n">
        <v>4988</v>
      </c>
      <c r="S6" s="20">
        <f>IF(R6&gt;0,(R6-R7-$Q6),"")</f>
        <v/>
      </c>
      <c r="T6" s="21" t="n">
        <v>7600</v>
      </c>
      <c r="U6" s="20">
        <f>IF(T6&gt;0,(T6-T7-$Q6),"")</f>
        <v/>
      </c>
      <c r="V6" s="21" t="n">
        <v>12985</v>
      </c>
      <c r="W6" s="20">
        <f>IF(V6&gt;0,(V6-V7-$Q6),"")</f>
        <v/>
      </c>
      <c r="X6" s="21" t="n">
        <v>13430</v>
      </c>
      <c r="Y6" s="20">
        <f>IF(X6&gt;0,(X6-X7-$Q6),"")</f>
        <v/>
      </c>
      <c r="Z6" s="21" t="n">
        <v>13430</v>
      </c>
      <c r="AA6" s="20">
        <f>IF(Z6&gt;0,(Z6-Z7-$Q6),"")</f>
        <v/>
      </c>
      <c r="AB6" s="21" t="n">
        <v>13430</v>
      </c>
      <c r="AC6" s="22">
        <f>IF(AB6&gt;0,(AB6-AB7-$Q6),"")</f>
        <v/>
      </c>
      <c r="AD6" s="21" t="n">
        <v>13430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2061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120</v>
      </c>
      <c r="S7" s="24" t="n"/>
      <c r="T7" s="25" t="n">
        <v>159</v>
      </c>
      <c r="U7" s="24" t="n"/>
      <c r="V7" s="25" t="n">
        <v>231</v>
      </c>
      <c r="W7" s="24" t="n"/>
      <c r="X7" s="25" t="n">
        <v>233</v>
      </c>
      <c r="Y7" s="24" t="n"/>
      <c r="Z7" s="25" t="n">
        <v>233</v>
      </c>
      <c r="AA7" s="24" t="n"/>
      <c r="AB7" s="25" t="n">
        <v>233</v>
      </c>
      <c r="AC7" s="26" t="n"/>
      <c r="AD7" s="25" t="n">
        <v>233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3197</v>
      </c>
      <c r="E8" s="29" t="inlineStr">
        <is>
          <t>Room 2</t>
        </is>
      </c>
      <c r="F8" s="119" t="n">
        <v>11270</v>
      </c>
      <c r="G8" s="117" t="n">
        <v>4350.025</v>
      </c>
      <c r="H8" s="117" t="n">
        <v>1485.8370025</v>
      </c>
      <c r="I8" s="19">
        <f>G8+H8</f>
        <v/>
      </c>
      <c r="J8" s="119" t="n">
        <v>12219</v>
      </c>
      <c r="K8" s="117" t="n">
        <v>4717.777</v>
      </c>
      <c r="L8" s="117" t="n">
        <v>1599.4525413</v>
      </c>
      <c r="M8" s="19">
        <f>K8+L8</f>
        <v/>
      </c>
      <c r="N8" s="87" t="n">
        <v>30</v>
      </c>
      <c r="O8" s="87" t="n">
        <v>24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11497</v>
      </c>
      <c r="W8" s="20">
        <f>IF(V8&gt;0,(V8-V9-$Q8),"")</f>
        <v/>
      </c>
      <c r="X8" s="21" t="n">
        <v>14322</v>
      </c>
      <c r="Y8" s="20">
        <f>IF(X8&gt;0,(X8-X9-$Q8),"")</f>
        <v/>
      </c>
      <c r="Z8" s="21" t="n">
        <v>14322</v>
      </c>
      <c r="AA8" s="20">
        <f>IF(Z8&gt;0,(Z8-Z9-$Q8),"")</f>
        <v/>
      </c>
      <c r="AB8" s="21" t="n">
        <v>14322</v>
      </c>
      <c r="AC8" s="22">
        <f>IF(AB8&gt;0,(AB8-AB9-$Q8),"")</f>
        <v/>
      </c>
      <c r="AD8" s="21" t="n">
        <v>14322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1540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2103</v>
      </c>
      <c r="W9" s="24" t="n"/>
      <c r="X9" s="30" t="n">
        <v>2103</v>
      </c>
      <c r="Y9" s="24" t="n"/>
      <c r="Z9" s="30" t="n">
        <v>2103</v>
      </c>
      <c r="AA9" s="24" t="n"/>
      <c r="AB9" s="30" t="n">
        <v>2103</v>
      </c>
      <c r="AC9" s="26" t="n"/>
      <c r="AD9" s="30" t="n">
        <v>2103</v>
      </c>
      <c r="AE9" s="26" t="n"/>
    </row>
    <row r="10">
      <c r="B10" s="16" t="inlineStr">
        <is>
          <t>WM DC</t>
        </is>
      </c>
      <c r="C10" s="17" t="n">
        <v>4261</v>
      </c>
      <c r="E10" s="18" t="inlineStr">
        <is>
          <t>Room 3</t>
        </is>
      </c>
      <c r="F10" s="119" t="n">
        <v>21429</v>
      </c>
      <c r="G10" s="117" t="n">
        <v>17052.32003125</v>
      </c>
      <c r="H10" s="117" t="n">
        <v>1479.2733</v>
      </c>
      <c r="I10" s="19">
        <f>G10+H10</f>
        <v/>
      </c>
      <c r="J10" s="119" t="n">
        <v>21565</v>
      </c>
      <c r="K10" s="117" t="n">
        <v>17422.45853125</v>
      </c>
      <c r="L10" s="117" t="n">
        <v>1364.776585</v>
      </c>
      <c r="M10" s="19">
        <f>K10+L10</f>
        <v/>
      </c>
      <c r="N10" s="88" t="n">
        <v>62</v>
      </c>
      <c r="O10" s="88" t="n">
        <v>53</v>
      </c>
      <c r="P10" s="92" t="n"/>
      <c r="Q10" s="20">
        <f>J10-P10</f>
        <v/>
      </c>
      <c r="R10" s="21" t="n">
        <v>7077</v>
      </c>
      <c r="S10" s="20">
        <f>IF(R10&gt;0,(R10-R11-$Q10),"")</f>
        <v/>
      </c>
      <c r="T10" s="21" t="n">
        <v>9493</v>
      </c>
      <c r="U10" s="20">
        <f>IF(T10&gt;0,(T10-T11-$Q10),"")</f>
        <v/>
      </c>
      <c r="V10" s="21" t="n">
        <v>13928</v>
      </c>
      <c r="W10" s="20">
        <f>IF(V10&gt;0,(V10-V11-$Q10),"")</f>
        <v/>
      </c>
      <c r="X10" s="21" t="n">
        <v>15260</v>
      </c>
      <c r="Y10" s="20">
        <f>IF(X10&gt;0,(X10-X11-$Q10),"")</f>
        <v/>
      </c>
      <c r="Z10" s="21" t="n">
        <v>18595</v>
      </c>
      <c r="AA10" s="20">
        <f>IF(Z10&gt;0,(Z10-Z11-$Q10),"")</f>
        <v/>
      </c>
      <c r="AB10" s="21" t="n">
        <v>18595</v>
      </c>
      <c r="AC10" s="22">
        <f>IF(AB10&gt;0,(AB10-AB11-$Q10),"")</f>
        <v/>
      </c>
      <c r="AD10" s="21" t="n">
        <v>18595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1422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281</v>
      </c>
      <c r="S11" s="24" t="n"/>
      <c r="T11" s="30" t="n">
        <v>987</v>
      </c>
      <c r="U11" s="24" t="n"/>
      <c r="V11" s="30" t="n">
        <v>1201</v>
      </c>
      <c r="W11" s="24" t="n"/>
      <c r="X11" s="30" t="n">
        <v>1207</v>
      </c>
      <c r="Y11" s="24" t="n"/>
      <c r="Z11" s="30" t="n">
        <v>1315</v>
      </c>
      <c r="AA11" s="24" t="n"/>
      <c r="AB11" s="30" t="n">
        <v>1315</v>
      </c>
      <c r="AC11" s="26" t="n"/>
      <c r="AD11" s="30" t="n">
        <v>1315</v>
      </c>
      <c r="AE11" s="26" t="n"/>
    </row>
    <row r="12">
      <c r="B12" s="16" t="inlineStr">
        <is>
          <t>WM TUC</t>
        </is>
      </c>
      <c r="C12" s="17" t="n">
        <v>1465</v>
      </c>
      <c r="E12" s="29" t="inlineStr">
        <is>
          <t>Room 4</t>
        </is>
      </c>
      <c r="F12" s="119" t="n">
        <v>11053</v>
      </c>
      <c r="G12" s="117" t="n">
        <v>9203.163875</v>
      </c>
      <c r="H12" s="117" t="n">
        <v>18181.13107852</v>
      </c>
      <c r="I12" s="19">
        <f>G12+H12</f>
        <v/>
      </c>
      <c r="J12" s="119" t="n">
        <v>10929</v>
      </c>
      <c r="K12" s="117" t="n">
        <v>8767.925874999999</v>
      </c>
      <c r="L12" s="117" t="n">
        <v>16796.89634352</v>
      </c>
      <c r="M12" s="19">
        <f>K12+L12</f>
        <v/>
      </c>
      <c r="N12" s="88" t="n">
        <v>63</v>
      </c>
      <c r="O12" s="88" t="n">
        <v>46</v>
      </c>
      <c r="P12" s="92" t="n"/>
      <c r="Q12" s="20">
        <f>J12-P12</f>
        <v/>
      </c>
      <c r="R12" s="21" t="n">
        <v>4657</v>
      </c>
      <c r="S12" s="20">
        <f>IF(R12&gt;0,(R12-R13-$Q12),"")</f>
        <v/>
      </c>
      <c r="T12" s="21" t="n">
        <v>6055</v>
      </c>
      <c r="U12" s="20">
        <f>IF(T12&gt;0,(T12-T13-$Q12),"")</f>
        <v/>
      </c>
      <c r="V12" s="21" t="n">
        <v>8737</v>
      </c>
      <c r="W12" s="20">
        <f>IF(V12&gt;0,(V12-V13-$Q12),"")</f>
        <v/>
      </c>
      <c r="X12" s="21" t="n">
        <v>9090</v>
      </c>
      <c r="Y12" s="20">
        <f>IF(X12&gt;0,(X12-X13-$Q12),"")</f>
        <v/>
      </c>
      <c r="Z12" s="21" t="n">
        <v>9090</v>
      </c>
      <c r="AA12" s="20">
        <f>IF(Z12&gt;0,(Z12-Z13-$Q12),"")</f>
        <v/>
      </c>
      <c r="AB12" s="21" t="n">
        <v>9090</v>
      </c>
      <c r="AC12" s="22">
        <f>IF(AB12&gt;0,(AB12-AB13-$Q12),"")</f>
        <v/>
      </c>
      <c r="AD12" s="21" t="n">
        <v>9090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4090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1363</v>
      </c>
      <c r="S13" s="24" t="n"/>
      <c r="T13" s="30" t="n">
        <v>1487</v>
      </c>
      <c r="U13" s="24" t="n"/>
      <c r="V13" s="30" t="n">
        <v>1584</v>
      </c>
      <c r="W13" s="24" t="n"/>
      <c r="X13" s="30" t="n">
        <v>1584</v>
      </c>
      <c r="Y13" s="24" t="n"/>
      <c r="Z13" s="30" t="n">
        <v>1584</v>
      </c>
      <c r="AA13" s="24" t="n"/>
      <c r="AB13" s="30" t="n">
        <v>1584</v>
      </c>
      <c r="AC13" s="26" t="n"/>
      <c r="AD13" s="30" t="n">
        <v>1584</v>
      </c>
      <c r="AE13" s="26" t="n"/>
    </row>
    <row r="14">
      <c r="B14" s="16" t="inlineStr">
        <is>
          <t>ALBSFWY PHX</t>
        </is>
      </c>
      <c r="C14" s="17" t="n">
        <v>7748</v>
      </c>
      <c r="E14" s="18" t="inlineStr">
        <is>
          <t>Room 5</t>
        </is>
      </c>
      <c r="F14" s="119" t="n">
        <v>21767</v>
      </c>
      <c r="G14" s="117" t="n">
        <v>19158.4375</v>
      </c>
      <c r="H14" s="117" t="n">
        <v>21741.5392436</v>
      </c>
      <c r="I14" s="19">
        <f>G14+H14</f>
        <v/>
      </c>
      <c r="J14" s="119" t="n">
        <v>21767</v>
      </c>
      <c r="K14" s="117" t="n">
        <v>19158.4375</v>
      </c>
      <c r="L14" s="117" t="n">
        <v>21605.4866436</v>
      </c>
      <c r="M14" s="19">
        <f>K14+L14</f>
        <v/>
      </c>
      <c r="N14" s="88" t="n">
        <v>74</v>
      </c>
      <c r="O14" s="88" t="n">
        <v>60</v>
      </c>
      <c r="P14" s="92" t="n"/>
      <c r="Q14" s="20">
        <f>J14-P14</f>
        <v/>
      </c>
      <c r="R14" s="21" t="n">
        <v>5241</v>
      </c>
      <c r="S14" s="20">
        <f>IF(R14&gt;0,(R14-R15-$Q14),"")</f>
        <v/>
      </c>
      <c r="T14" s="21" t="n">
        <v>10034</v>
      </c>
      <c r="U14" s="20">
        <f>IF(T14&gt;0,(T14-T15-$Q14),"")</f>
        <v/>
      </c>
      <c r="V14" s="21" t="n">
        <v>11659</v>
      </c>
      <c r="W14" s="20">
        <f>IF(V14&gt;0,(V14-V15-$Q14),"")</f>
        <v/>
      </c>
      <c r="X14" s="21" t="n">
        <v>15211</v>
      </c>
      <c r="Y14" s="20">
        <f>IF(X14&gt;0,(X14-X15-$Q14),"")</f>
        <v/>
      </c>
      <c r="Z14" s="21" t="n">
        <v>16186</v>
      </c>
      <c r="AA14" s="20">
        <f>IF(Z14&gt;0,(Z14-Z15-$Q14),"")</f>
        <v/>
      </c>
      <c r="AB14" s="21" t="n">
        <v>16186</v>
      </c>
      <c r="AC14" s="22">
        <f>IF(AB14&gt;0,(AB14-AB15-$Q14),"")</f>
        <v/>
      </c>
      <c r="AD14" s="21" t="n">
        <v>16186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2884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4711</v>
      </c>
      <c r="S15" s="24" t="n"/>
      <c r="T15" s="25" t="n">
        <v>8870</v>
      </c>
      <c r="U15" s="24" t="n"/>
      <c r="V15" s="25" t="n">
        <v>9632</v>
      </c>
      <c r="W15" s="24" t="n"/>
      <c r="X15" s="25" t="n">
        <v>10571</v>
      </c>
      <c r="Y15" s="24" t="n"/>
      <c r="Z15" s="25" t="n">
        <v>10576</v>
      </c>
      <c r="AA15" s="24" t="n"/>
      <c r="AB15" s="25" t="n">
        <v>10576</v>
      </c>
      <c r="AC15" s="26" t="n"/>
      <c r="AD15" s="25" t="n">
        <v>10576</v>
      </c>
      <c r="AE15" s="26" t="n"/>
    </row>
    <row r="16" ht="15" customHeight="1" thickBot="1">
      <c r="B16" s="28" t="inlineStr">
        <is>
          <t>FRY'S</t>
        </is>
      </c>
      <c r="C16" s="17" t="n">
        <v>11819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1697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535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9653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2511</v>
      </c>
      <c r="L20" s="4" t="n"/>
      <c r="M20" s="4" t="n"/>
      <c r="Q20" s="51" t="inlineStr">
        <is>
          <t>Day Prior</t>
        </is>
      </c>
      <c r="R20" s="35" t="n">
        <v>8865</v>
      </c>
      <c r="S20" s="36" t="n">
        <v>-65425</v>
      </c>
      <c r="T20" s="35" t="n">
        <v>15350</v>
      </c>
      <c r="U20" s="36" t="n">
        <v>-58940</v>
      </c>
      <c r="V20" s="35" t="n">
        <v>30385</v>
      </c>
      <c r="W20" s="36" t="n">
        <v>-43905</v>
      </c>
      <c r="X20" s="35" t="n">
        <v>44839</v>
      </c>
      <c r="Y20" s="36" t="n">
        <v>-29451</v>
      </c>
      <c r="Z20" s="35" t="n">
        <v>51055</v>
      </c>
      <c r="AA20" s="36" t="n">
        <v>-23235</v>
      </c>
      <c r="AB20" s="35" t="n">
        <v>51055</v>
      </c>
      <c r="AC20" s="37" t="n">
        <v>-23235</v>
      </c>
      <c r="AD20" s="35" t="n">
        <v>51055</v>
      </c>
      <c r="AE20" s="37" t="n">
        <v>-23235</v>
      </c>
    </row>
    <row r="21" ht="15" customHeight="1" thickBot="1">
      <c r="B21" s="57" t="inlineStr">
        <is>
          <t>SBUX LV</t>
        </is>
      </c>
      <c r="C21" s="58" t="n">
        <v>4507</v>
      </c>
      <c r="M21" s="4" t="n"/>
      <c r="Q21" s="52" t="n"/>
      <c r="R21" s="40" t="n">
        <v>6880</v>
      </c>
      <c r="S21" s="41" t="n"/>
      <c r="T21" s="40" t="n">
        <v>11866</v>
      </c>
      <c r="U21" s="41" t="n"/>
      <c r="V21" s="40" t="n">
        <v>13800</v>
      </c>
      <c r="W21" s="41" t="n"/>
      <c r="X21" s="40" t="n">
        <v>16848</v>
      </c>
      <c r="Y21" s="41" t="n"/>
      <c r="Z21" s="40" t="n">
        <v>17776</v>
      </c>
      <c r="AA21" s="41" t="n"/>
      <c r="AB21" s="40" t="n">
        <v>17776</v>
      </c>
      <c r="AC21" s="42" t="n"/>
      <c r="AD21" s="40" t="n">
        <v>17776</v>
      </c>
      <c r="AE21" s="42" t="n"/>
    </row>
    <row r="22" ht="15" customHeight="1" thickBot="1">
      <c r="M22" s="4" t="n"/>
      <c r="Q22" s="54" t="n"/>
      <c r="R22" s="55" t="n">
        <v>4432.5</v>
      </c>
      <c r="S22" s="55" t="n"/>
      <c r="T22" s="55" t="n">
        <v>3242.5</v>
      </c>
      <c r="U22" s="55" t="n"/>
      <c r="V22" s="55" t="n">
        <v>7517.5</v>
      </c>
      <c r="W22" s="55" t="n"/>
      <c r="X22" s="55" t="n">
        <v>7227</v>
      </c>
      <c r="Y22" s="55" t="n"/>
      <c r="Z22" s="55" t="n">
        <v>3108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8115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35420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11238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15432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4737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0</v>
      </c>
      <c r="Y35" s="104">
        <f>IF(Z35&gt;0,(Z35-X35)/2,"")</f>
        <v/>
      </c>
      <c r="Z35" s="104" t="n">
        <v>0</v>
      </c>
      <c r="AA35" s="104">
        <f>IF(AB35&gt;0,(AB35-Z35)/2,"")</f>
        <v/>
      </c>
      <c r="AB35" s="104" t="n">
        <v>0</v>
      </c>
      <c r="AC35" s="104">
        <f>IF(AD35&gt;0,(AD35-AB35)/2,"")</f>
        <v/>
      </c>
      <c r="AD35" s="104" t="n">
        <v>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0</v>
      </c>
      <c r="Y36" s="106">
        <f>IF(Z36&gt;0,(Z36-X36)/2,"")</f>
        <v/>
      </c>
      <c r="Z36" s="106" t="n">
        <v>0</v>
      </c>
      <c r="AA36" s="106">
        <f>IF(AB36&gt;0,(AB36-Z36)/2,"")</f>
        <v/>
      </c>
      <c r="AB36" s="106" t="n">
        <v>0</v>
      </c>
      <c r="AC36" s="106">
        <f>IF(AD36&gt;0,(AD36-AB36)/2,"")</f>
        <v/>
      </c>
      <c r="AD36" s="106" t="n">
        <v>0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1084</v>
      </c>
      <c r="S37" s="108">
        <f>IF(T37&gt;0,(T37-R37)/2,"")</f>
        <v/>
      </c>
      <c r="T37" s="108" t="n">
        <v>1977</v>
      </c>
      <c r="U37" s="108">
        <f>IF(V37&gt;0,(V37-T37)/2,"")</f>
        <v/>
      </c>
      <c r="V37" s="108" t="n">
        <v>3097</v>
      </c>
      <c r="W37" s="108">
        <f>IF(X37&gt;0,(X37-V37)/2,"")</f>
        <v/>
      </c>
      <c r="X37" s="108" t="n">
        <v>3097</v>
      </c>
      <c r="Y37" s="108">
        <f>IF(Z37&gt;0,(Z37-X37)/2,"")</f>
        <v/>
      </c>
      <c r="Z37" s="108" t="n">
        <v>3097</v>
      </c>
      <c r="AA37" s="108">
        <f>IF(AB37&gt;0,(AB37-Z37)/2,"")</f>
        <v/>
      </c>
      <c r="AB37" s="108" t="n">
        <v>3097</v>
      </c>
      <c r="AC37" s="108">
        <f>IF(AD37&gt;0,(AD37-AB37)/2,"")</f>
        <v/>
      </c>
      <c r="AD37" s="108" t="n">
        <v>3097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642</v>
      </c>
      <c r="S38" s="106">
        <f>IF(T38&gt;0,(T38-R38)/2,"")</f>
        <v/>
      </c>
      <c r="T38" s="106" t="n">
        <v>990</v>
      </c>
      <c r="U38" s="106">
        <f>IF(V38&gt;0,(V38-T38)/2,"")</f>
        <v/>
      </c>
      <c r="V38" s="106" t="n">
        <v>2836</v>
      </c>
      <c r="W38" s="106">
        <f>IF(X38&gt;0,(X38-V38)/2,"")</f>
        <v/>
      </c>
      <c r="X38" s="106" t="n">
        <v>3062</v>
      </c>
      <c r="Y38" s="106">
        <f>IF(Z38&gt;0,(Z38-X38)/2,"")</f>
        <v/>
      </c>
      <c r="Z38" s="106" t="n">
        <v>3062</v>
      </c>
      <c r="AA38" s="106">
        <f>IF(AB38&gt;0,(AB38-Z38)/2,"")</f>
        <v/>
      </c>
      <c r="AB38" s="106" t="n">
        <v>3062</v>
      </c>
      <c r="AC38" s="106">
        <f>IF(AD38&gt;0,(AD38-AB38)/2,"")</f>
        <v/>
      </c>
      <c r="AD38" s="106" t="n">
        <v>3062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975</v>
      </c>
      <c r="S39" s="108">
        <f>IF(T39&gt;0,(T39-R39)/2,"")</f>
        <v/>
      </c>
      <c r="T39" s="108" t="n">
        <v>1336</v>
      </c>
      <c r="U39" s="108">
        <f>IF(V39&gt;0,(V39-T39)/2,"")</f>
        <v/>
      </c>
      <c r="V39" s="108" t="n">
        <v>1989</v>
      </c>
      <c r="W39" s="108">
        <f>IF(X39&gt;0,(X39-V39)/2,"")</f>
        <v/>
      </c>
      <c r="X39" s="108" t="n">
        <v>1989</v>
      </c>
      <c r="Y39" s="108">
        <f>IF(Z39&gt;0,(Z39-X39)/2,"")</f>
        <v/>
      </c>
      <c r="Z39" s="108" t="n">
        <v>1989</v>
      </c>
      <c r="AA39" s="108">
        <f>IF(AB39&gt;0,(AB39-Z39)/2,"")</f>
        <v/>
      </c>
      <c r="AB39" s="108" t="n">
        <v>1989</v>
      </c>
      <c r="AC39" s="108">
        <f>IF(AD39&gt;0,(AD39-AB39)/2,"")</f>
        <v/>
      </c>
      <c r="AD39" s="108" t="n">
        <v>1989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765</v>
      </c>
      <c r="S40" s="106">
        <f>IF(T40&gt;0,(T40-R40)/2,"")</f>
        <v/>
      </c>
      <c r="T40" s="106" t="n">
        <v>1390</v>
      </c>
      <c r="U40" s="106">
        <f>IF(V40&gt;0,(V40-T40)/2,"")</f>
        <v/>
      </c>
      <c r="V40" s="106" t="n">
        <v>2453</v>
      </c>
      <c r="W40" s="106">
        <f>IF(X40&gt;0,(X40-V40)/2,"")</f>
        <v/>
      </c>
      <c r="X40" s="106" t="n">
        <v>2453</v>
      </c>
      <c r="Y40" s="106">
        <f>IF(Z40&gt;0,(Z40-X40)/2,"")</f>
        <v/>
      </c>
      <c r="Z40" s="106" t="n">
        <v>2453</v>
      </c>
      <c r="AA40" s="106">
        <f>IF(AB40&gt;0,(AB40-Z40)/2,"")</f>
        <v/>
      </c>
      <c r="AB40" s="106" t="n">
        <v>2453</v>
      </c>
      <c r="AC40" s="106">
        <f>IF(AD40&gt;0,(AD40-AB40)/2,"")</f>
        <v/>
      </c>
      <c r="AD40" s="106" t="n">
        <v>2453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13</v>
      </c>
      <c r="S42" s="106">
        <f>IF(T42&gt;0,(T42-R42)/2,"")</f>
        <v/>
      </c>
      <c r="T42" s="106" t="n">
        <v>13</v>
      </c>
      <c r="U42" s="106">
        <f>IF(V42&gt;0,(V42-T42)/2,"")</f>
        <v/>
      </c>
      <c r="V42" s="106" t="n">
        <v>641</v>
      </c>
      <c r="W42" s="106">
        <f>IF(X42&gt;0,(X42-V42)/2,"")</f>
        <v/>
      </c>
      <c r="X42" s="106" t="n">
        <v>758</v>
      </c>
      <c r="Y42" s="106">
        <f>IF(Z42&gt;0,(Z42-X42)/2,"")</f>
        <v/>
      </c>
      <c r="Z42" s="106" t="n">
        <v>758</v>
      </c>
      <c r="AA42" s="106">
        <f>IF(AB42&gt;0,(AB42-Z42)/2,"")</f>
        <v/>
      </c>
      <c r="AB42" s="106" t="n">
        <v>758</v>
      </c>
      <c r="AC42" s="106">
        <f>IF(AD42&gt;0,(AD42-AB42)/2,"")</f>
        <v/>
      </c>
      <c r="AD42" s="106" t="n">
        <v>758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1384</v>
      </c>
      <c r="S43" s="110">
        <f>IF(T43&gt;0,(T43-R43)/2,"")</f>
        <v/>
      </c>
      <c r="T43" s="110" t="n">
        <v>1749</v>
      </c>
      <c r="U43" s="110">
        <f>IF(V43&gt;0,(V43-T43)/2,"")</f>
        <v/>
      </c>
      <c r="V43" s="110" t="n">
        <v>1749</v>
      </c>
      <c r="W43" s="110">
        <f>IF(X43&gt;0,(X43-V43)/2,"")</f>
        <v/>
      </c>
      <c r="X43" s="110" t="n">
        <v>1749</v>
      </c>
      <c r="Y43" s="110">
        <f>IF(Z43&gt;0,(Z43-X43)/2,"")</f>
        <v/>
      </c>
      <c r="Z43" s="110" t="n">
        <v>1749</v>
      </c>
      <c r="AA43" s="110">
        <f>IF(AB43&gt;0,(AB43-Z43)/2,"")</f>
        <v/>
      </c>
      <c r="AB43" s="110" t="n">
        <v>1749</v>
      </c>
      <c r="AC43" s="110">
        <f>IF(AD43&gt;0,(AD43-AB43)/2,"")</f>
        <v/>
      </c>
      <c r="AD43" s="110" t="n">
        <v>1749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4216</v>
      </c>
      <c r="W44" s="112">
        <f>IF(X44&gt;0,(X44-V44)/2,"")</f>
        <v/>
      </c>
      <c r="X44" s="112" t="n">
        <v>5487</v>
      </c>
      <c r="Y44" s="112">
        <f>IF(Z44&gt;0,(Z44-X44)/2,"")</f>
        <v/>
      </c>
      <c r="Z44" s="112" t="n">
        <v>5487</v>
      </c>
      <c r="AA44" s="112">
        <f>IF(AB44&gt;0,(AB44-Z44)/2,"")</f>
        <v/>
      </c>
      <c r="AB44" s="112" t="n">
        <v>5487</v>
      </c>
      <c r="AC44" s="112">
        <f>IF(AD44&gt;0,(AD44-AB44)/2,"")</f>
        <v/>
      </c>
      <c r="AD44" s="112" t="n">
        <v>5487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1257</v>
      </c>
      <c r="W45" s="108">
        <f>IF(X45&gt;0,(X45-V45)/2,"")</f>
        <v/>
      </c>
      <c r="X45" s="108" t="n">
        <v>2811</v>
      </c>
      <c r="Y45" s="108">
        <f>IF(Z45&gt;0,(Z45-X45)/2,"")</f>
        <v/>
      </c>
      <c r="Z45" s="108" t="n">
        <v>2811</v>
      </c>
      <c r="AA45" s="108">
        <f>IF(AB45&gt;0,(AB45-Z45)/2,"")</f>
        <v/>
      </c>
      <c r="AB45" s="108" t="n">
        <v>2811</v>
      </c>
      <c r="AC45" s="108">
        <f>IF(AD45&gt;0,(AD45-AB45)/2,"")</f>
        <v/>
      </c>
      <c r="AD45" s="108" t="n">
        <v>2811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3129</v>
      </c>
      <c r="W46" s="106">
        <f>IF(X46&gt;0,(X46-V46)/2,"")</f>
        <v/>
      </c>
      <c r="X46" s="106" t="n">
        <v>3129</v>
      </c>
      <c r="Y46" s="106">
        <f>IF(Z46&gt;0,(Z46-X46)/2,"")</f>
        <v/>
      </c>
      <c r="Z46" s="106" t="n">
        <v>3129</v>
      </c>
      <c r="AA46" s="106">
        <f>IF(AB46&gt;0,(AB46-Z46)/2,"")</f>
        <v/>
      </c>
      <c r="AB46" s="106" t="n">
        <v>3129</v>
      </c>
      <c r="AC46" s="106">
        <f>IF(AD46&gt;0,(AD46-AB46)/2,"")</f>
        <v/>
      </c>
      <c r="AD46" s="106" t="n">
        <v>3129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2895</v>
      </c>
      <c r="W47" s="110">
        <f>IF(X47&gt;0,(X47-V47)/2,"")</f>
        <v/>
      </c>
      <c r="X47" s="110" t="n">
        <v>2895</v>
      </c>
      <c r="Y47" s="110">
        <f>IF(Z47&gt;0,(Z47-X47)/2,"")</f>
        <v/>
      </c>
      <c r="Z47" s="110" t="n">
        <v>2895</v>
      </c>
      <c r="AA47" s="110">
        <f>IF(AB47&gt;0,(AB47-Z47)/2,"")</f>
        <v/>
      </c>
      <c r="AB47" s="110" t="n">
        <v>2895</v>
      </c>
      <c r="AC47" s="110">
        <f>IF(AD47&gt;0,(AD47-AB47)/2,"")</f>
        <v/>
      </c>
      <c r="AD47" s="110" t="n">
        <v>2895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982</v>
      </c>
      <c r="U48" s="112">
        <f>IF(V48&gt;0,(V48-T48)/2,"")</f>
        <v/>
      </c>
      <c r="V48" s="112" t="n">
        <v>1054</v>
      </c>
      <c r="W48" s="112">
        <f>IF(X48&gt;0,(X48-V48)/2,"")</f>
        <v/>
      </c>
      <c r="X48" s="112" t="n">
        <v>1061</v>
      </c>
      <c r="Y48" s="112">
        <f>IF(Z48&gt;0,(Z48-X48)/2,"")</f>
        <v/>
      </c>
      <c r="Z48" s="112" t="n">
        <v>1240</v>
      </c>
      <c r="AA48" s="112">
        <f>IF(AB48&gt;0,(AB48-Z48)/2,"")</f>
        <v/>
      </c>
      <c r="AB48" s="112" t="n">
        <v>1240</v>
      </c>
      <c r="AC48" s="112">
        <f>IF(AD48&gt;0,(AD48-AB48)/2,"")</f>
        <v/>
      </c>
      <c r="AD48" s="112" t="n">
        <v>1240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1200</v>
      </c>
      <c r="S49" s="108">
        <f>IF(T49&gt;0,(T49-R49)/2,"")</f>
        <v/>
      </c>
      <c r="T49" s="108" t="n">
        <v>1512</v>
      </c>
      <c r="U49" s="108">
        <f>IF(V49&gt;0,(V49-T49)/2,"")</f>
        <v/>
      </c>
      <c r="V49" s="108" t="n">
        <v>3338</v>
      </c>
      <c r="W49" s="108">
        <f>IF(X49&gt;0,(X49-V49)/2,"")</f>
        <v/>
      </c>
      <c r="X49" s="108" t="n">
        <v>3368</v>
      </c>
      <c r="Y49" s="108">
        <f>IF(Z49&gt;0,(Z49-X49)/2,"")</f>
        <v/>
      </c>
      <c r="Z49" s="108" t="n">
        <v>5166</v>
      </c>
      <c r="AA49" s="108">
        <f>IF(AB49&gt;0,(AB49-Z49)/2,"")</f>
        <v/>
      </c>
      <c r="AB49" s="108" t="n">
        <v>5166</v>
      </c>
      <c r="AC49" s="108">
        <f>IF(AD49&gt;0,(AD49-AB49)/2,"")</f>
        <v/>
      </c>
      <c r="AD49" s="108" t="n">
        <v>5166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103</v>
      </c>
      <c r="S50" s="106">
        <f>IF(T50&gt;0,(T50-R50)/2,"")</f>
        <v/>
      </c>
      <c r="T50" s="106" t="n">
        <v>345</v>
      </c>
      <c r="U50" s="106">
        <f>IF(V50&gt;0,(V50-T50)/2,"")</f>
        <v/>
      </c>
      <c r="V50" s="106" t="n">
        <v>379</v>
      </c>
      <c r="W50" s="106">
        <f>IF(X50&gt;0,(X50-V50)/2,"")</f>
        <v/>
      </c>
      <c r="X50" s="106" t="n">
        <v>534</v>
      </c>
      <c r="Y50" s="106">
        <f>IF(Z50&gt;0,(Z50-X50)/2,"")</f>
        <v/>
      </c>
      <c r="Z50" s="106" t="n">
        <v>534</v>
      </c>
      <c r="AA50" s="106">
        <f>IF(AB50&gt;0,(AB50-Z50)/2,"")</f>
        <v/>
      </c>
      <c r="AB50" s="106" t="n">
        <v>534</v>
      </c>
      <c r="AC50" s="106">
        <f>IF(AD50&gt;0,(AD50-AB50)/2,"")</f>
        <v/>
      </c>
      <c r="AD50" s="106" t="n">
        <v>534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1184</v>
      </c>
      <c r="S51" s="108">
        <f>IF(T51&gt;0,(T51-R51)/2,"")</f>
        <v/>
      </c>
      <c r="T51" s="108" t="n">
        <v>1193</v>
      </c>
      <c r="U51" s="108">
        <f>IF(V51&gt;0,(V51-T51)/2,"")</f>
        <v/>
      </c>
      <c r="V51" s="108" t="n">
        <v>1283</v>
      </c>
      <c r="W51" s="108">
        <f>IF(X51&gt;0,(X51-V51)/2,"")</f>
        <v/>
      </c>
      <c r="X51" s="108" t="n">
        <v>1548</v>
      </c>
      <c r="Y51" s="108">
        <f>IF(Z51&gt;0,(Z51-X51)/2,"")</f>
        <v/>
      </c>
      <c r="Z51" s="108" t="n">
        <v>1548</v>
      </c>
      <c r="AA51" s="108">
        <f>IF(AB51&gt;0,(AB51-Z51)/2,"")</f>
        <v/>
      </c>
      <c r="AB51" s="108" t="n">
        <v>1548</v>
      </c>
      <c r="AC51" s="108">
        <f>IF(AD51&gt;0,(AD51-AB51)/2,"")</f>
        <v/>
      </c>
      <c r="AD51" s="108" t="n">
        <v>1548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643</v>
      </c>
      <c r="S52" s="106">
        <f>IF(T52&gt;0,(T52-R52)/2,"")</f>
        <v/>
      </c>
      <c r="T52" s="106" t="n">
        <v>786</v>
      </c>
      <c r="U52" s="106">
        <f>IF(V52&gt;0,(V52-T52)/2,"")</f>
        <v/>
      </c>
      <c r="V52" s="106" t="n">
        <v>903</v>
      </c>
      <c r="W52" s="106">
        <f>IF(X52&gt;0,(X52-V52)/2,"")</f>
        <v/>
      </c>
      <c r="X52" s="106" t="n">
        <v>1087</v>
      </c>
      <c r="Y52" s="106">
        <f>IF(Z52&gt;0,(Z52-X52)/2,"")</f>
        <v/>
      </c>
      <c r="Z52" s="106" t="n">
        <v>1087</v>
      </c>
      <c r="AA52" s="106">
        <f>IF(AB52&gt;0,(AB52-Z52)/2,"")</f>
        <v/>
      </c>
      <c r="AB52" s="106" t="n">
        <v>1087</v>
      </c>
      <c r="AC52" s="106">
        <f>IF(AD52&gt;0,(AD52-AB52)/2,"")</f>
        <v/>
      </c>
      <c r="AD52" s="106" t="n">
        <v>1087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605</v>
      </c>
      <c r="S53" s="108">
        <f>IF(T53&gt;0,(T53-R53)/2,"")</f>
        <v/>
      </c>
      <c r="T53" s="108" t="n">
        <v>1021</v>
      </c>
      <c r="U53" s="108">
        <f>IF(V53&gt;0,(V53-T53)/2,"")</f>
        <v/>
      </c>
      <c r="V53" s="108" t="n">
        <v>1021</v>
      </c>
      <c r="W53" s="108">
        <f>IF(X53&gt;0,(X53-V53)/2,"")</f>
        <v/>
      </c>
      <c r="X53" s="108" t="n">
        <v>1089</v>
      </c>
      <c r="Y53" s="108">
        <f>IF(Z53&gt;0,(Z53-X53)/2,"")</f>
        <v/>
      </c>
      <c r="Z53" s="108" t="n">
        <v>1089</v>
      </c>
      <c r="AA53" s="108">
        <f>IF(AB53&gt;0,(AB53-Z53)/2,"")</f>
        <v/>
      </c>
      <c r="AB53" s="108" t="n">
        <v>1089</v>
      </c>
      <c r="AC53" s="108">
        <f>IF(AD53&gt;0,(AD53-AB53)/2,"")</f>
        <v/>
      </c>
      <c r="AD53" s="108" t="n">
        <v>1089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1900</v>
      </c>
      <c r="S54" s="106">
        <f>IF(T54&gt;0,(T54-R54)/2,"")</f>
        <v/>
      </c>
      <c r="T54" s="106" t="n">
        <v>1900</v>
      </c>
      <c r="U54" s="106">
        <f>IF(V54&gt;0,(V54-T54)/2,"")</f>
        <v/>
      </c>
      <c r="V54" s="106" t="n">
        <v>2601</v>
      </c>
      <c r="W54" s="106">
        <f>IF(X54&gt;0,(X54-V54)/2,"")</f>
        <v/>
      </c>
      <c r="X54" s="106" t="n">
        <v>3224</v>
      </c>
      <c r="Y54" s="106">
        <f>IF(Z54&gt;0,(Z54-X54)/2,"")</f>
        <v/>
      </c>
      <c r="Z54" s="106" t="n">
        <v>3382</v>
      </c>
      <c r="AA54" s="106">
        <f>IF(AB54&gt;0,(AB54-Z54)/2,"")</f>
        <v/>
      </c>
      <c r="AB54" s="106" t="n">
        <v>3382</v>
      </c>
      <c r="AC54" s="106">
        <f>IF(AD54&gt;0,(AD54-AB54)/2,"")</f>
        <v/>
      </c>
      <c r="AD54" s="106" t="n">
        <v>3382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1200</v>
      </c>
      <c r="S55" s="108">
        <f>IF(T55&gt;0,(T55-R55)/2,"")</f>
        <v/>
      </c>
      <c r="T55" s="108" t="n">
        <v>1200</v>
      </c>
      <c r="U55" s="108">
        <f>IF(V55&gt;0,(V55-T55)/2,"")</f>
        <v/>
      </c>
      <c r="V55" s="108" t="n">
        <v>2795</v>
      </c>
      <c r="W55" s="108">
        <f>IF(X55&gt;0,(X55-V55)/2,"")</f>
        <v/>
      </c>
      <c r="X55" s="108" t="n">
        <v>2795</v>
      </c>
      <c r="Y55" s="108">
        <f>IF(Z55&gt;0,(Z55-X55)/2,"")</f>
        <v/>
      </c>
      <c r="Z55" s="108" t="n">
        <v>3995</v>
      </c>
      <c r="AA55" s="108">
        <f>IF(AB55&gt;0,(AB55-Z55)/2,"")</f>
        <v/>
      </c>
      <c r="AB55" s="108" t="n">
        <v>3995</v>
      </c>
      <c r="AC55" s="108">
        <f>IF(AD55&gt;0,(AD55-AB55)/2,"")</f>
        <v/>
      </c>
      <c r="AD55" s="108" t="n">
        <v>3995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242</v>
      </c>
      <c r="S56" s="114">
        <f>IF(T56&gt;0,(T56-R56)/2,"")</f>
        <v/>
      </c>
      <c r="T56" s="114" t="n">
        <v>554</v>
      </c>
      <c r="U56" s="114">
        <f>IF(V56&gt;0,(V56-T56)/2,"")</f>
        <v/>
      </c>
      <c r="V56" s="114" t="n">
        <v>554</v>
      </c>
      <c r="W56" s="114">
        <f>IF(X56&gt;0,(X56-V56)/2,"")</f>
        <v/>
      </c>
      <c r="X56" s="114" t="n">
        <v>554</v>
      </c>
      <c r="Y56" s="114">
        <f>IF(Z56&gt;0,(Z56-X56)/2,"")</f>
        <v/>
      </c>
      <c r="Z56" s="114" t="n">
        <v>554</v>
      </c>
      <c r="AA56" s="114">
        <f>IF(AB56&gt;0,(AB56-Z56)/2,"")</f>
        <v/>
      </c>
      <c r="AB56" s="114" t="n">
        <v>554</v>
      </c>
      <c r="AC56" s="114">
        <f>IF(AD56&gt;0,(AD56-AB56)/2,"")</f>
        <v/>
      </c>
      <c r="AD56" s="114" t="n">
        <v>554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0</v>
      </c>
      <c r="S57" s="104">
        <f>IF(T57&gt;0,(T57-R57)/2,"")</f>
        <v/>
      </c>
      <c r="T57" s="104" t="n">
        <v>134</v>
      </c>
      <c r="U57" s="104">
        <f>IF(V57&gt;0,(V57-T57)/2,"")</f>
        <v/>
      </c>
      <c r="V57" s="104" t="n">
        <v>653</v>
      </c>
      <c r="W57" s="104">
        <f>IF(X57&gt;0,(X57-V57)/2,"")</f>
        <v/>
      </c>
      <c r="X57" s="104" t="n">
        <v>1006</v>
      </c>
      <c r="Y57" s="104">
        <f>IF(Z57&gt;0,(Z57-X57)/2,"")</f>
        <v/>
      </c>
      <c r="Z57" s="104" t="n">
        <v>1006</v>
      </c>
      <c r="AA57" s="104">
        <f>IF(AB57&gt;0,(AB57-Z57)/2,"")</f>
        <v/>
      </c>
      <c r="AB57" s="104" t="n">
        <v>1006</v>
      </c>
      <c r="AC57" s="104">
        <f>IF(AD57&gt;0,(AD57-AB57)/2,"")</f>
        <v/>
      </c>
      <c r="AD57" s="104" t="n">
        <v>1006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1648</v>
      </c>
      <c r="S58" s="106">
        <f>IF(T58&gt;0,(T58-R58)/2,"")</f>
        <v/>
      </c>
      <c r="T58" s="106" t="n">
        <v>2178</v>
      </c>
      <c r="U58" s="106">
        <f>IF(V58&gt;0,(V58-T58)/2,"")</f>
        <v/>
      </c>
      <c r="V58" s="106" t="n">
        <v>2178</v>
      </c>
      <c r="W58" s="106">
        <f>IF(X58&gt;0,(X58-V58)/2,"")</f>
        <v/>
      </c>
      <c r="X58" s="106" t="n">
        <v>2178</v>
      </c>
      <c r="Y58" s="106">
        <f>IF(Z58&gt;0,(Z58-X58)/2,"")</f>
        <v/>
      </c>
      <c r="Z58" s="106" t="n">
        <v>2178</v>
      </c>
      <c r="AA58" s="106">
        <f>IF(AB58&gt;0,(AB58-Z58)/2,"")</f>
        <v/>
      </c>
      <c r="AB58" s="106" t="n">
        <v>2178</v>
      </c>
      <c r="AC58" s="106">
        <f>IF(AD58&gt;0,(AD58-AB58)/2,"")</f>
        <v/>
      </c>
      <c r="AD58" s="106" t="n">
        <v>2178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1540</v>
      </c>
      <c r="S59" s="108">
        <f>IF(T59&gt;0,(T59-R59)/2,"")</f>
        <v/>
      </c>
      <c r="T59" s="108" t="n">
        <v>1990</v>
      </c>
      <c r="U59" s="108">
        <f>IF(V59&gt;0,(V59-T59)/2,"")</f>
        <v/>
      </c>
      <c r="V59" s="108" t="n">
        <v>3233</v>
      </c>
      <c r="W59" s="108">
        <f>IF(X59&gt;0,(X59-V59)/2,"")</f>
        <v/>
      </c>
      <c r="X59" s="108" t="n">
        <v>3233</v>
      </c>
      <c r="Y59" s="108">
        <f>IF(Z59&gt;0,(Z59-X59)/2,"")</f>
        <v/>
      </c>
      <c r="Z59" s="108" t="n">
        <v>3233</v>
      </c>
      <c r="AA59" s="108">
        <f>IF(AB59&gt;0,(AB59-Z59)/2,"")</f>
        <v/>
      </c>
      <c r="AB59" s="108" t="n">
        <v>3233</v>
      </c>
      <c r="AC59" s="108">
        <f>IF(AD59&gt;0,(AD59-AB59)/2,"")</f>
        <v/>
      </c>
      <c r="AD59" s="108" t="n">
        <v>3233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1469</v>
      </c>
      <c r="S60" s="114">
        <f>IF(T60&gt;0,(T60-R60)/2,"")</f>
        <v/>
      </c>
      <c r="T60" s="114" t="n">
        <v>1753</v>
      </c>
      <c r="U60" s="114">
        <f>IF(V60&gt;0,(V60-T60)/2,"")</f>
        <v/>
      </c>
      <c r="V60" s="114" t="n">
        <v>2673</v>
      </c>
      <c r="W60" s="114">
        <f>IF(X60&gt;0,(X60-V60)/2,"")</f>
        <v/>
      </c>
      <c r="X60" s="114" t="n">
        <v>2673</v>
      </c>
      <c r="Y60" s="114">
        <f>IF(Z60&gt;0,(Z60-X60)/2,"")</f>
        <v/>
      </c>
      <c r="Z60" s="114" t="n">
        <v>2673</v>
      </c>
      <c r="AA60" s="114">
        <f>IF(AB60&gt;0,(AB60-Z60)/2,"")</f>
        <v/>
      </c>
      <c r="AB60" s="114" t="n">
        <v>2673</v>
      </c>
      <c r="AC60" s="114">
        <f>IF(AD60&gt;0,(AD60-AB60)/2,"")</f>
        <v/>
      </c>
      <c r="AD60" s="114" t="n">
        <v>2673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782</v>
      </c>
      <c r="S61" s="104">
        <f>IF(T61&gt;0,(T61-R61)/2,"")</f>
        <v/>
      </c>
      <c r="T61" s="104" t="n">
        <v>2357</v>
      </c>
      <c r="U61" s="104">
        <f>IF(V61&gt;0,(V61-T61)/2,"")</f>
        <v/>
      </c>
      <c r="V61" s="104" t="n">
        <v>2723</v>
      </c>
      <c r="W61" s="104">
        <f>IF(X61&gt;0,(X61-V61)/2,"")</f>
        <v/>
      </c>
      <c r="X61" s="104" t="n">
        <v>3443</v>
      </c>
      <c r="Y61" s="104">
        <f>IF(Z61&gt;0,(Z61-X61)/2,"")</f>
        <v/>
      </c>
      <c r="Z61" s="104" t="n">
        <v>3607</v>
      </c>
      <c r="AA61" s="104">
        <f>IF(AB61&gt;0,(AB61-Z61)/2,"")</f>
        <v/>
      </c>
      <c r="AB61" s="104" t="n">
        <v>3607</v>
      </c>
      <c r="AC61" s="104">
        <f>IF(AD61&gt;0,(AD61-AB61)/2,"")</f>
        <v/>
      </c>
      <c r="AD61" s="104" t="n">
        <v>3607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108</v>
      </c>
      <c r="S62" s="106">
        <f>IF(T62&gt;0,(T62-R62)/2,"")</f>
        <v/>
      </c>
      <c r="T62" s="106" t="n">
        <v>543</v>
      </c>
      <c r="U62" s="106">
        <f>IF(V62&gt;0,(V62-T62)/2,"")</f>
        <v/>
      </c>
      <c r="V62" s="106" t="n">
        <v>1046</v>
      </c>
      <c r="W62" s="106">
        <f>IF(X62&gt;0,(X62-V62)/2,"")</f>
        <v/>
      </c>
      <c r="X62" s="106" t="n">
        <v>2161</v>
      </c>
      <c r="Y62" s="106">
        <f>IF(Z62&gt;0,(Z62-X62)/2,"")</f>
        <v/>
      </c>
      <c r="Z62" s="106" t="n">
        <v>2161</v>
      </c>
      <c r="AA62" s="106">
        <f>IF(AB62&gt;0,(AB62-Z62)/2,"")</f>
        <v/>
      </c>
      <c r="AB62" s="106" t="n">
        <v>2161</v>
      </c>
      <c r="AC62" s="106">
        <f>IF(AD62&gt;0,(AD62-AB62)/2,"")</f>
        <v/>
      </c>
      <c r="AD62" s="106" t="n">
        <v>2161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36</v>
      </c>
      <c r="S63" s="108">
        <f>IF(T63&gt;0,(T63-R63)/2,"")</f>
        <v/>
      </c>
      <c r="T63" s="108" t="n">
        <v>965</v>
      </c>
      <c r="U63" s="108">
        <f>IF(V63&gt;0,(V63-T63)/2,"")</f>
        <v/>
      </c>
      <c r="V63" s="108" t="n">
        <v>1236</v>
      </c>
      <c r="W63" s="108">
        <f>IF(X63&gt;0,(X63-V63)/2,"")</f>
        <v/>
      </c>
      <c r="X63" s="108" t="n">
        <v>1441</v>
      </c>
      <c r="Y63" s="108">
        <f>IF(Z63&gt;0,(Z63-X63)/2,"")</f>
        <v/>
      </c>
      <c r="Z63" s="108" t="n">
        <v>1441</v>
      </c>
      <c r="AA63" s="108">
        <f>IF(AB63&gt;0,(AB63-Z63)/2,"")</f>
        <v/>
      </c>
      <c r="AB63" s="108" t="n">
        <v>1441</v>
      </c>
      <c r="AC63" s="108">
        <f>IF(AD63&gt;0,(AD63-AB63)/2,"")</f>
        <v/>
      </c>
      <c r="AD63" s="108" t="n">
        <v>1441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962</v>
      </c>
      <c r="S64" s="114">
        <f>IF(T64&gt;0,(T64-R64)/2,"")</f>
        <v/>
      </c>
      <c r="T64" s="114" t="n">
        <v>1171</v>
      </c>
      <c r="U64" s="114">
        <f>IF(V64&gt;0,(V64-T64)/2,"")</f>
        <v/>
      </c>
      <c r="V64" s="114" t="n">
        <v>1460</v>
      </c>
      <c r="W64" s="114">
        <f>IF(X64&gt;0,(X64-V64)/2,"")</f>
        <v/>
      </c>
      <c r="X64" s="114" t="n">
        <v>1866</v>
      </c>
      <c r="Y64" s="114">
        <f>IF(Z64&gt;0,(Z64-X64)/2,"")</f>
        <v/>
      </c>
      <c r="Z64" s="114" t="n">
        <v>1868</v>
      </c>
      <c r="AA64" s="114">
        <f>IF(AB64&gt;0,(AB64-Z64)/2,"")</f>
        <v/>
      </c>
      <c r="AB64" s="114" t="n">
        <v>1868</v>
      </c>
      <c r="AC64" s="114">
        <f>IF(AD64&gt;0,(AD64-AB64)/2,"")</f>
        <v/>
      </c>
      <c r="AD64" s="114" t="n">
        <v>1868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7.xml><?xml version="1.0" encoding="utf-8"?>
<worksheet xmlns:r="http://schemas.openxmlformats.org/officeDocument/2006/relationships" xmlns="http://schemas.openxmlformats.org/spreadsheetml/2006/main">
  <sheetPr codeName="Sheet87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3608</v>
      </c>
      <c r="E6" s="18" t="inlineStr">
        <is>
          <t xml:space="preserve">Room 1 </t>
        </is>
      </c>
      <c r="F6" s="119" t="n">
        <v>19671</v>
      </c>
      <c r="G6" s="117" t="n">
        <v>15877.23112499999</v>
      </c>
      <c r="H6" s="117" t="n">
        <v>13477.01523056</v>
      </c>
      <c r="I6" s="19">
        <f>G6+H6</f>
        <v/>
      </c>
      <c r="J6" s="119" t="n">
        <v>19074</v>
      </c>
      <c r="K6" s="117" t="n">
        <v>15706.5725</v>
      </c>
      <c r="L6" s="117" t="n">
        <v>12857.69110556</v>
      </c>
      <c r="M6" s="19">
        <f>K6+L6</f>
        <v/>
      </c>
      <c r="N6" s="85" t="n">
        <v>73</v>
      </c>
      <c r="O6" s="85" t="n">
        <v>58</v>
      </c>
      <c r="P6" s="92" t="n"/>
      <c r="Q6" s="20">
        <f>J6-P6</f>
        <v/>
      </c>
      <c r="R6" s="21" t="n">
        <v>4886</v>
      </c>
      <c r="S6" s="20">
        <f>IF(R6&gt;0,(R6-R7-$Q6),"")</f>
        <v/>
      </c>
      <c r="T6" s="21" t="n">
        <v>7948</v>
      </c>
      <c r="U6" s="20">
        <f>IF(T6&gt;0,(T6-T7-$Q6),"")</f>
        <v/>
      </c>
      <c r="V6" s="21" t="n">
        <v>11636</v>
      </c>
      <c r="W6" s="20">
        <f>IF(V6&gt;0,(V6-V7-$Q6),"")</f>
        <v/>
      </c>
      <c r="X6" s="21" t="n">
        <v>14702</v>
      </c>
      <c r="Y6" s="20">
        <f>IF(X6&gt;0,(X6-X7-$Q6),"")</f>
        <v/>
      </c>
      <c r="Z6" s="21" t="n">
        <v>14702</v>
      </c>
      <c r="AA6" s="20">
        <f>IF(Z6&gt;0,(Z6-Z7-$Q6),"")</f>
        <v/>
      </c>
      <c r="AB6" s="21" t="n">
        <v>14702</v>
      </c>
      <c r="AC6" s="22">
        <f>IF(AB6&gt;0,(AB6-AB7-$Q6),"")</f>
        <v/>
      </c>
      <c r="AD6" s="21" t="n">
        <v>14702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155</v>
      </c>
      <c r="S7" s="24" t="n"/>
      <c r="T7" s="25" t="n">
        <v>248</v>
      </c>
      <c r="U7" s="24" t="n"/>
      <c r="V7" s="25" t="n">
        <v>259</v>
      </c>
      <c r="W7" s="24" t="n"/>
      <c r="X7" s="25" t="n">
        <v>290</v>
      </c>
      <c r="Y7" s="24" t="n"/>
      <c r="Z7" s="25" t="n">
        <v>290</v>
      </c>
      <c r="AA7" s="24" t="n"/>
      <c r="AB7" s="25" t="n">
        <v>290</v>
      </c>
      <c r="AC7" s="26" t="n"/>
      <c r="AD7" s="25" t="n">
        <v>290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2329</v>
      </c>
      <c r="E8" s="29" t="inlineStr">
        <is>
          <t>Room 2</t>
        </is>
      </c>
      <c r="F8" s="119" t="n">
        <v>10101</v>
      </c>
      <c r="G8" s="117" t="n">
        <v>3888.15</v>
      </c>
      <c r="H8" s="117" t="n">
        <v>1327.707536</v>
      </c>
      <c r="I8" s="19">
        <f>G8+H8</f>
        <v/>
      </c>
      <c r="J8" s="119" t="n">
        <v>10228</v>
      </c>
      <c r="K8" s="117" t="n">
        <v>3930.791</v>
      </c>
      <c r="L8" s="117" t="n">
        <v>1327.7964807</v>
      </c>
      <c r="M8" s="19">
        <f>K8+L8</f>
        <v/>
      </c>
      <c r="N8" s="87" t="n">
        <v>30</v>
      </c>
      <c r="O8" s="87" t="n">
        <v>19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2678</v>
      </c>
      <c r="W8" s="20">
        <f>IF(V8&gt;0,(V8-V9-$Q8),"")</f>
        <v/>
      </c>
      <c r="X8" s="21" t="n">
        <v>10228</v>
      </c>
      <c r="Y8" s="20">
        <f>IF(X8&gt;0,(X8-X9-$Q8),"")</f>
        <v/>
      </c>
      <c r="Z8" s="21" t="n">
        <v>10228</v>
      </c>
      <c r="AA8" s="20">
        <f>IF(Z8&gt;0,(Z8-Z9-$Q8),"")</f>
        <v/>
      </c>
      <c r="AB8" s="21" t="n">
        <v>10228</v>
      </c>
      <c r="AC8" s="22">
        <f>IF(AB8&gt;0,(AB8-AB9-$Q8),"")</f>
        <v/>
      </c>
      <c r="AD8" s="21" t="n">
        <v>10228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1482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4211</v>
      </c>
      <c r="E10" s="18" t="inlineStr">
        <is>
          <t>Room 3</t>
        </is>
      </c>
      <c r="F10" s="119" t="n">
        <v>14219</v>
      </c>
      <c r="G10" s="117" t="n">
        <v>10698.9565</v>
      </c>
      <c r="H10" s="117" t="n">
        <v>1797.0401125</v>
      </c>
      <c r="I10" s="19">
        <f>G10+H10</f>
        <v/>
      </c>
      <c r="J10" s="119" t="n">
        <v>13759</v>
      </c>
      <c r="K10" s="117" t="n">
        <v>10416.709875</v>
      </c>
      <c r="L10" s="117" t="n">
        <v>1702.3586525</v>
      </c>
      <c r="M10" s="19">
        <f>K10+L10</f>
        <v/>
      </c>
      <c r="N10" s="88" t="n">
        <v>47</v>
      </c>
      <c r="O10" s="88" t="n">
        <v>45</v>
      </c>
      <c r="P10" s="92" t="n"/>
      <c r="Q10" s="20">
        <f>J10-P10</f>
        <v/>
      </c>
      <c r="R10" s="21" t="n">
        <v>5045</v>
      </c>
      <c r="S10" s="20">
        <f>IF(R10&gt;0,(R10-R11-$Q10),"")</f>
        <v/>
      </c>
      <c r="T10" s="21" t="n">
        <v>5847</v>
      </c>
      <c r="U10" s="20">
        <f>IF(T10&gt;0,(T10-T11-$Q10),"")</f>
        <v/>
      </c>
      <c r="V10" s="21" t="n">
        <v>8795</v>
      </c>
      <c r="W10" s="20">
        <f>IF(V10&gt;0,(V10-V11-$Q10),"")</f>
        <v/>
      </c>
      <c r="X10" s="21" t="n">
        <v>11484</v>
      </c>
      <c r="Y10" s="20">
        <f>IF(X10&gt;0,(X10-X11-$Q10),"")</f>
        <v/>
      </c>
      <c r="Z10" s="21" t="n">
        <v>11804</v>
      </c>
      <c r="AA10" s="20">
        <f>IF(Z10&gt;0,(Z10-Z11-$Q10),"")</f>
        <v/>
      </c>
      <c r="AB10" s="21" t="n">
        <v>11804</v>
      </c>
      <c r="AC10" s="22">
        <f>IF(AB10&gt;0,(AB10-AB11-$Q10),"")</f>
        <v/>
      </c>
      <c r="AD10" s="21" t="n">
        <v>11804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1851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2201</v>
      </c>
      <c r="S11" s="24" t="n"/>
      <c r="T11" s="30" t="n">
        <v>2590</v>
      </c>
      <c r="U11" s="24" t="n"/>
      <c r="V11" s="30" t="n">
        <v>3288</v>
      </c>
      <c r="W11" s="24" t="n"/>
      <c r="X11" s="30" t="n">
        <v>4060</v>
      </c>
      <c r="Y11" s="24" t="n"/>
      <c r="Z11" s="30" t="n">
        <v>4380</v>
      </c>
      <c r="AA11" s="24" t="n"/>
      <c r="AB11" s="30" t="n">
        <v>4380</v>
      </c>
      <c r="AC11" s="26" t="n"/>
      <c r="AD11" s="30" t="n">
        <v>4380</v>
      </c>
      <c r="AE11" s="26" t="n"/>
    </row>
    <row r="12">
      <c r="B12" s="16" t="inlineStr">
        <is>
          <t>WM TUC</t>
        </is>
      </c>
      <c r="C12" s="17" t="n">
        <v>1410</v>
      </c>
      <c r="E12" s="29" t="inlineStr">
        <is>
          <t>Room 4</t>
        </is>
      </c>
      <c r="F12" s="119" t="n">
        <v>12077</v>
      </c>
      <c r="G12" s="117" t="n">
        <v>10192.991</v>
      </c>
      <c r="H12" s="117" t="n">
        <v>15073.99162856</v>
      </c>
      <c r="I12" s="19">
        <f>G12+H12</f>
        <v/>
      </c>
      <c r="J12" s="119" t="n">
        <v>11873</v>
      </c>
      <c r="K12" s="117" t="n">
        <v>9887.361500000003</v>
      </c>
      <c r="L12" s="117" t="n">
        <v>13886.97782349</v>
      </c>
      <c r="M12" s="19">
        <f>K12+L12</f>
        <v/>
      </c>
      <c r="N12" s="88" t="n">
        <v>59</v>
      </c>
      <c r="O12" s="88" t="n">
        <v>43</v>
      </c>
      <c r="P12" s="92" t="n"/>
      <c r="Q12" s="20">
        <f>J12-P12</f>
        <v/>
      </c>
      <c r="R12" s="21" t="n">
        <v>3467</v>
      </c>
      <c r="S12" s="20">
        <f>IF(R12&gt;0,(R12-R13-$Q12),"")</f>
        <v/>
      </c>
      <c r="T12" s="21" t="n">
        <v>4199</v>
      </c>
      <c r="U12" s="20">
        <f>IF(T12&gt;0,(T12-T13-$Q12),"")</f>
        <v/>
      </c>
      <c r="V12" s="21" t="n">
        <v>7516</v>
      </c>
      <c r="W12" s="20">
        <f>IF(V12&gt;0,(V12-V13-$Q12),"")</f>
        <v/>
      </c>
      <c r="X12" s="21" t="n">
        <v>8981</v>
      </c>
      <c r="Y12" s="20">
        <f>IF(X12&gt;0,(X12-X13-$Q12),"")</f>
        <v/>
      </c>
      <c r="Z12" s="21" t="n">
        <v>8981</v>
      </c>
      <c r="AA12" s="20">
        <f>IF(Z12&gt;0,(Z12-Z13-$Q12),"")</f>
        <v/>
      </c>
      <c r="AB12" s="21" t="n">
        <v>8981</v>
      </c>
      <c r="AC12" s="22">
        <f>IF(AB12&gt;0,(AB12-AB13-$Q12),"")</f>
        <v/>
      </c>
      <c r="AD12" s="21" t="n">
        <v>8981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4124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810</v>
      </c>
      <c r="S13" s="24" t="n"/>
      <c r="T13" s="30" t="n">
        <v>823</v>
      </c>
      <c r="U13" s="24" t="n"/>
      <c r="V13" s="30" t="n">
        <v>1316</v>
      </c>
      <c r="W13" s="24" t="n"/>
      <c r="X13" s="30" t="n">
        <v>1331</v>
      </c>
      <c r="Y13" s="24" t="n"/>
      <c r="Z13" s="30" t="n">
        <v>1331</v>
      </c>
      <c r="AA13" s="24" t="n"/>
      <c r="AB13" s="30" t="n">
        <v>1331</v>
      </c>
      <c r="AC13" s="26" t="n"/>
      <c r="AD13" s="30" t="n">
        <v>1331</v>
      </c>
      <c r="AE13" s="26" t="n"/>
    </row>
    <row r="14">
      <c r="B14" s="16" t="inlineStr">
        <is>
          <t>ALBSFWY PHX</t>
        </is>
      </c>
      <c r="C14" s="17" t="n">
        <v>10509</v>
      </c>
      <c r="E14" s="18" t="inlineStr">
        <is>
          <t>Room 5</t>
        </is>
      </c>
      <c r="F14" s="119" t="n">
        <v>20443</v>
      </c>
      <c r="G14" s="117" t="n">
        <v>17334.0625</v>
      </c>
      <c r="H14" s="117" t="n">
        <v>20197.31219680001</v>
      </c>
      <c r="I14" s="19">
        <f>G14+H14</f>
        <v/>
      </c>
      <c r="J14" s="119" t="n">
        <v>20535</v>
      </c>
      <c r="K14" s="117" t="n">
        <v>17459.4375</v>
      </c>
      <c r="L14" s="117" t="n">
        <v>20203.14743067999</v>
      </c>
      <c r="M14" s="19">
        <f>K14+L14</f>
        <v/>
      </c>
      <c r="N14" s="88" t="n">
        <v>72</v>
      </c>
      <c r="O14" s="88" t="n">
        <v>52</v>
      </c>
      <c r="P14" s="92" t="n"/>
      <c r="Q14" s="20">
        <f>J14-P14</f>
        <v/>
      </c>
      <c r="R14" s="21" t="n">
        <v>5093</v>
      </c>
      <c r="S14" s="20">
        <f>IF(R14&gt;0,(R14-R15-$Q14),"")</f>
        <v/>
      </c>
      <c r="T14" s="21" t="n">
        <v>7379</v>
      </c>
      <c r="U14" s="20">
        <f>IF(T14&gt;0,(T14-T15-$Q14),"")</f>
        <v/>
      </c>
      <c r="V14" s="21" t="n">
        <v>9597</v>
      </c>
      <c r="W14" s="20">
        <f>IF(V14&gt;0,(V14-V15-$Q14),"")</f>
        <v/>
      </c>
      <c r="X14" s="21" t="n">
        <v>13227</v>
      </c>
      <c r="Y14" s="20">
        <f>IF(X14&gt;0,(X14-X15-$Q14),"")</f>
        <v/>
      </c>
      <c r="Z14" s="21" t="n">
        <v>14780</v>
      </c>
      <c r="AA14" s="20">
        <f>IF(Z14&gt;0,(Z14-Z15-$Q14),"")</f>
        <v/>
      </c>
      <c r="AB14" s="21" t="n">
        <v>14780</v>
      </c>
      <c r="AC14" s="22">
        <f>IF(AB14&gt;0,(AB14-AB15-$Q14),"")</f>
        <v/>
      </c>
      <c r="AD14" s="21" t="n">
        <v>14780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4456</v>
      </c>
      <c r="S15" s="24" t="n"/>
      <c r="T15" s="25" t="n">
        <v>6150</v>
      </c>
      <c r="U15" s="24" t="n"/>
      <c r="V15" s="25" t="n">
        <v>7623</v>
      </c>
      <c r="W15" s="24" t="n"/>
      <c r="X15" s="25" t="n">
        <v>9329</v>
      </c>
      <c r="Y15" s="24" t="n"/>
      <c r="Z15" s="25" t="n">
        <v>9717</v>
      </c>
      <c r="AA15" s="24" t="n"/>
      <c r="AB15" s="25" t="n">
        <v>9717</v>
      </c>
      <c r="AC15" s="26" t="n"/>
      <c r="AD15" s="25" t="n">
        <v>9717</v>
      </c>
      <c r="AE15" s="26" t="n"/>
    </row>
    <row r="16" ht="15" customHeight="1" thickBot="1">
      <c r="B16" s="28" t="inlineStr">
        <is>
          <t>FRY'S</t>
        </is>
      </c>
      <c r="C16" s="17" t="n">
        <v>9834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8470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886</v>
      </c>
      <c r="L20" s="4" t="n"/>
      <c r="M20" s="4" t="n"/>
      <c r="Q20" s="51" t="inlineStr">
        <is>
          <t>Day Prior</t>
        </is>
      </c>
      <c r="R20" s="35" t="n">
        <v>15488</v>
      </c>
      <c r="S20" s="36" t="n">
        <v>-67393</v>
      </c>
      <c r="T20" s="35" t="n">
        <v>21679</v>
      </c>
      <c r="U20" s="36" t="n">
        <v>-61202</v>
      </c>
      <c r="V20" s="35" t="n">
        <v>44055</v>
      </c>
      <c r="W20" s="36" t="n">
        <v>-38826</v>
      </c>
      <c r="X20" s="35" t="n">
        <v>51615</v>
      </c>
      <c r="Y20" s="36" t="n">
        <v>-31266</v>
      </c>
      <c r="Z20" s="35" t="n">
        <v>55812</v>
      </c>
      <c r="AA20" s="36" t="n">
        <v>-27069</v>
      </c>
      <c r="AB20" s="35" t="n">
        <v>55812</v>
      </c>
      <c r="AC20" s="37" t="n">
        <v>-27069</v>
      </c>
      <c r="AD20" s="35" t="n">
        <v>55812</v>
      </c>
      <c r="AE20" s="37" t="n"/>
    </row>
    <row r="21" ht="15" customHeight="1" thickBot="1">
      <c r="B21" s="57" t="inlineStr">
        <is>
          <t>SBUX LV</t>
        </is>
      </c>
      <c r="C21" s="58" t="n">
        <v>4483</v>
      </c>
      <c r="M21" s="4" t="n"/>
      <c r="Q21" s="52" t="n"/>
      <c r="R21" s="40" t="n">
        <v>6475</v>
      </c>
      <c r="S21" s="41" t="n"/>
      <c r="T21" s="40" t="n">
        <v>11503</v>
      </c>
      <c r="U21" s="41" t="n"/>
      <c r="V21" s="40" t="n">
        <v>14751</v>
      </c>
      <c r="W21" s="41" t="n"/>
      <c r="X21" s="40" t="n">
        <v>15698</v>
      </c>
      <c r="Y21" s="41" t="n"/>
      <c r="Z21" s="40" t="n">
        <v>15811</v>
      </c>
      <c r="AA21" s="41" t="n"/>
      <c r="AB21" s="40" t="n">
        <v>15811</v>
      </c>
      <c r="AC21" s="42" t="n"/>
      <c r="AD21" s="40" t="n">
        <v>15811</v>
      </c>
      <c r="AE21" s="42" t="n"/>
    </row>
    <row r="22" ht="15" customHeight="1" thickBot="1">
      <c r="M22" s="4" t="n"/>
      <c r="Q22" s="54" t="n"/>
      <c r="R22" s="55" t="n">
        <v>7744</v>
      </c>
      <c r="S22" s="55" t="n"/>
      <c r="T22" s="55" t="n">
        <v>3095.5</v>
      </c>
      <c r="U22" s="55" t="n"/>
      <c r="V22" s="55" t="n">
        <v>11188</v>
      </c>
      <c r="W22" s="55" t="n"/>
      <c r="X22" s="55" t="n">
        <v>3780</v>
      </c>
      <c r="Y22" s="55" t="n"/>
      <c r="Z22" s="55" t="n">
        <v>2098.5</v>
      </c>
      <c r="AA22" s="55" t="n"/>
      <c r="AB22" s="55" t="n">
        <v>0</v>
      </c>
      <c r="AC22" s="56" t="n"/>
      <c r="AD22" s="55" t="n">
        <v>0</v>
      </c>
      <c r="AE22" s="56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11819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24781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3608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11596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13931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3811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0</v>
      </c>
      <c r="Y35" s="104">
        <f>IF(Z35&gt;0,(Z35-X35)/2,"")</f>
        <v/>
      </c>
      <c r="Z35" s="104" t="n">
        <v>0</v>
      </c>
      <c r="AA35" s="104">
        <f>IF(AB35&gt;0,(AB35-Z35)/2,"")</f>
        <v/>
      </c>
      <c r="AB35" s="104" t="n">
        <v>0</v>
      </c>
      <c r="AC35" s="104">
        <f>IF(AD35&gt;0,(AD35-AB35)/2,"")</f>
        <v/>
      </c>
      <c r="AD35" s="104" t="n">
        <v>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17</v>
      </c>
      <c r="Y36" s="106">
        <f>IF(Z36&gt;0,(Z36-X36)/2,"")</f>
        <v/>
      </c>
      <c r="Z36" s="106" t="n">
        <v>17</v>
      </c>
      <c r="AA36" s="106">
        <f>IF(AB36&gt;0,(AB36-Z36)/2,"")</f>
        <v/>
      </c>
      <c r="AB36" s="106" t="n">
        <v>17</v>
      </c>
      <c r="AC36" s="106">
        <f>IF(AD36&gt;0,(AD36-AB36)/2,"")</f>
        <v/>
      </c>
      <c r="AD36" s="106" t="n">
        <v>17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868</v>
      </c>
      <c r="S37" s="108">
        <f>IF(T37&gt;0,(T37-R37)/2,"")</f>
        <v/>
      </c>
      <c r="T37" s="108" t="n">
        <v>1521</v>
      </c>
      <c r="U37" s="108">
        <f>IF(V37&gt;0,(V37-T37)/2,"")</f>
        <v/>
      </c>
      <c r="V37" s="108" t="n">
        <v>2130</v>
      </c>
      <c r="W37" s="108">
        <f>IF(X37&gt;0,(X37-V37)/2,"")</f>
        <v/>
      </c>
      <c r="X37" s="108" t="n">
        <v>2867</v>
      </c>
      <c r="Y37" s="108">
        <f>IF(Z37&gt;0,(Z37-X37)/2,"")</f>
        <v/>
      </c>
      <c r="Z37" s="108" t="n">
        <v>2867</v>
      </c>
      <c r="AA37" s="108">
        <f>IF(AB37&gt;0,(AB37-Z37)/2,"")</f>
        <v/>
      </c>
      <c r="AB37" s="108" t="n">
        <v>2867</v>
      </c>
      <c r="AC37" s="108">
        <f>IF(AD37&gt;0,(AD37-AB37)/2,"")</f>
        <v/>
      </c>
      <c r="AD37" s="108" t="n">
        <v>2867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1259</v>
      </c>
      <c r="S38" s="106">
        <f>IF(T38&gt;0,(T38-R38)/2,"")</f>
        <v/>
      </c>
      <c r="T38" s="106" t="n">
        <v>1736</v>
      </c>
      <c r="U38" s="106">
        <f>IF(V38&gt;0,(V38-T38)/2,"")</f>
        <v/>
      </c>
      <c r="V38" s="106" t="n">
        <v>2265</v>
      </c>
      <c r="W38" s="106">
        <f>IF(X38&gt;0,(X38-V38)/2,"")</f>
        <v/>
      </c>
      <c r="X38" s="106" t="n">
        <v>3050</v>
      </c>
      <c r="Y38" s="106">
        <f>IF(Z38&gt;0,(Z38-X38)/2,"")</f>
        <v/>
      </c>
      <c r="Z38" s="106" t="n">
        <v>3050</v>
      </c>
      <c r="AA38" s="106">
        <f>IF(AB38&gt;0,(AB38-Z38)/2,"")</f>
        <v/>
      </c>
      <c r="AB38" s="106" t="n">
        <v>3050</v>
      </c>
      <c r="AC38" s="106">
        <f>IF(AD38&gt;0,(AD38-AB38)/2,"")</f>
        <v/>
      </c>
      <c r="AD38" s="106" t="n">
        <v>3050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913</v>
      </c>
      <c r="S39" s="108">
        <f>IF(T39&gt;0,(T39-R39)/2,"")</f>
        <v/>
      </c>
      <c r="T39" s="108" t="n">
        <v>913</v>
      </c>
      <c r="U39" s="108">
        <f>IF(V39&gt;0,(V39-T39)/2,"")</f>
        <v/>
      </c>
      <c r="V39" s="108" t="n">
        <v>1996</v>
      </c>
      <c r="W39" s="108">
        <f>IF(X39&gt;0,(X39-V39)/2,"")</f>
        <v/>
      </c>
      <c r="X39" s="108" t="n">
        <v>2302</v>
      </c>
      <c r="Y39" s="108">
        <f>IF(Z39&gt;0,(Z39-X39)/2,"")</f>
        <v/>
      </c>
      <c r="Z39" s="108" t="n">
        <v>2302</v>
      </c>
      <c r="AA39" s="108">
        <f>IF(AB39&gt;0,(AB39-Z39)/2,"")</f>
        <v/>
      </c>
      <c r="AB39" s="108" t="n">
        <v>2302</v>
      </c>
      <c r="AC39" s="108">
        <f>IF(AD39&gt;0,(AD39-AB39)/2,"")</f>
        <v/>
      </c>
      <c r="AD39" s="108" t="n">
        <v>2302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737</v>
      </c>
      <c r="S40" s="106">
        <f>IF(T40&gt;0,(T40-R40)/2,"")</f>
        <v/>
      </c>
      <c r="T40" s="106" t="n">
        <v>1620</v>
      </c>
      <c r="U40" s="106">
        <f>IF(V40&gt;0,(V40-T40)/2,"")</f>
        <v/>
      </c>
      <c r="V40" s="106" t="n">
        <v>2086</v>
      </c>
      <c r="W40" s="106">
        <f>IF(X40&gt;0,(X40-V40)/2,"")</f>
        <v/>
      </c>
      <c r="X40" s="106" t="n">
        <v>3029</v>
      </c>
      <c r="Y40" s="106">
        <f>IF(Z40&gt;0,(Z40-X40)/2,"")</f>
        <v/>
      </c>
      <c r="Z40" s="106" t="n">
        <v>3029</v>
      </c>
      <c r="AA40" s="106">
        <f>IF(AB40&gt;0,(AB40-Z40)/2,"")</f>
        <v/>
      </c>
      <c r="AB40" s="106" t="n">
        <v>3029</v>
      </c>
      <c r="AC40" s="106">
        <f>IF(AD40&gt;0,(AD40-AB40)/2,"")</f>
        <v/>
      </c>
      <c r="AD40" s="106" t="n">
        <v>3029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400</v>
      </c>
      <c r="S42" s="106">
        <f>IF(T42&gt;0,(T42-R42)/2,"")</f>
        <v/>
      </c>
      <c r="T42" s="106" t="n">
        <v>999</v>
      </c>
      <c r="U42" s="106">
        <f>IF(V42&gt;0,(V42-T42)/2,"")</f>
        <v/>
      </c>
      <c r="V42" s="106" t="n">
        <v>1515</v>
      </c>
      <c r="W42" s="106">
        <f>IF(X42&gt;0,(X42-V42)/2,"")</f>
        <v/>
      </c>
      <c r="X42" s="106" t="n">
        <v>1651</v>
      </c>
      <c r="Y42" s="106">
        <f>IF(Z42&gt;0,(Z42-X42)/2,"")</f>
        <v/>
      </c>
      <c r="Z42" s="106" t="n">
        <v>1651</v>
      </c>
      <c r="AA42" s="106">
        <f>IF(AB42&gt;0,(AB42-Z42)/2,"")</f>
        <v/>
      </c>
      <c r="AB42" s="106" t="n">
        <v>1651</v>
      </c>
      <c r="AC42" s="106">
        <f>IF(AD42&gt;0,(AD42-AB42)/2,"")</f>
        <v/>
      </c>
      <c r="AD42" s="106" t="n">
        <v>1651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559</v>
      </c>
      <c r="S43" s="110">
        <f>IF(T43&gt;0,(T43-R43)/2,"")</f>
        <v/>
      </c>
      <c r="T43" s="110" t="n">
        <v>967</v>
      </c>
      <c r="U43" s="110">
        <f>IF(V43&gt;0,(V43-T43)/2,"")</f>
        <v/>
      </c>
      <c r="V43" s="110" t="n">
        <v>1370</v>
      </c>
      <c r="W43" s="110">
        <f>IF(X43&gt;0,(X43-V43)/2,"")</f>
        <v/>
      </c>
      <c r="X43" s="110" t="n">
        <v>1370</v>
      </c>
      <c r="Y43" s="110">
        <f>IF(Z43&gt;0,(Z43-X43)/2,"")</f>
        <v/>
      </c>
      <c r="Z43" s="110" t="n">
        <v>1370</v>
      </c>
      <c r="AA43" s="110">
        <f>IF(AB43&gt;0,(AB43-Z43)/2,"")</f>
        <v/>
      </c>
      <c r="AB43" s="110" t="n">
        <v>1370</v>
      </c>
      <c r="AC43" s="110">
        <f>IF(AD43&gt;0,(AD43-AB43)/2,"")</f>
        <v/>
      </c>
      <c r="AD43" s="110" t="n">
        <v>1370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2852</v>
      </c>
      <c r="Y44" s="112">
        <f>IF(Z44&gt;0,(Z44-X44)/2,"")</f>
        <v/>
      </c>
      <c r="Z44" s="112" t="n">
        <v>2852</v>
      </c>
      <c r="AA44" s="112">
        <f>IF(AB44&gt;0,(AB44-Z44)/2,"")</f>
        <v/>
      </c>
      <c r="AB44" s="112" t="n">
        <v>2852</v>
      </c>
      <c r="AC44" s="112">
        <f>IF(AD44&gt;0,(AD44-AB44)/2,"")</f>
        <v/>
      </c>
      <c r="AD44" s="112" t="n">
        <v>2852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2287</v>
      </c>
      <c r="Y45" s="108">
        <f>IF(Z45&gt;0,(Z45-X45)/2,"")</f>
        <v/>
      </c>
      <c r="Z45" s="108" t="n">
        <v>2287</v>
      </c>
      <c r="AA45" s="108">
        <f>IF(AB45&gt;0,(AB45-Z45)/2,"")</f>
        <v/>
      </c>
      <c r="AB45" s="108" t="n">
        <v>2287</v>
      </c>
      <c r="AC45" s="108">
        <f>IF(AD45&gt;0,(AD45-AB45)/2,"")</f>
        <v/>
      </c>
      <c r="AD45" s="108" t="n">
        <v>2287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1720</v>
      </c>
      <c r="W46" s="106">
        <f>IF(X46&gt;0,(X46-V46)/2,"")</f>
        <v/>
      </c>
      <c r="X46" s="106" t="n">
        <v>2612</v>
      </c>
      <c r="Y46" s="106">
        <f>IF(Z46&gt;0,(Z46-X46)/2,"")</f>
        <v/>
      </c>
      <c r="Z46" s="106" t="n">
        <v>2612</v>
      </c>
      <c r="AA46" s="106">
        <f>IF(AB46&gt;0,(AB46-Z46)/2,"")</f>
        <v/>
      </c>
      <c r="AB46" s="106" t="n">
        <v>2612</v>
      </c>
      <c r="AC46" s="106">
        <f>IF(AD46&gt;0,(AD46-AB46)/2,"")</f>
        <v/>
      </c>
      <c r="AD46" s="106" t="n">
        <v>2612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958</v>
      </c>
      <c r="W47" s="110">
        <f>IF(X47&gt;0,(X47-V47)/2,"")</f>
        <v/>
      </c>
      <c r="X47" s="110" t="n">
        <v>2477</v>
      </c>
      <c r="Y47" s="110">
        <f>IF(Z47&gt;0,(Z47-X47)/2,"")</f>
        <v/>
      </c>
      <c r="Z47" s="110" t="n">
        <v>2477</v>
      </c>
      <c r="AA47" s="110">
        <f>IF(AB47&gt;0,(AB47-Z47)/2,"")</f>
        <v/>
      </c>
      <c r="AB47" s="110" t="n">
        <v>2477</v>
      </c>
      <c r="AC47" s="110">
        <f>IF(AD47&gt;0,(AD47-AB47)/2,"")</f>
        <v/>
      </c>
      <c r="AD47" s="110" t="n">
        <v>2477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77</v>
      </c>
      <c r="S48" s="112">
        <f>IF(T48&gt;0,(T48-R48)/2,"")</f>
        <v/>
      </c>
      <c r="T48" s="112" t="n">
        <v>77</v>
      </c>
      <c r="U48" s="112">
        <f>IF(V48&gt;0,(V48-T48)/2,"")</f>
        <v/>
      </c>
      <c r="V48" s="112" t="n">
        <v>115</v>
      </c>
      <c r="W48" s="112">
        <f>IF(X48&gt;0,(X48-V48)/2,"")</f>
        <v/>
      </c>
      <c r="X48" s="112" t="n">
        <v>322</v>
      </c>
      <c r="Y48" s="112">
        <f>IF(Z48&gt;0,(Z48-X48)/2,"")</f>
        <v/>
      </c>
      <c r="Z48" s="112" t="n">
        <v>322</v>
      </c>
      <c r="AA48" s="112">
        <f>IF(AB48&gt;0,(AB48-Z48)/2,"")</f>
        <v/>
      </c>
      <c r="AB48" s="112" t="n">
        <v>322</v>
      </c>
      <c r="AC48" s="112">
        <f>IF(AD48&gt;0,(AD48-AB48)/2,"")</f>
        <v/>
      </c>
      <c r="AD48" s="112" t="n">
        <v>322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161</v>
      </c>
      <c r="W49" s="108">
        <f>IF(X49&gt;0,(X49-V49)/2,"")</f>
        <v/>
      </c>
      <c r="X49" s="108" t="n">
        <v>433</v>
      </c>
      <c r="Y49" s="108">
        <f>IF(Z49&gt;0,(Z49-X49)/2,"")</f>
        <v/>
      </c>
      <c r="Z49" s="108" t="n">
        <v>299</v>
      </c>
      <c r="AA49" s="108">
        <f>IF(AB49&gt;0,(AB49-Z49)/2,"")</f>
        <v/>
      </c>
      <c r="AB49" s="108" t="n">
        <v>299</v>
      </c>
      <c r="AC49" s="108">
        <f>IF(AD49&gt;0,(AD49-AB49)/2,"")</f>
        <v/>
      </c>
      <c r="AD49" s="108" t="n">
        <v>299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905</v>
      </c>
      <c r="S50" s="106">
        <f>IF(T50&gt;0,(T50-R50)/2,"")</f>
        <v/>
      </c>
      <c r="T50" s="106" t="n">
        <v>1217</v>
      </c>
      <c r="U50" s="106">
        <f>IF(V50&gt;0,(V50-T50)/2,"")</f>
        <v/>
      </c>
      <c r="V50" s="106" t="n">
        <v>1148</v>
      </c>
      <c r="W50" s="106">
        <f>IF(X50&gt;0,(X50-V50)/2,"")</f>
        <v/>
      </c>
      <c r="X50" s="106" t="n">
        <v>1192</v>
      </c>
      <c r="Y50" s="106">
        <f>IF(Z50&gt;0,(Z50-X50)/2,"")</f>
        <v/>
      </c>
      <c r="Z50" s="106" t="n">
        <v>1531</v>
      </c>
      <c r="AA50" s="106">
        <f>IF(AB50&gt;0,(AB50-Z50)/2,"")</f>
        <v/>
      </c>
      <c r="AB50" s="106" t="n">
        <v>1531</v>
      </c>
      <c r="AC50" s="106">
        <f>IF(AD50&gt;0,(AD50-AB50)/2,"")</f>
        <v/>
      </c>
      <c r="AD50" s="106" t="n">
        <v>1531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540</v>
      </c>
      <c r="S51" s="108">
        <f>IF(T51&gt;0,(T51-R51)/2,"")</f>
        <v/>
      </c>
      <c r="T51" s="108" t="n">
        <v>565</v>
      </c>
      <c r="U51" s="108">
        <f>IF(V51&gt;0,(V51-T51)/2,"")</f>
        <v/>
      </c>
      <c r="V51" s="108" t="n">
        <v>1392</v>
      </c>
      <c r="W51" s="108">
        <f>IF(X51&gt;0,(X51-V51)/2,"")</f>
        <v/>
      </c>
      <c r="X51" s="108" t="n">
        <v>1653</v>
      </c>
      <c r="Y51" s="108">
        <f>IF(Z51&gt;0,(Z51-X51)/2,"")</f>
        <v/>
      </c>
      <c r="Z51" s="108" t="n">
        <v>1653</v>
      </c>
      <c r="AA51" s="108">
        <f>IF(AB51&gt;0,(AB51-Z51)/2,"")</f>
        <v/>
      </c>
      <c r="AB51" s="108" t="n">
        <v>1653</v>
      </c>
      <c r="AC51" s="108">
        <f>IF(AD51&gt;0,(AD51-AB51)/2,"")</f>
        <v/>
      </c>
      <c r="AD51" s="108" t="n">
        <v>1653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968</v>
      </c>
      <c r="S52" s="106">
        <f>IF(T52&gt;0,(T52-R52)/2,"")</f>
        <v/>
      </c>
      <c r="T52" s="106" t="n">
        <v>968</v>
      </c>
      <c r="U52" s="106">
        <f>IF(V52&gt;0,(V52-T52)/2,"")</f>
        <v/>
      </c>
      <c r="V52" s="106" t="n">
        <v>1531</v>
      </c>
      <c r="W52" s="106">
        <f>IF(X52&gt;0,(X52-V52)/2,"")</f>
        <v/>
      </c>
      <c r="X52" s="106" t="n">
        <v>1875</v>
      </c>
      <c r="Y52" s="106">
        <f>IF(Z52&gt;0,(Z52-X52)/2,"")</f>
        <v/>
      </c>
      <c r="Z52" s="106" t="n">
        <v>1990</v>
      </c>
      <c r="AA52" s="106">
        <f>IF(AB52&gt;0,(AB52-Z52)/2,"")</f>
        <v/>
      </c>
      <c r="AB52" s="106" t="n">
        <v>1990</v>
      </c>
      <c r="AC52" s="106">
        <f>IF(AD52&gt;0,(AD52-AB52)/2,"")</f>
        <v/>
      </c>
      <c r="AD52" s="106" t="n">
        <v>1990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650</v>
      </c>
      <c r="S53" s="108">
        <f>IF(T53&gt;0,(T53-R53)/2,"")</f>
        <v/>
      </c>
      <c r="T53" s="108" t="n">
        <v>1033</v>
      </c>
      <c r="U53" s="108">
        <f>IF(V53&gt;0,(V53-T53)/2,"")</f>
        <v/>
      </c>
      <c r="V53" s="108" t="n">
        <v>1148</v>
      </c>
      <c r="W53" s="108">
        <f>IF(X53&gt;0,(X53-V53)/2,"")</f>
        <v/>
      </c>
      <c r="X53" s="108" t="n">
        <v>1148</v>
      </c>
      <c r="Y53" s="108">
        <f>IF(Z53&gt;0,(Z53-X53)/2,"")</f>
        <v/>
      </c>
      <c r="Z53" s="108" t="n">
        <v>1148</v>
      </c>
      <c r="AA53" s="108">
        <f>IF(AB53&gt;0,(AB53-Z53)/2,"")</f>
        <v/>
      </c>
      <c r="AB53" s="108" t="n">
        <v>1148</v>
      </c>
      <c r="AC53" s="108">
        <f>IF(AD53&gt;0,(AD53-AB53)/2,"")</f>
        <v/>
      </c>
      <c r="AD53" s="108" t="n">
        <v>1148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1765</v>
      </c>
      <c r="S54" s="106">
        <f>IF(T54&gt;0,(T54-R54)/2,"")</f>
        <v/>
      </c>
      <c r="T54" s="106" t="n">
        <v>1765</v>
      </c>
      <c r="U54" s="106">
        <f>IF(V54&gt;0,(V54-T54)/2,"")</f>
        <v/>
      </c>
      <c r="V54" s="106" t="n">
        <v>2169</v>
      </c>
      <c r="W54" s="106">
        <f>IF(X54&gt;0,(X54-V54)/2,"")</f>
        <v/>
      </c>
      <c r="X54" s="106" t="n">
        <v>3554</v>
      </c>
      <c r="Y54" s="106">
        <f>IF(Z54&gt;0,(Z54-X54)/2,"")</f>
        <v/>
      </c>
      <c r="Z54" s="106" t="n">
        <v>3554</v>
      </c>
      <c r="AA54" s="106">
        <f>IF(AB54&gt;0,(AB54-Z54)/2,"")</f>
        <v/>
      </c>
      <c r="AB54" s="106" t="n">
        <v>3554</v>
      </c>
      <c r="AC54" s="106">
        <f>IF(AD54&gt;0,(AD54-AB54)/2,"")</f>
        <v/>
      </c>
      <c r="AD54" s="106" t="n">
        <v>3554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179</v>
      </c>
      <c r="W55" s="108">
        <f>IF(X55&gt;0,(X55-V55)/2,"")</f>
        <v/>
      </c>
      <c r="X55" s="108" t="n">
        <v>179</v>
      </c>
      <c r="Y55" s="108">
        <f>IF(Z55&gt;0,(Z55-X55)/2,"")</f>
        <v/>
      </c>
      <c r="Z55" s="108" t="n">
        <v>179</v>
      </c>
      <c r="AA55" s="108">
        <f>IF(AB55&gt;0,(AB55-Z55)/2,"")</f>
        <v/>
      </c>
      <c r="AB55" s="108" t="n">
        <v>179</v>
      </c>
      <c r="AC55" s="108">
        <f>IF(AD55&gt;0,(AD55-AB55)/2,"")</f>
        <v/>
      </c>
      <c r="AD55" s="108" t="n">
        <v>179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140</v>
      </c>
      <c r="S56" s="114">
        <f>IF(T56&gt;0,(T56-R56)/2,"")</f>
        <v/>
      </c>
      <c r="T56" s="114" t="n">
        <v>222</v>
      </c>
      <c r="U56" s="114">
        <f>IF(V56&gt;0,(V56-T56)/2,"")</f>
        <v/>
      </c>
      <c r="V56" s="114" t="n">
        <v>952</v>
      </c>
      <c r="W56" s="114">
        <f>IF(X56&gt;0,(X56-V56)/2,"")</f>
        <v/>
      </c>
      <c r="X56" s="114" t="n">
        <v>1128</v>
      </c>
      <c r="Y56" s="114">
        <f>IF(Z56&gt;0,(Z56-X56)/2,"")</f>
        <v/>
      </c>
      <c r="Z56" s="114" t="n">
        <v>1128</v>
      </c>
      <c r="AA56" s="114">
        <f>IF(AB56&gt;0,(AB56-Z56)/2,"")</f>
        <v/>
      </c>
      <c r="AB56" s="114" t="n">
        <v>1128</v>
      </c>
      <c r="AC56" s="114">
        <f>IF(AD56&gt;0,(AD56-AB56)/2,"")</f>
        <v/>
      </c>
      <c r="AD56" s="114" t="n">
        <v>1128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32</v>
      </c>
      <c r="S57" s="104">
        <f>IF(T57&gt;0,(T57-R57)/2,"")</f>
        <v/>
      </c>
      <c r="T57" s="104" t="n">
        <v>32</v>
      </c>
      <c r="U57" s="104">
        <f>IF(V57&gt;0,(V57-T57)/2,"")</f>
        <v/>
      </c>
      <c r="V57" s="104" t="n">
        <v>546</v>
      </c>
      <c r="W57" s="104">
        <f>IF(X57&gt;0,(X57-V57)/2,"")</f>
        <v/>
      </c>
      <c r="X57" s="104" t="n">
        <v>823</v>
      </c>
      <c r="Y57" s="104">
        <f>IF(Z57&gt;0,(Z57-X57)/2,"")</f>
        <v/>
      </c>
      <c r="Z57" s="104" t="n">
        <v>823</v>
      </c>
      <c r="AA57" s="104">
        <f>IF(AB57&gt;0,(AB57-Z57)/2,"")</f>
        <v/>
      </c>
      <c r="AB57" s="104" t="n">
        <v>823</v>
      </c>
      <c r="AC57" s="104">
        <f>IF(AD57&gt;0,(AD57-AB57)/2,"")</f>
        <v/>
      </c>
      <c r="AD57" s="104" t="n">
        <v>823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1132</v>
      </c>
      <c r="S58" s="106">
        <f>IF(T58&gt;0,(T58-R58)/2,"")</f>
        <v/>
      </c>
      <c r="T58" s="106" t="n">
        <v>1145</v>
      </c>
      <c r="U58" s="106">
        <f>IF(V58&gt;0,(V58-T58)/2,"")</f>
        <v/>
      </c>
      <c r="V58" s="106" t="n">
        <v>2071</v>
      </c>
      <c r="W58" s="106">
        <f>IF(X58&gt;0,(X58-V58)/2,"")</f>
        <v/>
      </c>
      <c r="X58" s="106" t="n">
        <v>2071</v>
      </c>
      <c r="Y58" s="106">
        <f>IF(Z58&gt;0,(Z58-X58)/2,"")</f>
        <v/>
      </c>
      <c r="Z58" s="106" t="n">
        <v>2071</v>
      </c>
      <c r="AA58" s="106">
        <f>IF(AB58&gt;0,(AB58-Z58)/2,"")</f>
        <v/>
      </c>
      <c r="AB58" s="106" t="n">
        <v>2071</v>
      </c>
      <c r="AC58" s="106">
        <f>IF(AD58&gt;0,(AD58-AB58)/2,"")</f>
        <v/>
      </c>
      <c r="AD58" s="106" t="n">
        <v>2071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834</v>
      </c>
      <c r="S59" s="108">
        <f>IF(T59&gt;0,(T59-R59)/2,"")</f>
        <v/>
      </c>
      <c r="T59" s="108" t="n">
        <v>1113</v>
      </c>
      <c r="U59" s="108">
        <f>IF(V59&gt;0,(V59-T59)/2,"")</f>
        <v/>
      </c>
      <c r="V59" s="108" t="n">
        <v>1820</v>
      </c>
      <c r="W59" s="108">
        <f>IF(X59&gt;0,(X59-V59)/2,"")</f>
        <v/>
      </c>
      <c r="X59" s="108" t="n">
        <v>2918</v>
      </c>
      <c r="Y59" s="108">
        <f>IF(Z59&gt;0,(Z59-X59)/2,"")</f>
        <v/>
      </c>
      <c r="Z59" s="108" t="n">
        <v>2918</v>
      </c>
      <c r="AA59" s="108">
        <f>IF(AB59&gt;0,(AB59-Z59)/2,"")</f>
        <v/>
      </c>
      <c r="AB59" s="108" t="n">
        <v>2918</v>
      </c>
      <c r="AC59" s="108">
        <f>IF(AD59&gt;0,(AD59-AB59)/2,"")</f>
        <v/>
      </c>
      <c r="AD59" s="108" t="n">
        <v>2918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1469</v>
      </c>
      <c r="S60" s="114">
        <f>IF(T60&gt;0,(T60-R60)/2,"")</f>
        <v/>
      </c>
      <c r="T60" s="114" t="n">
        <v>1909</v>
      </c>
      <c r="U60" s="114">
        <f>IF(V60&gt;0,(V60-T60)/2,"")</f>
        <v/>
      </c>
      <c r="V60" s="114" t="n">
        <v>3079</v>
      </c>
      <c r="W60" s="114">
        <f>IF(X60&gt;0,(X60-V60)/2,"")</f>
        <v/>
      </c>
      <c r="X60" s="114" t="n">
        <v>3169</v>
      </c>
      <c r="Y60" s="114">
        <f>IF(Z60&gt;0,(Z60-X60)/2,"")</f>
        <v/>
      </c>
      <c r="Z60" s="114" t="n">
        <v>3169</v>
      </c>
      <c r="AA60" s="114">
        <f>IF(AB60&gt;0,(AB60-Z60)/2,"")</f>
        <v/>
      </c>
      <c r="AB60" s="114" t="n">
        <v>3169</v>
      </c>
      <c r="AC60" s="114">
        <f>IF(AD60&gt;0,(AD60-AB60)/2,"")</f>
        <v/>
      </c>
      <c r="AD60" s="114" t="n">
        <v>3169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1073</v>
      </c>
      <c r="S61" s="104">
        <f>IF(T61&gt;0,(T61-R61)/2,"")</f>
        <v/>
      </c>
      <c r="T61" s="104" t="n">
        <v>1849</v>
      </c>
      <c r="U61" s="104">
        <f>IF(V61&gt;0,(V61-T61)/2,"")</f>
        <v/>
      </c>
      <c r="V61" s="104" t="n">
        <v>2369</v>
      </c>
      <c r="W61" s="104">
        <f>IF(X61&gt;0,(X61-V61)/2,"")</f>
        <v/>
      </c>
      <c r="X61" s="104" t="n">
        <v>3085</v>
      </c>
      <c r="Y61" s="104">
        <f>IF(Z61&gt;0,(Z61-X61)/2,"")</f>
        <v/>
      </c>
      <c r="Z61" s="104" t="n">
        <v>3259</v>
      </c>
      <c r="AA61" s="104">
        <f>IF(AB61&gt;0,(AB61-Z61)/2,"")</f>
        <v/>
      </c>
      <c r="AB61" s="104" t="n">
        <v>3259</v>
      </c>
      <c r="AC61" s="104">
        <f>IF(AD61&gt;0,(AD61-AB61)/2,"")</f>
        <v/>
      </c>
      <c r="AD61" s="104" t="n">
        <v>3259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122</v>
      </c>
      <c r="S62" s="106">
        <f>IF(T62&gt;0,(T62-R62)/2,"")</f>
        <v/>
      </c>
      <c r="T62" s="106" t="n">
        <v>250</v>
      </c>
      <c r="U62" s="106">
        <f>IF(V62&gt;0,(V62-T62)/2,"")</f>
        <v/>
      </c>
      <c r="V62" s="106" t="n">
        <v>466</v>
      </c>
      <c r="W62" s="106">
        <f>IF(X62&gt;0,(X62-V62)/2,"")</f>
        <v/>
      </c>
      <c r="X62" s="106" t="n">
        <v>1377</v>
      </c>
      <c r="Y62" s="106">
        <f>IF(Z62&gt;0,(Z62-X62)/2,"")</f>
        <v/>
      </c>
      <c r="Z62" s="106" t="n">
        <v>2126</v>
      </c>
      <c r="AA62" s="106">
        <f>IF(AB62&gt;0,(AB62-Z62)/2,"")</f>
        <v/>
      </c>
      <c r="AB62" s="106" t="n">
        <v>2126</v>
      </c>
      <c r="AC62" s="106">
        <f>IF(AD62&gt;0,(AD62-AB62)/2,"")</f>
        <v/>
      </c>
      <c r="AD62" s="106" t="n">
        <v>2126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90</v>
      </c>
      <c r="S63" s="108">
        <f>IF(T63&gt;0,(T63-R63)/2,"")</f>
        <v/>
      </c>
      <c r="T63" s="108" t="n">
        <v>673</v>
      </c>
      <c r="U63" s="108">
        <f>IF(V63&gt;0,(V63-T63)/2,"")</f>
        <v/>
      </c>
      <c r="V63" s="108" t="n">
        <v>1324</v>
      </c>
      <c r="W63" s="108">
        <f>IF(X63&gt;0,(X63-V63)/2,"")</f>
        <v/>
      </c>
      <c r="X63" s="108" t="n">
        <v>1602</v>
      </c>
      <c r="Y63" s="108">
        <f>IF(Z63&gt;0,(Z63-X63)/2,"")</f>
        <v/>
      </c>
      <c r="Z63" s="108" t="n">
        <v>1602</v>
      </c>
      <c r="AA63" s="108">
        <f>IF(AB63&gt;0,(AB63-Z63)/2,"")</f>
        <v/>
      </c>
      <c r="AB63" s="108" t="n">
        <v>1602</v>
      </c>
      <c r="AC63" s="108">
        <f>IF(AD63&gt;0,(AD63-AB63)/2,"")</f>
        <v/>
      </c>
      <c r="AD63" s="108" t="n">
        <v>1602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865</v>
      </c>
      <c r="S64" s="114">
        <f>IF(T64&gt;0,(T64-R64)/2,"")</f>
        <v/>
      </c>
      <c r="T64" s="114" t="n">
        <v>952</v>
      </c>
      <c r="U64" s="114">
        <f>IF(V64&gt;0,(V64-T64)/2,"")</f>
        <v/>
      </c>
      <c r="V64" s="114" t="n">
        <v>1117</v>
      </c>
      <c r="W64" s="114">
        <f>IF(X64&gt;0,(X64-V64)/2,"")</f>
        <v/>
      </c>
      <c r="X64" s="114" t="n">
        <v>1863</v>
      </c>
      <c r="Y64" s="114">
        <f>IF(Z64&gt;0,(Z64-X64)/2,"")</f>
        <v/>
      </c>
      <c r="Z64" s="114" t="n">
        <v>1863</v>
      </c>
      <c r="AA64" s="114">
        <f>IF(AB64&gt;0,(AB64-Z64)/2,"")</f>
        <v/>
      </c>
      <c r="AB64" s="114" t="n">
        <v>1863</v>
      </c>
      <c r="AC64" s="114">
        <f>IF(AD64&gt;0,(AD64-AB64)/2,"")</f>
        <v/>
      </c>
      <c r="AD64" s="114" t="n">
        <v>1863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88.xml><?xml version="1.0" encoding="utf-8"?>
<worksheet xmlns:r="http://schemas.openxmlformats.org/officeDocument/2006/relationships" xmlns="http://schemas.openxmlformats.org/spreadsheetml/2006/main">
  <sheetPr codeName="Sheet88">
    <tabColor theme="1"/>
    <outlinePr summaryBelow="1" summaryRight="1"/>
    <pageSetUpPr fitToPage="1"/>
  </sheetPr>
  <dimension ref="B2:AQ64"/>
  <sheetViews>
    <sheetView topLeftCell="I1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2554</v>
      </c>
      <c r="E6" s="18" t="inlineStr">
        <is>
          <t xml:space="preserve">Room 1 </t>
        </is>
      </c>
      <c r="F6" s="119" t="n">
        <v>18652</v>
      </c>
      <c r="G6" s="117" t="n">
        <v>15244.7205</v>
      </c>
      <c r="H6" s="117" t="n">
        <v>12960.72061928001</v>
      </c>
      <c r="I6" s="19">
        <f>G6+H6</f>
        <v/>
      </c>
      <c r="J6" s="119" t="n">
        <v>20109</v>
      </c>
      <c r="K6" s="117" t="n">
        <v>17322.742875</v>
      </c>
      <c r="L6" s="117" t="n">
        <v>13703.1891036</v>
      </c>
      <c r="M6" s="19">
        <f>K6+L6</f>
        <v/>
      </c>
      <c r="N6" s="85" t="n">
        <v>62</v>
      </c>
      <c r="O6" s="85" t="n">
        <v>48</v>
      </c>
      <c r="P6" s="92" t="n"/>
      <c r="Q6" s="20">
        <f>J6-P6</f>
        <v/>
      </c>
      <c r="R6" s="21" t="n">
        <v>5400</v>
      </c>
      <c r="S6" s="20">
        <f>IF(R6&gt;0,(R6-R7-$Q6),"")</f>
        <v/>
      </c>
      <c r="T6" s="21" t="n">
        <v>6105</v>
      </c>
      <c r="U6" s="20">
        <f>IF(T6&gt;0,(T6-T7-$Q6),"")</f>
        <v/>
      </c>
      <c r="V6" s="21" t="n">
        <v>8266</v>
      </c>
      <c r="W6" s="20">
        <f>IF(V6&gt;0,(V6-V7-$Q6),"")</f>
        <v/>
      </c>
      <c r="X6" s="21" t="n">
        <v>11946</v>
      </c>
      <c r="Y6" s="20">
        <f>IF(X6&gt;0,(X6-X7-$Q6),"")</f>
        <v/>
      </c>
      <c r="Z6" s="21" t="n">
        <v>14306</v>
      </c>
      <c r="AA6" s="20">
        <f>IF(Z6&gt;0,(Z6-Z7-$Q6),"")</f>
        <v/>
      </c>
      <c r="AB6" s="21" t="n">
        <v>14306</v>
      </c>
      <c r="AC6" s="22">
        <f>IF(AB6&gt;0,(AB6-AB7-$Q6),"")</f>
        <v/>
      </c>
      <c r="AD6" s="21" t="n">
        <v>14306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49</v>
      </c>
      <c r="S7" s="24" t="n"/>
      <c r="T7" s="25" t="n">
        <v>49</v>
      </c>
      <c r="U7" s="24" t="n"/>
      <c r="V7" s="25" t="n">
        <v>44</v>
      </c>
      <c r="W7" s="24" t="n"/>
      <c r="X7" s="25" t="n">
        <v>61</v>
      </c>
      <c r="Y7" s="24" t="n"/>
      <c r="Z7" s="25" t="n">
        <v>70</v>
      </c>
      <c r="AA7" s="24" t="n"/>
      <c r="AB7" s="25" t="n">
        <v>70</v>
      </c>
      <c r="AC7" s="26" t="n"/>
      <c r="AD7" s="25" t="n">
        <v>70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2510</v>
      </c>
      <c r="E8" s="29" t="inlineStr">
        <is>
          <t>Room 2</t>
        </is>
      </c>
      <c r="F8" s="119" t="n">
        <v>11275</v>
      </c>
      <c r="G8" s="117" t="n">
        <v>4340.039999999999</v>
      </c>
      <c r="H8" s="117" t="n">
        <v>1466.177066</v>
      </c>
      <c r="I8" s="19">
        <f>G8+H8</f>
        <v/>
      </c>
      <c r="J8" s="119" t="n">
        <v>12069</v>
      </c>
      <c r="K8" s="117" t="n">
        <v>4643.864</v>
      </c>
      <c r="L8" s="117" t="n">
        <v>1546.4125536</v>
      </c>
      <c r="M8" s="19">
        <f>K8+L8</f>
        <v/>
      </c>
      <c r="N8" s="87" t="n">
        <v>27</v>
      </c>
      <c r="O8" s="87" t="n">
        <v>23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0</v>
      </c>
      <c r="U8" s="20">
        <f>IF(T8&gt;0,(T8-T9-$Q8),"")</f>
        <v/>
      </c>
      <c r="V8" s="21" t="n">
        <v>0</v>
      </c>
      <c r="W8" s="20">
        <f>IF(V8&gt;0,(V8-V9-$Q8),"")</f>
        <v/>
      </c>
      <c r="X8" s="21" t="n">
        <v>7830</v>
      </c>
      <c r="Y8" s="20">
        <f>IF(X8&gt;0,(X8-X9-$Q8),"")</f>
        <v/>
      </c>
      <c r="Z8" s="21" t="n">
        <v>7830</v>
      </c>
      <c r="AA8" s="20">
        <f>IF(Z8&gt;0,(Z8-Z9-$Q8),"")</f>
        <v/>
      </c>
      <c r="AB8" s="21" t="n">
        <v>7830</v>
      </c>
      <c r="AC8" s="22">
        <f>IF(AB8&gt;0,(AB8-AB9-$Q8),"")</f>
        <v/>
      </c>
      <c r="AD8" s="21" t="n">
        <v>7830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1421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5441</v>
      </c>
      <c r="E10" s="18" t="inlineStr">
        <is>
          <t>Room 3</t>
        </is>
      </c>
      <c r="F10" s="119" t="n">
        <v>13956</v>
      </c>
      <c r="G10" s="117" t="n">
        <v>10601.29853125</v>
      </c>
      <c r="H10" s="117" t="n">
        <v>1812.84269</v>
      </c>
      <c r="I10" s="19">
        <f>G10+H10</f>
        <v/>
      </c>
      <c r="J10" s="119" t="n">
        <v>18044</v>
      </c>
      <c r="K10" s="117" t="n">
        <v>13476.50003125</v>
      </c>
      <c r="L10" s="117" t="n">
        <v>1819.447575</v>
      </c>
      <c r="M10" s="19">
        <f>K10+L10</f>
        <v/>
      </c>
      <c r="N10" s="88" t="n">
        <v>49</v>
      </c>
      <c r="O10" s="88" t="n">
        <v>45</v>
      </c>
      <c r="P10" s="92" t="n"/>
      <c r="Q10" s="20">
        <f>J10-P10</f>
        <v/>
      </c>
      <c r="R10" s="21" t="n">
        <v>3167</v>
      </c>
      <c r="S10" s="20">
        <f>IF(R10&gt;0,(R10-R11-$Q10),"")</f>
        <v/>
      </c>
      <c r="T10" s="21" t="n">
        <v>4858</v>
      </c>
      <c r="U10" s="20">
        <f>IF(T10&gt;0,(T10-T11-$Q10),"")</f>
        <v/>
      </c>
      <c r="V10" s="21" t="n">
        <v>9334</v>
      </c>
      <c r="W10" s="20">
        <f>IF(V10&gt;0,(V10-V11-$Q10),"")</f>
        <v/>
      </c>
      <c r="X10" s="21" t="n">
        <v>12343</v>
      </c>
      <c r="Y10" s="20">
        <f>IF(X10&gt;0,(X10-X11-$Q10),"")</f>
        <v/>
      </c>
      <c r="Z10" s="21" t="n">
        <v>12321</v>
      </c>
      <c r="AA10" s="20">
        <f>IF(Z10&gt;0,(Z10-Z11-$Q10),"")</f>
        <v/>
      </c>
      <c r="AB10" s="21" t="n">
        <v>12321</v>
      </c>
      <c r="AC10" s="22">
        <f>IF(AB10&gt;0,(AB10-AB11-$Q10),"")</f>
        <v/>
      </c>
      <c r="AD10" s="21" t="n">
        <v>12321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1889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0</v>
      </c>
      <c r="U11" s="24" t="n"/>
      <c r="V11" s="30" t="n">
        <v>0</v>
      </c>
      <c r="W11" s="24" t="n"/>
      <c r="X11" s="30" t="n">
        <v>12</v>
      </c>
      <c r="Y11" s="24" t="n"/>
      <c r="Z11" s="30" t="n">
        <v>62</v>
      </c>
      <c r="AA11" s="24" t="n"/>
      <c r="AB11" s="30" t="n">
        <v>62</v>
      </c>
      <c r="AC11" s="26" t="n"/>
      <c r="AD11" s="30" t="n">
        <v>62</v>
      </c>
      <c r="AE11" s="26" t="n"/>
    </row>
    <row r="12">
      <c r="B12" s="16" t="inlineStr">
        <is>
          <t>WM TUC</t>
        </is>
      </c>
      <c r="C12" s="17" t="n">
        <v>1416</v>
      </c>
      <c r="E12" s="29" t="inlineStr">
        <is>
          <t>Room 4</t>
        </is>
      </c>
      <c r="F12" s="119" t="n">
        <v>13451</v>
      </c>
      <c r="G12" s="117" t="n">
        <v>12333.36625</v>
      </c>
      <c r="H12" s="117" t="n">
        <v>15858.40196710001</v>
      </c>
      <c r="I12" s="19">
        <f>G12+H12</f>
        <v/>
      </c>
      <c r="J12" s="119" t="n">
        <v>14569</v>
      </c>
      <c r="K12" s="117" t="n">
        <v>12230.781</v>
      </c>
      <c r="L12" s="117" t="n">
        <v>18185.67377619999</v>
      </c>
      <c r="M12" s="19">
        <f>K12+L12</f>
        <v/>
      </c>
      <c r="N12" s="88" t="n">
        <v>47</v>
      </c>
      <c r="O12" s="88" t="n">
        <v>40</v>
      </c>
      <c r="P12" s="92" t="n"/>
      <c r="Q12" s="20">
        <f>J12-P12</f>
        <v/>
      </c>
      <c r="R12" s="21" t="n">
        <v>1494</v>
      </c>
      <c r="S12" s="20">
        <f>IF(R12&gt;0,(R12-R13-$Q12),"")</f>
        <v/>
      </c>
      <c r="T12" s="21" t="n">
        <v>3362</v>
      </c>
      <c r="U12" s="20">
        <f>IF(T12&gt;0,(T12-T13-$Q12),"")</f>
        <v/>
      </c>
      <c r="V12" s="21" t="n">
        <v>5858</v>
      </c>
      <c r="W12" s="20">
        <f>IF(V12&gt;0,(V12-V13-$Q12),"")</f>
        <v/>
      </c>
      <c r="X12" s="21" t="n">
        <v>10002</v>
      </c>
      <c r="Y12" s="20">
        <f>IF(X12&gt;0,(X12-X13-$Q12),"")</f>
        <v/>
      </c>
      <c r="Z12" s="21" t="n">
        <v>10877</v>
      </c>
      <c r="AA12" s="20">
        <f>IF(Z12&gt;0,(Z12-Z13-$Q12),"")</f>
        <v/>
      </c>
      <c r="AB12" s="21" t="n">
        <v>10877</v>
      </c>
      <c r="AC12" s="22">
        <f>IF(AB12&gt;0,(AB12-AB13-$Q12),"")</f>
        <v/>
      </c>
      <c r="AD12" s="21" t="n">
        <v>10877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4057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40</v>
      </c>
      <c r="S13" s="24" t="n"/>
      <c r="T13" s="30" t="n">
        <v>40</v>
      </c>
      <c r="U13" s="24" t="n"/>
      <c r="V13" s="30" t="n">
        <v>41</v>
      </c>
      <c r="W13" s="24" t="n"/>
      <c r="X13" s="30" t="n">
        <v>78</v>
      </c>
      <c r="Y13" s="24" t="n"/>
      <c r="Z13" s="30" t="n">
        <v>78</v>
      </c>
      <c r="AA13" s="24" t="n"/>
      <c r="AB13" s="30" t="n">
        <v>78</v>
      </c>
      <c r="AC13" s="26" t="n"/>
      <c r="AD13" s="30" t="n">
        <v>78</v>
      </c>
      <c r="AE13" s="26" t="n"/>
    </row>
    <row r="14">
      <c r="B14" s="16" t="inlineStr">
        <is>
          <t>ALBSFWY PHX</t>
        </is>
      </c>
      <c r="C14" s="17" t="n">
        <v>11005</v>
      </c>
      <c r="E14" s="18" t="inlineStr">
        <is>
          <t>Room 5</t>
        </is>
      </c>
      <c r="F14" s="119" t="n">
        <v>24155</v>
      </c>
      <c r="G14" s="117" t="n">
        <v>17386.09375</v>
      </c>
      <c r="H14" s="117" t="n">
        <v>21320.21580823</v>
      </c>
      <c r="I14" s="19">
        <f>G14+H14</f>
        <v/>
      </c>
      <c r="J14" s="119" t="n">
        <v>33730</v>
      </c>
      <c r="K14" s="117" t="n">
        <v>30633.8125</v>
      </c>
      <c r="L14" s="117" t="n">
        <v>35087.16598346001</v>
      </c>
      <c r="M14" s="19">
        <f>K14+L14</f>
        <v/>
      </c>
      <c r="N14" s="88" t="n">
        <v>64</v>
      </c>
      <c r="O14" s="88" t="n">
        <v>46</v>
      </c>
      <c r="P14" s="92" t="n"/>
      <c r="Q14" s="20">
        <f>J14-P14</f>
        <v/>
      </c>
      <c r="R14" s="21" t="n">
        <v>4193</v>
      </c>
      <c r="S14" s="20">
        <f>IF(R14&gt;0,(R14-R15-$Q14),"")</f>
        <v/>
      </c>
      <c r="T14" s="21" t="n">
        <v>8073</v>
      </c>
      <c r="U14" s="20">
        <f>IF(T14&gt;0,(T14-T15-$Q14),"")</f>
        <v/>
      </c>
      <c r="V14" s="21" t="n">
        <v>9732</v>
      </c>
      <c r="W14" s="20">
        <f>IF(V14&gt;0,(V14-V15-$Q14),"")</f>
        <v/>
      </c>
      <c r="X14" s="21" t="n">
        <v>11731</v>
      </c>
      <c r="Y14" s="20">
        <f>IF(X14&gt;0,(X14-X15-$Q14),"")</f>
        <v/>
      </c>
      <c r="Z14" s="21" t="n">
        <v>13967</v>
      </c>
      <c r="AA14" s="20">
        <f>IF(Z14&gt;0,(Z14-Z15-$Q14),"")</f>
        <v/>
      </c>
      <c r="AB14" s="21" t="n">
        <v>15898</v>
      </c>
      <c r="AC14" s="22">
        <f>IF(AB14&gt;0,(AB14-AB15-$Q14),"")</f>
        <v/>
      </c>
      <c r="AD14" s="21" t="n">
        <v>15898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55</v>
      </c>
      <c r="S15" s="24" t="n"/>
      <c r="T15" s="25" t="n">
        <v>94</v>
      </c>
      <c r="U15" s="24" t="n"/>
      <c r="V15" s="25" t="n">
        <v>94</v>
      </c>
      <c r="W15" s="24" t="n"/>
      <c r="X15" s="25" t="n">
        <v>100</v>
      </c>
      <c r="Y15" s="24" t="n"/>
      <c r="Z15" s="25" t="n">
        <v>105</v>
      </c>
      <c r="AA15" s="24" t="n"/>
      <c r="AB15" s="25" t="n">
        <v>112</v>
      </c>
      <c r="AC15" s="26" t="n"/>
      <c r="AD15" s="25" t="n">
        <v>112</v>
      </c>
      <c r="AE15" s="26" t="n"/>
    </row>
    <row r="16" ht="15" customHeight="1" thickBot="1">
      <c r="B16" s="28" t="inlineStr">
        <is>
          <t>FRY'S</t>
        </is>
      </c>
      <c r="C16" s="17" t="n">
        <v>12982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O18" s="1" t="inlineStr">
        <is>
          <t>.</t>
        </is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9882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1964</v>
      </c>
      <c r="L20" s="4" t="n"/>
      <c r="M20" s="4" t="n"/>
      <c r="Q20" s="51" t="inlineStr">
        <is>
          <t>Day Prior</t>
        </is>
      </c>
      <c r="R20" s="35" t="n">
        <v>10869</v>
      </c>
      <c r="S20" s="36" t="n">
        <v>-64600</v>
      </c>
      <c r="T20" s="35" t="n">
        <v>15562</v>
      </c>
      <c r="U20" s="36" t="n">
        <v>-59907</v>
      </c>
      <c r="V20" s="35" t="n">
        <v>27736</v>
      </c>
      <c r="W20" s="36" t="n">
        <v>-47733</v>
      </c>
      <c r="X20" s="35" t="n">
        <v>43612</v>
      </c>
      <c r="Y20" s="36" t="n">
        <v>-31857</v>
      </c>
      <c r="Z20" s="35" t="n">
        <v>44777</v>
      </c>
      <c r="AA20" s="36" t="n">
        <v>-30692</v>
      </c>
      <c r="AB20" s="35" t="n">
        <v>44777</v>
      </c>
      <c r="AC20" s="37" t="n">
        <v>-30692</v>
      </c>
      <c r="AD20" s="35" t="n">
        <v>44777</v>
      </c>
      <c r="AE20" s="37" t="n">
        <v>-30692</v>
      </c>
    </row>
    <row r="21" ht="15" customHeight="1" thickBot="1">
      <c r="B21" s="57" t="inlineStr">
        <is>
          <t>SBUX LV</t>
        </is>
      </c>
      <c r="C21" s="58" t="n">
        <v>4636</v>
      </c>
      <c r="M21" s="4" t="n"/>
      <c r="Q21" s="52" t="n"/>
      <c r="R21" s="40" t="n">
        <v>7622</v>
      </c>
      <c r="S21" s="41" t="n"/>
      <c r="T21" s="40" t="n">
        <v>9811</v>
      </c>
      <c r="U21" s="41" t="n"/>
      <c r="V21" s="40" t="n">
        <v>12486</v>
      </c>
      <c r="W21" s="41" t="n"/>
      <c r="X21" s="40" t="n">
        <v>15010</v>
      </c>
      <c r="Y21" s="41" t="n"/>
      <c r="Z21" s="40" t="n">
        <v>15718</v>
      </c>
      <c r="AA21" s="41" t="n"/>
      <c r="AB21" s="40" t="n">
        <v>15718</v>
      </c>
      <c r="AC21" s="42" t="n"/>
      <c r="AD21" s="40" t="n">
        <v>15718</v>
      </c>
      <c r="AE21" s="42" t="n"/>
    </row>
    <row r="22" ht="15" customHeight="1" thickBot="1">
      <c r="M22" s="4" t="n"/>
      <c r="Q22" s="54" t="n"/>
      <c r="R22" s="47" t="n">
        <v>5434.5</v>
      </c>
      <c r="S22" s="46" t="n"/>
      <c r="T22" s="47" t="n">
        <v>2346.5</v>
      </c>
      <c r="U22" s="46" t="n"/>
      <c r="V22" s="47" t="n">
        <v>6087</v>
      </c>
      <c r="W22" s="46" t="n"/>
      <c r="X22" s="47" t="n">
        <v>7938</v>
      </c>
      <c r="Y22" s="46" t="n"/>
      <c r="Z22" s="47" t="n">
        <v>582.5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10100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26806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2554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12803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15545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3931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0</v>
      </c>
      <c r="Y35" s="104">
        <f>IF(Z35&gt;0,(Z35-X35)/2,"")</f>
        <v/>
      </c>
      <c r="Z35" s="104" t="n">
        <v>0</v>
      </c>
      <c r="AA35" s="104">
        <f>IF(AB35&gt;0,(AB35-Z35)/2,"")</f>
        <v/>
      </c>
      <c r="AB35" s="104" t="n">
        <v>0</v>
      </c>
      <c r="AC35" s="104">
        <f>IF(AD35&gt;0,(AD35-AB35)/2,"")</f>
        <v/>
      </c>
      <c r="AD35" s="104" t="n">
        <v>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11</v>
      </c>
      <c r="Y36" s="106">
        <f>IF(Z36&gt;0,(Z36-X36)/2,"")</f>
        <v/>
      </c>
      <c r="Z36" s="106" t="n">
        <v>11</v>
      </c>
      <c r="AA36" s="106">
        <f>IF(AB36&gt;0,(AB36-Z36)/2,"")</f>
        <v/>
      </c>
      <c r="AB36" s="106" t="n">
        <v>11</v>
      </c>
      <c r="AC36" s="106">
        <f>IF(AD36&gt;0,(AD36-AB36)/2,"")</f>
        <v/>
      </c>
      <c r="AD36" s="106" t="n">
        <v>11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1016</v>
      </c>
      <c r="S37" s="108">
        <f>IF(T37&gt;0,(T37-R37)/2,"")</f>
        <v/>
      </c>
      <c r="T37" s="108" t="n">
        <v>1016</v>
      </c>
      <c r="U37" s="108">
        <f>IF(V37&gt;0,(V37-T37)/2,"")</f>
        <v/>
      </c>
      <c r="V37" s="108" t="n">
        <v>1436</v>
      </c>
      <c r="W37" s="108">
        <f>IF(X37&gt;0,(X37-V37)/2,"")</f>
        <v/>
      </c>
      <c r="X37" s="108" t="n">
        <v>1667</v>
      </c>
      <c r="Y37" s="108">
        <f>IF(Z37&gt;0,(Z37-X37)/2,"")</f>
        <v/>
      </c>
      <c r="Z37" s="108" t="n">
        <v>2663</v>
      </c>
      <c r="AA37" s="108">
        <f>IF(AB37&gt;0,(AB37-Z37)/2,"")</f>
        <v/>
      </c>
      <c r="AB37" s="108" t="n">
        <v>2663</v>
      </c>
      <c r="AC37" s="108">
        <f>IF(AD37&gt;0,(AD37-AB37)/2,"")</f>
        <v/>
      </c>
      <c r="AD37" s="108" t="n">
        <v>2663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1041</v>
      </c>
      <c r="S38" s="106">
        <f>IF(T38&gt;0,(T38-R38)/2,"")</f>
        <v/>
      </c>
      <c r="T38" s="106" t="n">
        <v>1041</v>
      </c>
      <c r="U38" s="106">
        <f>IF(V38&gt;0,(V38-T38)/2,"")</f>
        <v/>
      </c>
      <c r="V38" s="106" t="n">
        <v>1797</v>
      </c>
      <c r="W38" s="106">
        <f>IF(X38&gt;0,(X38-V38)/2,"")</f>
        <v/>
      </c>
      <c r="X38" s="106" t="n">
        <v>2694</v>
      </c>
      <c r="Y38" s="106">
        <f>IF(Z38&gt;0,(Z38-X38)/2,"")</f>
        <v/>
      </c>
      <c r="Z38" s="106" t="n">
        <v>2694</v>
      </c>
      <c r="AA38" s="106">
        <f>IF(AB38&gt;0,(AB38-Z38)/2,"")</f>
        <v/>
      </c>
      <c r="AB38" s="106" t="n">
        <v>2694</v>
      </c>
      <c r="AC38" s="106">
        <f>IF(AD38&gt;0,(AD38-AB38)/2,"")</f>
        <v/>
      </c>
      <c r="AD38" s="106" t="n">
        <v>2694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816</v>
      </c>
      <c r="S39" s="108">
        <f>IF(T39&gt;0,(T39-R39)/2,"")</f>
        <v/>
      </c>
      <c r="T39" s="108" t="n">
        <v>816</v>
      </c>
      <c r="U39" s="108">
        <f>IF(V39&gt;0,(V39-T39)/2,"")</f>
        <v/>
      </c>
      <c r="V39" s="108" t="n">
        <v>969</v>
      </c>
      <c r="W39" s="108">
        <f>IF(X39&gt;0,(X39-V39)/2,"")</f>
        <v/>
      </c>
      <c r="X39" s="108" t="n">
        <v>1725</v>
      </c>
      <c r="Y39" s="108">
        <f>IF(Z39&gt;0,(Z39-X39)/2,"")</f>
        <v/>
      </c>
      <c r="Z39" s="108" t="n">
        <v>2599</v>
      </c>
      <c r="AA39" s="108">
        <f>IF(AB39&gt;0,(AB39-Z39)/2,"")</f>
        <v/>
      </c>
      <c r="AB39" s="108" t="n">
        <v>2599</v>
      </c>
      <c r="AC39" s="108">
        <f>IF(AD39&gt;0,(AD39-AB39)/2,"")</f>
        <v/>
      </c>
      <c r="AD39" s="108" t="n">
        <v>2599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861</v>
      </c>
      <c r="S40" s="106">
        <f>IF(T40&gt;0,(T40-R40)/2,"")</f>
        <v/>
      </c>
      <c r="T40" s="106" t="n">
        <v>1566</v>
      </c>
      <c r="U40" s="106">
        <f>IF(V40&gt;0,(V40-T40)/2,"")</f>
        <v/>
      </c>
      <c r="V40" s="106" t="n">
        <v>1880</v>
      </c>
      <c r="W40" s="106">
        <f>IF(X40&gt;0,(X40-V40)/2,"")</f>
        <v/>
      </c>
      <c r="X40" s="106" t="n">
        <v>3091</v>
      </c>
      <c r="Y40" s="106">
        <f>IF(Z40&gt;0,(Z40-X40)/2,"")</f>
        <v/>
      </c>
      <c r="Z40" s="106" t="n">
        <v>3097</v>
      </c>
      <c r="AA40" s="106">
        <f>IF(AB40&gt;0,(AB40-Z40)/2,"")</f>
        <v/>
      </c>
      <c r="AB40" s="106" t="n">
        <v>3097</v>
      </c>
      <c r="AC40" s="106">
        <f>IF(AD40&gt;0,(AD40-AB40)/2,"")</f>
        <v/>
      </c>
      <c r="AD40" s="106" t="n">
        <v>3097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733</v>
      </c>
      <c r="S42" s="106">
        <f>IF(T42&gt;0,(T42-R42)/2,"")</f>
        <v/>
      </c>
      <c r="T42" s="106" t="n">
        <v>733</v>
      </c>
      <c r="U42" s="106">
        <f>IF(V42&gt;0,(V42-T42)/2,"")</f>
        <v/>
      </c>
      <c r="V42" s="106" t="n">
        <v>1090</v>
      </c>
      <c r="W42" s="106">
        <f>IF(X42&gt;0,(X42-V42)/2,"")</f>
        <v/>
      </c>
      <c r="X42" s="106" t="n">
        <v>1487</v>
      </c>
      <c r="Y42" s="106">
        <f>IF(Z42&gt;0,(Z42-X42)/2,"")</f>
        <v/>
      </c>
      <c r="Z42" s="106" t="n">
        <v>1565</v>
      </c>
      <c r="AA42" s="106">
        <f>IF(AB42&gt;0,(AB42-Z42)/2,"")</f>
        <v/>
      </c>
      <c r="AB42" s="106" t="n">
        <v>1565</v>
      </c>
      <c r="AC42" s="106">
        <f>IF(AD42&gt;0,(AD42-AB42)/2,"")</f>
        <v/>
      </c>
      <c r="AD42" s="106" t="n">
        <v>1565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801</v>
      </c>
      <c r="S43" s="110">
        <f>IF(T43&gt;0,(T43-R43)/2,"")</f>
        <v/>
      </c>
      <c r="T43" s="110" t="n">
        <v>801</v>
      </c>
      <c r="U43" s="110">
        <f>IF(V43&gt;0,(V43-T43)/2,"")</f>
        <v/>
      </c>
      <c r="V43" s="110" t="n">
        <v>801</v>
      </c>
      <c r="W43" s="110">
        <f>IF(X43&gt;0,(X43-V43)/2,"")</f>
        <v/>
      </c>
      <c r="X43" s="110" t="n">
        <v>801</v>
      </c>
      <c r="Y43" s="110">
        <f>IF(Z43&gt;0,(Z43-X43)/2,"")</f>
        <v/>
      </c>
      <c r="Z43" s="110" t="n">
        <v>801</v>
      </c>
      <c r="AA43" s="110">
        <f>IF(AB43&gt;0,(AB43-Z43)/2,"")</f>
        <v/>
      </c>
      <c r="AB43" s="110" t="n">
        <v>801</v>
      </c>
      <c r="AC43" s="110">
        <f>IF(AD43&gt;0,(AD43-AB43)/2,"")</f>
        <v/>
      </c>
      <c r="AD43" s="110" t="n">
        <v>801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0</v>
      </c>
      <c r="U44" s="112">
        <f>IF(V44&gt;0,(V44-T44)/2,"")</f>
        <v/>
      </c>
      <c r="V44" s="112" t="n">
        <v>0</v>
      </c>
      <c r="W44" s="112">
        <f>IF(X44&gt;0,(X44-V44)/2,"")</f>
        <v/>
      </c>
      <c r="X44" s="112" t="n">
        <v>-882</v>
      </c>
      <c r="Y44" s="112">
        <f>IF(Z44&gt;0,(Z44-X44)/2,"")</f>
        <v/>
      </c>
      <c r="Z44" s="112" t="n">
        <v>-882</v>
      </c>
      <c r="AA44" s="112">
        <f>IF(AB44&gt;0,(AB44-Z44)/2,"")</f>
        <v/>
      </c>
      <c r="AB44" s="112" t="n">
        <v>-882</v>
      </c>
      <c r="AC44" s="112">
        <f>IF(AD44&gt;0,(AD44-AB44)/2,"")</f>
        <v/>
      </c>
      <c r="AD44" s="112" t="n">
        <v>-882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0</v>
      </c>
      <c r="W45" s="108">
        <f>IF(X45&gt;0,(X45-V45)/2,"")</f>
        <v/>
      </c>
      <c r="X45" s="108" t="n">
        <v>2780</v>
      </c>
      <c r="Y45" s="108">
        <f>IF(Z45&gt;0,(Z45-X45)/2,"")</f>
        <v/>
      </c>
      <c r="Z45" s="108" t="n">
        <v>2780</v>
      </c>
      <c r="AA45" s="108">
        <f>IF(AB45&gt;0,(AB45-Z45)/2,"")</f>
        <v/>
      </c>
      <c r="AB45" s="108" t="n">
        <v>2780</v>
      </c>
      <c r="AC45" s="108">
        <f>IF(AD45&gt;0,(AD45-AB45)/2,"")</f>
        <v/>
      </c>
      <c r="AD45" s="108" t="n">
        <v>2780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3098</v>
      </c>
      <c r="Y46" s="106">
        <f>IF(Z46&gt;0,(Z46-X46)/2,"")</f>
        <v/>
      </c>
      <c r="Z46" s="106" t="n">
        <v>3098</v>
      </c>
      <c r="AA46" s="106">
        <f>IF(AB46&gt;0,(AB46-Z46)/2,"")</f>
        <v/>
      </c>
      <c r="AB46" s="106" t="n">
        <v>3098</v>
      </c>
      <c r="AC46" s="106">
        <f>IF(AD46&gt;0,(AD46-AB46)/2,"")</f>
        <v/>
      </c>
      <c r="AD46" s="106" t="n">
        <v>3098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2834</v>
      </c>
      <c r="Y47" s="110">
        <f>IF(Z47&gt;0,(Z47-X47)/2,"")</f>
        <v/>
      </c>
      <c r="Z47" s="110" t="n">
        <v>2834</v>
      </c>
      <c r="AA47" s="110">
        <f>IF(AB47&gt;0,(AB47-Z47)/2,"")</f>
        <v/>
      </c>
      <c r="AB47" s="110" t="n">
        <v>2834</v>
      </c>
      <c r="AC47" s="110">
        <f>IF(AD47&gt;0,(AD47-AB47)/2,"")</f>
        <v/>
      </c>
      <c r="AD47" s="110" t="n">
        <v>2834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96</v>
      </c>
      <c r="S48" s="112">
        <f>IF(T48&gt;0,(T48-R48)/2,"")</f>
        <v/>
      </c>
      <c r="T48" s="112" t="n">
        <v>170</v>
      </c>
      <c r="U48" s="112">
        <f>IF(V48&gt;0,(V48-T48)/2,"")</f>
        <v/>
      </c>
      <c r="V48" s="112" t="n">
        <v>170</v>
      </c>
      <c r="W48" s="112">
        <f>IF(X48&gt;0,(X48-V48)/2,"")</f>
        <v/>
      </c>
      <c r="X48" s="112" t="n">
        <v>319</v>
      </c>
      <c r="Y48" s="112">
        <f>IF(Z48&gt;0,(Z48-X48)/2,"")</f>
        <v/>
      </c>
      <c r="Z48" s="112" t="n">
        <v>321</v>
      </c>
      <c r="AA48" s="112">
        <f>IF(AB48&gt;0,(AB48-Z48)/2,"")</f>
        <v/>
      </c>
      <c r="AB48" s="112" t="n">
        <v>321</v>
      </c>
      <c r="AC48" s="112">
        <f>IF(AD48&gt;0,(AD48-AB48)/2,"")</f>
        <v/>
      </c>
      <c r="AD48" s="112" t="n">
        <v>321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0</v>
      </c>
      <c r="S49" s="108">
        <f>IF(T49&gt;0,(T49-R49)/2,"")</f>
        <v/>
      </c>
      <c r="T49" s="108" t="n">
        <v>336</v>
      </c>
      <c r="U49" s="108">
        <f>IF(V49&gt;0,(V49-T49)/2,"")</f>
        <v/>
      </c>
      <c r="V49" s="108" t="n">
        <v>896</v>
      </c>
      <c r="W49" s="108">
        <f>IF(X49&gt;0,(X49-V49)/2,"")</f>
        <v/>
      </c>
      <c r="X49" s="108" t="n">
        <v>1027</v>
      </c>
      <c r="Y49" s="108">
        <f>IF(Z49&gt;0,(Z49-X49)/2,"")</f>
        <v/>
      </c>
      <c r="Z49" s="108" t="n">
        <v>1031</v>
      </c>
      <c r="AA49" s="108">
        <f>IF(AB49&gt;0,(AB49-Z49)/2,"")</f>
        <v/>
      </c>
      <c r="AB49" s="108" t="n">
        <v>1031</v>
      </c>
      <c r="AC49" s="108">
        <f>IF(AD49&gt;0,(AD49-AB49)/2,"")</f>
        <v/>
      </c>
      <c r="AD49" s="108" t="n">
        <v>1031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1022</v>
      </c>
      <c r="S50" s="106">
        <f>IF(T50&gt;0,(T50-R50)/2,"")</f>
        <v/>
      </c>
      <c r="T50" s="106" t="n">
        <v>1022</v>
      </c>
      <c r="U50" s="106">
        <f>IF(V50&gt;0,(V50-T50)/2,"")</f>
        <v/>
      </c>
      <c r="V50" s="106" t="n">
        <v>1561</v>
      </c>
      <c r="W50" s="106">
        <f>IF(X50&gt;0,(X50-V50)/2,"")</f>
        <v/>
      </c>
      <c r="X50" s="106" t="n">
        <v>1636</v>
      </c>
      <c r="Y50" s="106">
        <f>IF(Z50&gt;0,(Z50-X50)/2,"")</f>
        <v/>
      </c>
      <c r="Z50" s="106" t="n">
        <v>1577</v>
      </c>
      <c r="AA50" s="106">
        <f>IF(AB50&gt;0,(AB50-Z50)/2,"")</f>
        <v/>
      </c>
      <c r="AB50" s="106" t="n">
        <v>1577</v>
      </c>
      <c r="AC50" s="106">
        <f>IF(AD50&gt;0,(AD50-AB50)/2,"")</f>
        <v/>
      </c>
      <c r="AD50" s="106" t="n">
        <v>1577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0</v>
      </c>
      <c r="S51" s="108">
        <f>IF(T51&gt;0,(T51-R51)/2,"")</f>
        <v/>
      </c>
      <c r="T51" s="108" t="n">
        <v>27</v>
      </c>
      <c r="U51" s="108">
        <f>IF(V51&gt;0,(V51-T51)/2,"")</f>
        <v/>
      </c>
      <c r="V51" s="108" t="n">
        <v>1309</v>
      </c>
      <c r="W51" s="108">
        <f>IF(X51&gt;0,(X51-V51)/2,"")</f>
        <v/>
      </c>
      <c r="X51" s="108" t="n">
        <v>1718</v>
      </c>
      <c r="Y51" s="108">
        <f>IF(Z51&gt;0,(Z51-X51)/2,"")</f>
        <v/>
      </c>
      <c r="Z51" s="108" t="n">
        <v>1726</v>
      </c>
      <c r="AA51" s="108">
        <f>IF(AB51&gt;0,(AB51-Z51)/2,"")</f>
        <v/>
      </c>
      <c r="AB51" s="108" t="n">
        <v>1726</v>
      </c>
      <c r="AC51" s="108">
        <f>IF(AD51&gt;0,(AD51-AB51)/2,"")</f>
        <v/>
      </c>
      <c r="AD51" s="108" t="n">
        <v>1726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498</v>
      </c>
      <c r="S52" s="106">
        <f>IF(T52&gt;0,(T52-R52)/2,"")</f>
        <v/>
      </c>
      <c r="T52" s="106" t="n">
        <v>614</v>
      </c>
      <c r="U52" s="106">
        <f>IF(V52&gt;0,(V52-T52)/2,"")</f>
        <v/>
      </c>
      <c r="V52" s="106" t="n">
        <v>1406</v>
      </c>
      <c r="W52" s="106">
        <f>IF(X52&gt;0,(X52-V52)/2,"")</f>
        <v/>
      </c>
      <c r="X52" s="106" t="n">
        <v>1903</v>
      </c>
      <c r="Y52" s="106">
        <f>IF(Z52&gt;0,(Z52-X52)/2,"")</f>
        <v/>
      </c>
      <c r="Z52" s="106" t="n">
        <v>1915</v>
      </c>
      <c r="AA52" s="106">
        <f>IF(AB52&gt;0,(AB52-Z52)/2,"")</f>
        <v/>
      </c>
      <c r="AB52" s="106" t="n">
        <v>1915</v>
      </c>
      <c r="AC52" s="106">
        <f>IF(AD52&gt;0,(AD52-AB52)/2,"")</f>
        <v/>
      </c>
      <c r="AD52" s="106" t="n">
        <v>1915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464</v>
      </c>
      <c r="S53" s="108">
        <f>IF(T53&gt;0,(T53-R53)/2,"")</f>
        <v/>
      </c>
      <c r="T53" s="108" t="n">
        <v>464</v>
      </c>
      <c r="U53" s="108">
        <f>IF(V53&gt;0,(V53-T53)/2,"")</f>
        <v/>
      </c>
      <c r="V53" s="108" t="n">
        <v>464</v>
      </c>
      <c r="W53" s="108">
        <f>IF(X53&gt;0,(X53-V53)/2,"")</f>
        <v/>
      </c>
      <c r="X53" s="108" t="n">
        <v>568</v>
      </c>
      <c r="Y53" s="108">
        <f>IF(Z53&gt;0,(Z53-X53)/2,"")</f>
        <v/>
      </c>
      <c r="Z53" s="108" t="n">
        <v>570</v>
      </c>
      <c r="AA53" s="108">
        <f>IF(AB53&gt;0,(AB53-Z53)/2,"")</f>
        <v/>
      </c>
      <c r="AB53" s="108" t="n">
        <v>570</v>
      </c>
      <c r="AC53" s="108">
        <f>IF(AD53&gt;0,(AD53-AB53)/2,"")</f>
        <v/>
      </c>
      <c r="AD53" s="108" t="n">
        <v>570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1000</v>
      </c>
      <c r="S54" s="106">
        <f>IF(T54&gt;0,(T54-R54)/2,"")</f>
        <v/>
      </c>
      <c r="T54" s="106" t="n">
        <v>2036</v>
      </c>
      <c r="U54" s="106">
        <f>IF(V54&gt;0,(V54-T54)/2,"")</f>
        <v/>
      </c>
      <c r="V54" s="106" t="n">
        <v>2510</v>
      </c>
      <c r="W54" s="106">
        <f>IF(X54&gt;0,(X54-V54)/2,"")</f>
        <v/>
      </c>
      <c r="X54" s="106" t="n">
        <v>3922</v>
      </c>
      <c r="Y54" s="106">
        <f>IF(Z54&gt;0,(Z54-X54)/2,"")</f>
        <v/>
      </c>
      <c r="Z54" s="106" t="n">
        <v>3922</v>
      </c>
      <c r="AA54" s="106">
        <f>IF(AB54&gt;0,(AB54-Z54)/2,"")</f>
        <v/>
      </c>
      <c r="AB54" s="106" t="n">
        <v>3922</v>
      </c>
      <c r="AC54" s="106">
        <f>IF(AD54&gt;0,(AD54-AB54)/2,"")</f>
        <v/>
      </c>
      <c r="AD54" s="106" t="n">
        <v>3922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216</v>
      </c>
      <c r="Y55" s="108">
        <f>IF(Z55&gt;0,(Z55-X55)/2,"")</f>
        <v/>
      </c>
      <c r="Z55" s="108" t="n">
        <v>216</v>
      </c>
      <c r="AA55" s="108">
        <f>IF(AB55&gt;0,(AB55-Z55)/2,"")</f>
        <v/>
      </c>
      <c r="AB55" s="108" t="n">
        <v>216</v>
      </c>
      <c r="AC55" s="108">
        <f>IF(AD55&gt;0,(AD55-AB55)/2,"")</f>
        <v/>
      </c>
      <c r="AD55" s="108" t="n">
        <v>216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87</v>
      </c>
      <c r="S56" s="114">
        <f>IF(T56&gt;0,(T56-R56)/2,"")</f>
        <v/>
      </c>
      <c r="T56" s="114" t="n">
        <v>189</v>
      </c>
      <c r="U56" s="114">
        <f>IF(V56&gt;0,(V56-T56)/2,"")</f>
        <v/>
      </c>
      <c r="V56" s="114" t="n">
        <v>1018</v>
      </c>
      <c r="W56" s="114">
        <f>IF(X56&gt;0,(X56-V56)/2,"")</f>
        <v/>
      </c>
      <c r="X56" s="114" t="n">
        <v>1034</v>
      </c>
      <c r="Y56" s="114">
        <f>IF(Z56&gt;0,(Z56-X56)/2,"")</f>
        <v/>
      </c>
      <c r="Z56" s="114" t="n">
        <v>1043</v>
      </c>
      <c r="AA56" s="114">
        <f>IF(AB56&gt;0,(AB56-Z56)/2,"")</f>
        <v/>
      </c>
      <c r="AB56" s="114" t="n">
        <v>1043</v>
      </c>
      <c r="AC56" s="114">
        <f>IF(AD56&gt;0,(AD56-AB56)/2,"")</f>
        <v/>
      </c>
      <c r="AD56" s="114" t="n">
        <v>1043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9</v>
      </c>
      <c r="S57" s="104">
        <f>IF(T57&gt;0,(T57-R57)/2,"")</f>
        <v/>
      </c>
      <c r="T57" s="104" t="n">
        <v>24</v>
      </c>
      <c r="U57" s="104">
        <f>IF(V57&gt;0,(V57-T57)/2,"")</f>
        <v/>
      </c>
      <c r="V57" s="104" t="n">
        <v>357</v>
      </c>
      <c r="W57" s="104">
        <f>IF(X57&gt;0,(X57-V57)/2,"")</f>
        <v/>
      </c>
      <c r="X57" s="104" t="n">
        <v>1000</v>
      </c>
      <c r="Y57" s="104">
        <f>IF(Z57&gt;0,(Z57-X57)/2,"")</f>
        <v/>
      </c>
      <c r="Z57" s="104" t="n">
        <v>1325</v>
      </c>
      <c r="AA57" s="104">
        <f>IF(AB57&gt;0,(AB57-Z57)/2,"")</f>
        <v/>
      </c>
      <c r="AB57" s="104" t="n">
        <v>1325</v>
      </c>
      <c r="AC57" s="104">
        <f>IF(AD57&gt;0,(AD57-AB57)/2,"")</f>
        <v/>
      </c>
      <c r="AD57" s="104" t="n">
        <v>1325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0</v>
      </c>
      <c r="S58" s="106">
        <f>IF(T58&gt;0,(T58-R58)/2,"")</f>
        <v/>
      </c>
      <c r="T58" s="106" t="n">
        <v>479</v>
      </c>
      <c r="U58" s="106">
        <f>IF(V58&gt;0,(V58-T58)/2,"")</f>
        <v/>
      </c>
      <c r="V58" s="106" t="n">
        <v>1704</v>
      </c>
      <c r="W58" s="106">
        <f>IF(X58&gt;0,(X58-V58)/2,"")</f>
        <v/>
      </c>
      <c r="X58" s="106" t="n">
        <v>2778</v>
      </c>
      <c r="Y58" s="106">
        <f>IF(Z58&gt;0,(Z58-X58)/2,"")</f>
        <v/>
      </c>
      <c r="Z58" s="106" t="n">
        <v>2778</v>
      </c>
      <c r="AA58" s="106">
        <f>IF(AB58&gt;0,(AB58-Z58)/2,"")</f>
        <v/>
      </c>
      <c r="AB58" s="106" t="n">
        <v>2778</v>
      </c>
      <c r="AC58" s="106">
        <f>IF(AD58&gt;0,(AD58-AB58)/2,"")</f>
        <v/>
      </c>
      <c r="AD58" s="106" t="n">
        <v>2778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981</v>
      </c>
      <c r="S59" s="108">
        <f>IF(T59&gt;0,(T59-R59)/2,"")</f>
        <v/>
      </c>
      <c r="T59" s="108" t="n">
        <v>1132</v>
      </c>
      <c r="U59" s="108">
        <f>IF(V59&gt;0,(V59-T59)/2,"")</f>
        <v/>
      </c>
      <c r="V59" s="108" t="n">
        <v>1372</v>
      </c>
      <c r="W59" s="108">
        <f>IF(X59&gt;0,(X59-V59)/2,"")</f>
        <v/>
      </c>
      <c r="X59" s="108" t="n">
        <v>2449</v>
      </c>
      <c r="Y59" s="108">
        <f>IF(Z59&gt;0,(Z59-X59)/2,"")</f>
        <v/>
      </c>
      <c r="Z59" s="108" t="n">
        <v>2999</v>
      </c>
      <c r="AA59" s="108">
        <f>IF(AB59&gt;0,(AB59-Z59)/2,"")</f>
        <v/>
      </c>
      <c r="AB59" s="108" t="n">
        <v>2999</v>
      </c>
      <c r="AC59" s="108">
        <f>IF(AD59&gt;0,(AD59-AB59)/2,"")</f>
        <v/>
      </c>
      <c r="AD59" s="108" t="n">
        <v>2999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504</v>
      </c>
      <c r="S60" s="114">
        <f>IF(T60&gt;0,(T60-R60)/2,"")</f>
        <v/>
      </c>
      <c r="T60" s="114" t="n">
        <v>1727</v>
      </c>
      <c r="U60" s="114">
        <f>IF(V60&gt;0,(V60-T60)/2,"")</f>
        <v/>
      </c>
      <c r="V60" s="114" t="n">
        <v>2425</v>
      </c>
      <c r="W60" s="114">
        <f>IF(X60&gt;0,(X60-V60)/2,"")</f>
        <v/>
      </c>
      <c r="X60" s="114" t="n">
        <v>3775</v>
      </c>
      <c r="Y60" s="114">
        <f>IF(Z60&gt;0,(Z60-X60)/2,"")</f>
        <v/>
      </c>
      <c r="Z60" s="114" t="n">
        <v>3775</v>
      </c>
      <c r="AA60" s="114">
        <f>IF(AB60&gt;0,(AB60-Z60)/2,"")</f>
        <v/>
      </c>
      <c r="AB60" s="114" t="n">
        <v>3775</v>
      </c>
      <c r="AC60" s="114">
        <f>IF(AD60&gt;0,(AD60-AB60)/2,"")</f>
        <v/>
      </c>
      <c r="AD60" s="114" t="n">
        <v>3775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797</v>
      </c>
      <c r="S61" s="104">
        <f>IF(T61&gt;0,(T61-R61)/2,"")</f>
        <v/>
      </c>
      <c r="T61" s="104" t="n">
        <v>2085</v>
      </c>
      <c r="U61" s="104">
        <f>IF(V61&gt;0,(V61-T61)/2,"")</f>
        <v/>
      </c>
      <c r="V61" s="104" t="n">
        <v>2457</v>
      </c>
      <c r="W61" s="104">
        <f>IF(X61&gt;0,(X61-V61)/2,"")</f>
        <v/>
      </c>
      <c r="X61" s="104" t="n">
        <v>2683</v>
      </c>
      <c r="Y61" s="104">
        <f>IF(Z61&gt;0,(Z61-X61)/2,"")</f>
        <v/>
      </c>
      <c r="Z61" s="104" t="n">
        <v>2858</v>
      </c>
      <c r="AA61" s="104">
        <f>IF(AB61&gt;0,(AB61-Z61)/2,"")</f>
        <v/>
      </c>
      <c r="AB61" s="104" t="n">
        <v>3777</v>
      </c>
      <c r="AC61" s="104">
        <f>IF(AD61&gt;0,(AD61-AB61)/2,"")</f>
        <v/>
      </c>
      <c r="AD61" s="104" t="n">
        <v>3777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30</v>
      </c>
      <c r="S62" s="106">
        <f>IF(T62&gt;0,(T62-R62)/2,"")</f>
        <v/>
      </c>
      <c r="T62" s="106" t="n">
        <v>345</v>
      </c>
      <c r="U62" s="106">
        <f>IF(V62&gt;0,(V62-T62)/2,"")</f>
        <v/>
      </c>
      <c r="V62" s="106" t="n">
        <v>734</v>
      </c>
      <c r="W62" s="106">
        <f>IF(X62&gt;0,(X62-V62)/2,"")</f>
        <v/>
      </c>
      <c r="X62" s="106" t="n">
        <v>1432</v>
      </c>
      <c r="Y62" s="106">
        <f>IF(Z62&gt;0,(Z62-X62)/2,"")</f>
        <v/>
      </c>
      <c r="Z62" s="106" t="n">
        <v>2098</v>
      </c>
      <c r="AA62" s="106">
        <f>IF(AB62&gt;0,(AB62-Z62)/2,"")</f>
        <v/>
      </c>
      <c r="AB62" s="106" t="n">
        <v>2247</v>
      </c>
      <c r="AC62" s="106">
        <f>IF(AD62&gt;0,(AD62-AB62)/2,"")</f>
        <v/>
      </c>
      <c r="AD62" s="106" t="n">
        <v>2247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0</v>
      </c>
      <c r="S63" s="108">
        <f>IF(T63&gt;0,(T63-R63)/2,"")</f>
        <v/>
      </c>
      <c r="T63" s="108" t="n">
        <v>288</v>
      </c>
      <c r="U63" s="108">
        <f>IF(V63&gt;0,(V63-T63)/2,"")</f>
        <v/>
      </c>
      <c r="V63" s="108" t="n">
        <v>481</v>
      </c>
      <c r="W63" s="108">
        <f>IF(X63&gt;0,(X63-V63)/2,"")</f>
        <v/>
      </c>
      <c r="X63" s="108" t="n">
        <v>840</v>
      </c>
      <c r="Y63" s="108">
        <f>IF(Z63&gt;0,(Z63-X63)/2,"")</f>
        <v/>
      </c>
      <c r="Z63" s="108" t="n">
        <v>1386</v>
      </c>
      <c r="AA63" s="108">
        <f>IF(AB63&gt;0,(AB63-Z63)/2,"")</f>
        <v/>
      </c>
      <c r="AB63" s="108" t="n">
        <v>1613</v>
      </c>
      <c r="AC63" s="108">
        <f>IF(AD63&gt;0,(AD63-AB63)/2,"")</f>
        <v/>
      </c>
      <c r="AD63" s="108" t="n">
        <v>1613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793</v>
      </c>
      <c r="S64" s="114">
        <f>IF(T64&gt;0,(T64-R64)/2,"")</f>
        <v/>
      </c>
      <c r="T64" s="114" t="n">
        <v>858</v>
      </c>
      <c r="U64" s="114">
        <f>IF(V64&gt;0,(V64-T64)/2,"")</f>
        <v/>
      </c>
      <c r="V64" s="114" t="n">
        <v>1202</v>
      </c>
      <c r="W64" s="114">
        <f>IF(X64&gt;0,(X64-V64)/2,"")</f>
        <v/>
      </c>
      <c r="X64" s="114" t="n">
        <v>1330</v>
      </c>
      <c r="Y64" s="114">
        <f>IF(Z64&gt;0,(Z64-X64)/2,"")</f>
        <v/>
      </c>
      <c r="Z64" s="114" t="n">
        <v>1393</v>
      </c>
      <c r="AA64" s="114">
        <f>IF(AB64&gt;0,(AB64-Z64)/2,"")</f>
        <v/>
      </c>
      <c r="AB64" s="114" t="n">
        <v>1690</v>
      </c>
      <c r="AC64" s="114">
        <f>IF(AD64&gt;0,(AD64-AB64)/2,"")</f>
        <v/>
      </c>
      <c r="AD64" s="114" t="n">
        <v>1690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89.xml><?xml version="1.0" encoding="utf-8"?>
<worksheet xmlns:r="http://schemas.openxmlformats.org/officeDocument/2006/relationships" xmlns="http://schemas.openxmlformats.org/spreadsheetml/2006/main">
  <sheetPr codeName="Sheet89">
    <tabColor theme="1"/>
    <outlinePr summaryBelow="1" summaryRight="1"/>
    <pageSetUpPr fitToPage="1"/>
  </sheetPr>
  <dimension ref="B2:AQ64"/>
  <sheetViews>
    <sheetView topLeftCell="F1" zoomScale="85" zoomScaleNormal="85" zoomScaleSheetLayoutView="70" workbookViewId="0">
      <selection activeCell="R16" sqref="R16:AE1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44439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3388</v>
      </c>
      <c r="E6" s="18" t="inlineStr">
        <is>
          <t xml:space="preserve">Room 1 </t>
        </is>
      </c>
      <c r="F6" s="119" t="n">
        <v>12043</v>
      </c>
      <c r="G6" s="117" t="n">
        <v>10455.74075</v>
      </c>
      <c r="H6" s="117" t="n">
        <v>12834.29372496</v>
      </c>
      <c r="I6" s="19">
        <f>G6+H6</f>
        <v/>
      </c>
      <c r="J6" s="119" t="n">
        <v>12070</v>
      </c>
      <c r="K6" s="117" t="n">
        <v>7317.523625000001</v>
      </c>
      <c r="L6" s="117" t="n">
        <v>13793.18818106001</v>
      </c>
      <c r="M6" s="19">
        <f>K6+L6</f>
        <v/>
      </c>
      <c r="N6" s="85" t="n">
        <v>60</v>
      </c>
      <c r="O6" s="85" t="n">
        <v>54</v>
      </c>
      <c r="P6" s="92" t="n"/>
      <c r="Q6" s="20">
        <f>J6-P6</f>
        <v/>
      </c>
      <c r="R6" s="21" t="n">
        <v>3470</v>
      </c>
      <c r="S6" s="20">
        <f>IF(R6&gt;0,(R6-R7-$Q6),"")</f>
        <v/>
      </c>
      <c r="T6" s="21" t="n">
        <v>3937</v>
      </c>
      <c r="U6" s="20">
        <f>IF(T6&gt;0,(T6-T7-$Q6),"")</f>
        <v/>
      </c>
      <c r="V6" s="21" t="n">
        <v>7441</v>
      </c>
      <c r="W6" s="20">
        <f>IF(V6&gt;0,(V6-V7-$Q6),"")</f>
        <v/>
      </c>
      <c r="X6" s="21" t="n">
        <v>12099</v>
      </c>
      <c r="Y6" s="20">
        <f>IF(X6&gt;0,(X6-X7-$Q6),"")</f>
        <v/>
      </c>
      <c r="Z6" s="21" t="n">
        <v>12246</v>
      </c>
      <c r="AA6" s="20">
        <f>IF(Z6&gt;0,(Z6-Z7-$Q6),"")</f>
        <v/>
      </c>
      <c r="AB6" s="21" t="n">
        <v>12246</v>
      </c>
      <c r="AC6" s="22">
        <f>IF(AB6&gt;0,(AB6-AB7-$Q6),"")</f>
        <v/>
      </c>
      <c r="AD6" s="21" t="n">
        <v>12246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2928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0</v>
      </c>
      <c r="S7" s="24" t="n"/>
      <c r="T7" s="25" t="n">
        <v>229</v>
      </c>
      <c r="U7" s="24" t="n"/>
      <c r="V7" s="25" t="n">
        <v>232</v>
      </c>
      <c r="W7" s="24" t="n"/>
      <c r="X7" s="25" t="n">
        <v>839</v>
      </c>
      <c r="Y7" s="24" t="n"/>
      <c r="Z7" s="25" t="n">
        <v>844</v>
      </c>
      <c r="AA7" s="24" t="n"/>
      <c r="AB7" s="25" t="n">
        <v>844</v>
      </c>
      <c r="AC7" s="26" t="n"/>
      <c r="AD7" s="25" t="n">
        <v>844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2703</v>
      </c>
      <c r="E8" s="29" t="inlineStr">
        <is>
          <t>Room 2</t>
        </is>
      </c>
      <c r="F8" s="119" t="n">
        <v>10936</v>
      </c>
      <c r="G8" s="117" t="n">
        <v>4202.037</v>
      </c>
      <c r="H8" s="117" t="n">
        <v>1430.678131</v>
      </c>
      <c r="I8" s="19">
        <f>G8+H8</f>
        <v/>
      </c>
      <c r="J8" s="119" t="n">
        <v>12099</v>
      </c>
      <c r="K8" s="117" t="n">
        <v>8677.304999999997</v>
      </c>
      <c r="L8" s="117" t="n">
        <v>1406.8404251</v>
      </c>
      <c r="M8" s="19">
        <f>K8+L8</f>
        <v/>
      </c>
      <c r="N8" s="87" t="n">
        <v>28</v>
      </c>
      <c r="O8" s="87" t="n">
        <v>23</v>
      </c>
      <c r="P8" s="92" t="n"/>
      <c r="Q8" s="20">
        <f>J8-P8</f>
        <v/>
      </c>
      <c r="R8" s="21" t="n">
        <v>154</v>
      </c>
      <c r="S8" s="20">
        <f>IF(R8&gt;0,(R8-R9-$Q8),"")</f>
        <v/>
      </c>
      <c r="T8" s="21" t="n">
        <v>4535</v>
      </c>
      <c r="U8" s="20">
        <f>IF(T8&gt;0,(T8-T9-$Q8),"")</f>
        <v/>
      </c>
      <c r="V8" s="21" t="n">
        <v>7486</v>
      </c>
      <c r="W8" s="20">
        <f>IF(V8&gt;0,(V8-V9-$Q8),"")</f>
        <v/>
      </c>
      <c r="X8" s="21" t="n">
        <v>12000.16</v>
      </c>
      <c r="Y8" s="20">
        <f>IF(X8&gt;0,(X8-X9-$Q8),"")</f>
        <v/>
      </c>
      <c r="Z8" s="21" t="n">
        <v>11975.16</v>
      </c>
      <c r="AA8" s="20">
        <f>IF(Z8&gt;0,(Z8-Z9-$Q8),"")</f>
        <v/>
      </c>
      <c r="AB8" s="21" t="n">
        <v>11975.16</v>
      </c>
      <c r="AC8" s="22">
        <f>IF(AB8&gt;0,(AB8-AB9-$Q8),"")</f>
        <v/>
      </c>
      <c r="AD8" s="21" t="n">
        <v>11975.16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1747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2307</v>
      </c>
      <c r="E10" s="18" t="inlineStr">
        <is>
          <t>Room 3</t>
        </is>
      </c>
      <c r="F10" s="119" t="n">
        <v>22354</v>
      </c>
      <c r="G10" s="117" t="n">
        <v>17567.12568749999</v>
      </c>
      <c r="H10" s="117" t="n">
        <v>883.1863999999999</v>
      </c>
      <c r="I10" s="19">
        <f>G10+H10</f>
        <v/>
      </c>
      <c r="J10" s="119" t="n">
        <v>28346</v>
      </c>
      <c r="K10" s="117" t="n">
        <v>22224.9360625</v>
      </c>
      <c r="L10" s="117" t="n">
        <v>968.9471050000001</v>
      </c>
      <c r="M10" s="19">
        <f>K10+L10</f>
        <v/>
      </c>
      <c r="N10" s="88" t="n">
        <v>47</v>
      </c>
      <c r="O10" s="88" t="n">
        <v>43</v>
      </c>
      <c r="P10" s="92" t="n"/>
      <c r="Q10" s="20">
        <f>J10-P10</f>
        <v/>
      </c>
      <c r="R10" s="21" t="n">
        <v>5301</v>
      </c>
      <c r="S10" s="20">
        <f>IF(R10&gt;0,(R10-R11-$Q10),"")</f>
        <v/>
      </c>
      <c r="T10" s="21" t="n">
        <v>8359</v>
      </c>
      <c r="U10" s="20">
        <f>IF(T10&gt;0,(T10-T11-$Q10),"")</f>
        <v/>
      </c>
      <c r="V10" s="21" t="n">
        <v>14397</v>
      </c>
      <c r="W10" s="20">
        <f>IF(V10&gt;0,(V10-V11-$Q10),"")</f>
        <v/>
      </c>
      <c r="X10" s="21" t="n">
        <v>18024</v>
      </c>
      <c r="Y10" s="20">
        <f>IF(X10&gt;0,(X10-X11-$Q10),"")</f>
        <v/>
      </c>
      <c r="Z10" s="21" t="n">
        <v>22018</v>
      </c>
      <c r="AA10" s="20">
        <f>IF(Z10&gt;0,(Z10-Z11-$Q10),"")</f>
        <v/>
      </c>
      <c r="AB10" s="21" t="n">
        <v>22231</v>
      </c>
      <c r="AC10" s="22">
        <f>IF(AB10&gt;0,(AB10-AB11-$Q10),"")</f>
        <v/>
      </c>
      <c r="AD10" s="21" t="n">
        <v>22231</v>
      </c>
      <c r="AE10" s="22">
        <f>IF(AD10&gt;0,(AD10-AD11-$Q10),"")</f>
        <v/>
      </c>
    </row>
    <row r="11">
      <c r="B11" s="16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123</v>
      </c>
      <c r="U11" s="24" t="n"/>
      <c r="V11" s="30" t="n">
        <v>797</v>
      </c>
      <c r="W11" s="24" t="n"/>
      <c r="X11" s="30" t="n">
        <v>797</v>
      </c>
      <c r="Y11" s="24" t="n"/>
      <c r="Z11" s="30" t="n">
        <v>807</v>
      </c>
      <c r="AA11" s="24" t="n"/>
      <c r="AB11" s="30" t="n">
        <v>913</v>
      </c>
      <c r="AC11" s="26" t="n"/>
      <c r="AD11" s="30" t="n">
        <v>913</v>
      </c>
      <c r="AE11" s="26" t="n"/>
    </row>
    <row r="12">
      <c r="B12" s="16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13176</v>
      </c>
      <c r="G12" s="117" t="n">
        <v>10858.74125</v>
      </c>
      <c r="H12" s="117" t="n">
        <v>18093.03425991999</v>
      </c>
      <c r="I12" s="19">
        <f>G12+H12</f>
        <v/>
      </c>
      <c r="J12" s="119" t="n">
        <v>14240</v>
      </c>
      <c r="K12" s="117" t="n">
        <v>11784.90225</v>
      </c>
      <c r="L12" s="117" t="n">
        <v>21896.31950893999</v>
      </c>
      <c r="M12" s="19">
        <f>K12+L12</f>
        <v/>
      </c>
      <c r="N12" s="88" t="n">
        <v>49</v>
      </c>
      <c r="O12" s="88" t="n">
        <v>45</v>
      </c>
      <c r="P12" s="92" t="n"/>
      <c r="Q12" s="20">
        <f>J12-P12</f>
        <v/>
      </c>
      <c r="R12" s="21" t="n">
        <v>3215</v>
      </c>
      <c r="S12" s="20">
        <f>IF(R12&gt;0,(R12-R13-$Q12),"")</f>
        <v/>
      </c>
      <c r="T12" s="21" t="n">
        <v>5402</v>
      </c>
      <c r="U12" s="20">
        <f>IF(T12&gt;0,(T12-T13-$Q12),"")</f>
        <v/>
      </c>
      <c r="V12" s="21" t="n">
        <v>8049</v>
      </c>
      <c r="W12" s="20">
        <f>IF(V12&gt;0,(V12-V13-$Q12),"")</f>
        <v/>
      </c>
      <c r="X12" s="21" t="n">
        <v>10251</v>
      </c>
      <c r="Y12" s="20">
        <f>IF(X12&gt;0,(X12-X13-$Q12),"")</f>
        <v/>
      </c>
      <c r="Z12" s="21" t="n">
        <v>10251</v>
      </c>
      <c r="AA12" s="20">
        <f>IF(Z12&gt;0,(Z12-Z13-$Q12),"")</f>
        <v/>
      </c>
      <c r="AB12" s="21" t="n">
        <v>10251</v>
      </c>
      <c r="AC12" s="22">
        <f>IF(AB12&gt;0,(AB12-AB13-$Q12),"")</f>
        <v/>
      </c>
      <c r="AD12" s="21" t="n">
        <v>10251</v>
      </c>
      <c r="AE12" s="22">
        <f>IF(AD12&gt;0,(AD12-AD13-$Q12),"")</f>
        <v/>
      </c>
    </row>
    <row r="13">
      <c r="B13" s="16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25</v>
      </c>
      <c r="S13" s="24" t="n"/>
      <c r="T13" s="30" t="n">
        <v>26</v>
      </c>
      <c r="U13" s="24" t="n"/>
      <c r="V13" s="30" t="n">
        <v>44</v>
      </c>
      <c r="W13" s="24" t="n"/>
      <c r="X13" s="30" t="n">
        <v>65</v>
      </c>
      <c r="Y13" s="24" t="n"/>
      <c r="Z13" s="30" t="n">
        <v>65</v>
      </c>
      <c r="AA13" s="24" t="n"/>
      <c r="AB13" s="30" t="n">
        <v>65</v>
      </c>
      <c r="AC13" s="26" t="n"/>
      <c r="AD13" s="30" t="n">
        <v>65</v>
      </c>
      <c r="AE13" s="26" t="n"/>
    </row>
    <row r="14">
      <c r="B14" s="16" t="inlineStr">
        <is>
          <t>ALBSFWY PHX</t>
        </is>
      </c>
      <c r="C14" s="17" t="n">
        <v>11921</v>
      </c>
      <c r="E14" s="18" t="inlineStr">
        <is>
          <t>Room 5</t>
        </is>
      </c>
      <c r="F14" s="119" t="n">
        <v>19069</v>
      </c>
      <c r="G14" s="117" t="n">
        <v>15906.90625</v>
      </c>
      <c r="H14" s="117" t="n">
        <v>18622.53039166</v>
      </c>
      <c r="I14" s="19">
        <f>G14+H14</f>
        <v/>
      </c>
      <c r="J14" s="119" t="n">
        <v>30071</v>
      </c>
      <c r="K14" s="117" t="n">
        <v>31373.53125</v>
      </c>
      <c r="L14" s="117" t="n">
        <v>34773.59741954</v>
      </c>
      <c r="M14" s="19">
        <f>K14+L14</f>
        <v/>
      </c>
      <c r="N14" s="88" t="n">
        <v>61</v>
      </c>
      <c r="O14" s="88" t="n">
        <v>42</v>
      </c>
      <c r="P14" s="92" t="n"/>
      <c r="Q14" s="20">
        <f>J14-P14</f>
        <v/>
      </c>
      <c r="R14" s="21" t="n">
        <v>4163</v>
      </c>
      <c r="S14" s="20">
        <f>IF(R14&gt;0,(R14-R15-$Q14),"")</f>
        <v/>
      </c>
      <c r="T14" s="21" t="n">
        <v>8241</v>
      </c>
      <c r="U14" s="20">
        <f>IF(T14&gt;0,(T14-T15-$Q14),"")</f>
        <v/>
      </c>
      <c r="V14" s="21" t="n">
        <v>10897</v>
      </c>
      <c r="W14" s="20">
        <f>IF(V14&gt;0,(V14-V15-$Q14),"")</f>
        <v/>
      </c>
      <c r="X14" s="21" t="n">
        <v>14324</v>
      </c>
      <c r="Y14" s="20">
        <f>IF(X14&gt;0,(X14-X15-$Q14),"")</f>
        <v/>
      </c>
      <c r="Z14" s="21" t="n">
        <v>16050</v>
      </c>
      <c r="AA14" s="20">
        <f>IF(Z14&gt;0,(Z14-Z15-$Q14),"")</f>
        <v/>
      </c>
      <c r="AB14" s="21" t="n">
        <v>16050</v>
      </c>
      <c r="AC14" s="22">
        <f>IF(AB14&gt;0,(AB14-AB15-$Q14),"")</f>
        <v/>
      </c>
      <c r="AD14" s="21" t="n">
        <v>16050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3328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7</v>
      </c>
      <c r="U15" s="24" t="n"/>
      <c r="V15" s="25" t="n">
        <v>66</v>
      </c>
      <c r="W15" s="24" t="n"/>
      <c r="X15" s="25" t="n">
        <v>91</v>
      </c>
      <c r="Y15" s="24" t="n"/>
      <c r="Z15" s="25" t="n">
        <v>107</v>
      </c>
      <c r="AA15" s="24" t="n"/>
      <c r="AB15" s="25" t="n">
        <v>107</v>
      </c>
      <c r="AC15" s="26" t="n"/>
      <c r="AD15" s="25" t="n">
        <v>107</v>
      </c>
      <c r="AE15" s="26" t="n"/>
    </row>
    <row r="16" ht="15" customHeight="1" thickBot="1">
      <c r="B16" s="28" t="inlineStr">
        <is>
          <t>FRY'S</t>
        </is>
      </c>
      <c r="C16" s="17" t="n">
        <v>15364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1551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571</v>
      </c>
      <c r="O18" s="1" t="inlineStr">
        <is>
          <t>.</t>
        </is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8800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1068</v>
      </c>
      <c r="L20" s="4" t="n"/>
      <c r="M20" s="4" t="n"/>
      <c r="Q20" s="51" t="inlineStr">
        <is>
          <t>Day Prior</t>
        </is>
      </c>
      <c r="R20" s="35" t="n">
        <v>14110</v>
      </c>
      <c r="S20" s="36" t="n">
        <v>-84411</v>
      </c>
      <c r="T20" s="35" t="n">
        <v>22215</v>
      </c>
      <c r="U20" s="36" t="n">
        <v>-76306</v>
      </c>
      <c r="V20" s="35" t="n">
        <v>33011</v>
      </c>
      <c r="W20" s="36" t="n">
        <v>-65510</v>
      </c>
      <c r="X20" s="35" t="n">
        <v>53601</v>
      </c>
      <c r="Y20" s="36" t="n">
        <v>-44920</v>
      </c>
      <c r="Z20" s="35" t="n">
        <v>58986</v>
      </c>
      <c r="AA20" s="36" t="n">
        <v>-39535</v>
      </c>
      <c r="AB20" s="35" t="n">
        <v>60910</v>
      </c>
      <c r="AC20" s="37" t="n">
        <v>-37611</v>
      </c>
      <c r="AD20" s="35" t="n">
        <v>60910</v>
      </c>
      <c r="AE20" s="37" t="n"/>
    </row>
    <row r="21" ht="15" customHeight="1" thickBot="1">
      <c r="B21" s="57" t="inlineStr">
        <is>
          <t>SBUX LV</t>
        </is>
      </c>
      <c r="C21" s="58" t="n">
        <v>4913</v>
      </c>
      <c r="M21" s="4" t="n"/>
      <c r="Q21" s="52" t="n"/>
      <c r="R21" s="40" t="n">
        <v>144</v>
      </c>
      <c r="S21" s="41" t="n"/>
      <c r="T21" s="40" t="n">
        <v>183</v>
      </c>
      <c r="U21" s="41" t="n"/>
      <c r="V21" s="40" t="n">
        <v>179</v>
      </c>
      <c r="W21" s="41" t="n"/>
      <c r="X21" s="40" t="n">
        <v>251</v>
      </c>
      <c r="Y21" s="41" t="n"/>
      <c r="Z21" s="40" t="n">
        <v>315</v>
      </c>
      <c r="AA21" s="41" t="n"/>
      <c r="AB21" s="40" t="n">
        <v>322</v>
      </c>
      <c r="AC21" s="42" t="n"/>
      <c r="AD21" s="40" t="n">
        <v>322</v>
      </c>
      <c r="AE21" s="42" t="n"/>
    </row>
    <row r="22" ht="15" customHeight="1" thickBot="1">
      <c r="M22" s="4" t="n"/>
      <c r="Q22" s="54" t="n"/>
      <c r="R22" s="47" t="n">
        <v>7055</v>
      </c>
      <c r="S22" s="46" t="n"/>
      <c r="T22" s="47" t="n">
        <v>4052.5</v>
      </c>
      <c r="U22" s="46" t="n"/>
      <c r="V22" s="47" t="n">
        <v>5398</v>
      </c>
      <c r="W22" s="46" t="n"/>
      <c r="X22" s="47" t="n">
        <v>10295</v>
      </c>
      <c r="Y22" s="46" t="n"/>
      <c r="Z22" s="47" t="n">
        <v>2692.5</v>
      </c>
      <c r="AA22" s="46" t="n"/>
      <c r="AB22" s="47" t="n">
        <v>962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11307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34740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3388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2307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15058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4450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0</v>
      </c>
      <c r="Y35" s="104">
        <f>IF(Z35&gt;0,(Z35-X35)/2,"")</f>
        <v/>
      </c>
      <c r="Z35" s="104" t="n">
        <v>0</v>
      </c>
      <c r="AA35" s="104">
        <f>IF(AB35&gt;0,(AB35-Z35)/2,"")</f>
        <v/>
      </c>
      <c r="AB35" s="104" t="n">
        <v>0</v>
      </c>
      <c r="AC35" s="104">
        <f>IF(AD35&gt;0,(AD35-AB35)/2,"")</f>
        <v/>
      </c>
      <c r="AD35" s="104" t="n">
        <v>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16</v>
      </c>
      <c r="S36" s="106">
        <f>IF(T36&gt;0,(T36-R36)/2,"")</f>
        <v/>
      </c>
      <c r="T36" s="106" t="n">
        <v>16</v>
      </c>
      <c r="U36" s="106">
        <f>IF(V36&gt;0,(V36-T36)/2,"")</f>
        <v/>
      </c>
      <c r="V36" s="106" t="n">
        <v>16</v>
      </c>
      <c r="W36" s="106">
        <f>IF(X36&gt;0,(X36-V36)/2,"")</f>
        <v/>
      </c>
      <c r="X36" s="106" t="n">
        <v>16</v>
      </c>
      <c r="Y36" s="106">
        <f>IF(Z36&gt;0,(Z36-X36)/2,"")</f>
        <v/>
      </c>
      <c r="Z36" s="106" t="n">
        <v>16</v>
      </c>
      <c r="AA36" s="106">
        <f>IF(AB36&gt;0,(AB36-Z36)/2,"")</f>
        <v/>
      </c>
      <c r="AB36" s="106" t="n">
        <v>16</v>
      </c>
      <c r="AC36" s="106">
        <f>IF(AD36&gt;0,(AD36-AB36)/2,"")</f>
        <v/>
      </c>
      <c r="AD36" s="106" t="n">
        <v>16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487</v>
      </c>
      <c r="S37" s="108">
        <f>IF(T37&gt;0,(T37-R37)/2,"")</f>
        <v/>
      </c>
      <c r="T37" s="108" t="n">
        <v>954</v>
      </c>
      <c r="U37" s="108">
        <f>IF(V37&gt;0,(V37-T37)/2,"")</f>
        <v/>
      </c>
      <c r="V37" s="108" t="n">
        <v>1014</v>
      </c>
      <c r="W37" s="108">
        <f>IF(X37&gt;0,(X37-V37)/2,"")</f>
        <v/>
      </c>
      <c r="X37" s="108" t="n">
        <v>1428</v>
      </c>
      <c r="Y37" s="108">
        <f>IF(Z37&gt;0,(Z37-X37)/2,"")</f>
        <v/>
      </c>
      <c r="Z37" s="108" t="n">
        <v>1428</v>
      </c>
      <c r="AA37" s="108">
        <f>IF(AB37&gt;0,(AB37-Z37)/2,"")</f>
        <v/>
      </c>
      <c r="AB37" s="108" t="n">
        <v>1428</v>
      </c>
      <c r="AC37" s="108">
        <f>IF(AD37&gt;0,(AD37-AB37)/2,"")</f>
        <v/>
      </c>
      <c r="AD37" s="108" t="n">
        <v>1428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594</v>
      </c>
      <c r="S38" s="106">
        <f>IF(T38&gt;0,(T38-R38)/2,"")</f>
        <v/>
      </c>
      <c r="T38" s="106" t="n">
        <v>594</v>
      </c>
      <c r="U38" s="106">
        <f>IF(V38&gt;0,(V38-T38)/2,"")</f>
        <v/>
      </c>
      <c r="V38" s="106" t="n">
        <v>1755</v>
      </c>
      <c r="W38" s="106">
        <f>IF(X38&gt;0,(X38-V38)/2,"")</f>
        <v/>
      </c>
      <c r="X38" s="106" t="n">
        <v>2216</v>
      </c>
      <c r="Y38" s="106">
        <f>IF(Z38&gt;0,(Z38-X38)/2,"")</f>
        <v/>
      </c>
      <c r="Z38" s="106" t="n">
        <v>2259</v>
      </c>
      <c r="AA38" s="106">
        <f>IF(AB38&gt;0,(AB38-Z38)/2,"")</f>
        <v/>
      </c>
      <c r="AB38" s="106" t="n">
        <v>2259</v>
      </c>
      <c r="AC38" s="106">
        <f>IF(AD38&gt;0,(AD38-AB38)/2,"")</f>
        <v/>
      </c>
      <c r="AD38" s="106" t="n">
        <v>2259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801</v>
      </c>
      <c r="S39" s="108">
        <f>IF(T39&gt;0,(T39-R39)/2,"")</f>
        <v/>
      </c>
      <c r="T39" s="108" t="n">
        <v>801</v>
      </c>
      <c r="U39" s="108">
        <f>IF(V39&gt;0,(V39-T39)/2,"")</f>
        <v/>
      </c>
      <c r="V39" s="108" t="n">
        <v>801</v>
      </c>
      <c r="W39" s="108">
        <f>IF(X39&gt;0,(X39-V39)/2,"")</f>
        <v/>
      </c>
      <c r="X39" s="108" t="n">
        <v>3078</v>
      </c>
      <c r="Y39" s="108">
        <f>IF(Z39&gt;0,(Z39-X39)/2,"")</f>
        <v/>
      </c>
      <c r="Z39" s="108" t="n">
        <v>3083</v>
      </c>
      <c r="AA39" s="108">
        <f>IF(AB39&gt;0,(AB39-Z39)/2,"")</f>
        <v/>
      </c>
      <c r="AB39" s="108" t="n">
        <v>3083</v>
      </c>
      <c r="AC39" s="108">
        <f>IF(AD39&gt;0,(AD39-AB39)/2,"")</f>
        <v/>
      </c>
      <c r="AD39" s="108" t="n">
        <v>3083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857</v>
      </c>
      <c r="S40" s="106">
        <f>IF(T40&gt;0,(T40-R40)/2,"")</f>
        <v/>
      </c>
      <c r="T40" s="106" t="n">
        <v>857</v>
      </c>
      <c r="U40" s="106">
        <f>IF(V40&gt;0,(V40-T40)/2,"")</f>
        <v/>
      </c>
      <c r="V40" s="106" t="n">
        <v>2640</v>
      </c>
      <c r="W40" s="106">
        <f>IF(X40&gt;0,(X40-V40)/2,"")</f>
        <v/>
      </c>
      <c r="X40" s="106" t="n">
        <v>3540</v>
      </c>
      <c r="Y40" s="106">
        <f>IF(Z40&gt;0,(Z40-X40)/2,"")</f>
        <v/>
      </c>
      <c r="Z40" s="106" t="n">
        <v>3540</v>
      </c>
      <c r="AA40" s="106">
        <f>IF(AB40&gt;0,(AB40-Z40)/2,"")</f>
        <v/>
      </c>
      <c r="AB40" s="106" t="n">
        <v>3540</v>
      </c>
      <c r="AC40" s="106">
        <f>IF(AD40&gt;0,(AD40-AB40)/2,"")</f>
        <v/>
      </c>
      <c r="AD40" s="106" t="n">
        <v>3540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715</v>
      </c>
      <c r="S42" s="106">
        <f>IF(T42&gt;0,(T42-R42)/2,"")</f>
        <v/>
      </c>
      <c r="T42" s="106" t="n">
        <v>715</v>
      </c>
      <c r="U42" s="106">
        <f>IF(V42&gt;0,(V42-T42)/2,"")</f>
        <v/>
      </c>
      <c r="V42" s="106" t="n">
        <v>1215</v>
      </c>
      <c r="W42" s="106">
        <f>IF(X42&gt;0,(X42-V42)/2,"")</f>
        <v/>
      </c>
      <c r="X42" s="106" t="n">
        <v>1821</v>
      </c>
      <c r="Y42" s="106">
        <f>IF(Z42&gt;0,(Z42-X42)/2,"")</f>
        <v/>
      </c>
      <c r="Z42" s="106" t="n">
        <v>1920</v>
      </c>
      <c r="AA42" s="106">
        <f>IF(AB42&gt;0,(AB42-Z42)/2,"")</f>
        <v/>
      </c>
      <c r="AB42" s="106" t="n">
        <v>1920</v>
      </c>
      <c r="AC42" s="106">
        <f>IF(AD42&gt;0,(AD42-AB42)/2,"")</f>
        <v/>
      </c>
      <c r="AD42" s="106" t="n">
        <v>1920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154</v>
      </c>
      <c r="S44" s="112">
        <f>IF(T44&gt;0,(T44-R44)/2,"")</f>
        <v/>
      </c>
      <c r="T44" s="112" t="n">
        <v>280</v>
      </c>
      <c r="U44" s="112">
        <f>IF(V44&gt;0,(V44-T44)/2,"")</f>
        <v/>
      </c>
      <c r="V44" s="112" t="n">
        <v>2202</v>
      </c>
      <c r="W44" s="112">
        <f>IF(X44&gt;0,(X44-V44)/2,"")</f>
        <v/>
      </c>
      <c r="X44" s="112" t="n">
        <v>4140.16</v>
      </c>
      <c r="Y44" s="112">
        <f>IF(Z44&gt;0,(Z44-X44)/2,"")</f>
        <v/>
      </c>
      <c r="Z44" s="112" t="n">
        <v>4115.16</v>
      </c>
      <c r="AA44" s="112">
        <f>IF(AB44&gt;0,(AB44-Z44)/2,"")</f>
        <v/>
      </c>
      <c r="AB44" s="112" t="n">
        <v>4115.16</v>
      </c>
      <c r="AC44" s="112">
        <f>IF(AD44&gt;0,(AD44-AB44)/2,"")</f>
        <v/>
      </c>
      <c r="AD44" s="112" t="n">
        <v>4115.16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1093</v>
      </c>
      <c r="U45" s="108">
        <f>IF(V45&gt;0,(V45-T45)/2,"")</f>
        <v/>
      </c>
      <c r="V45" s="108" t="n">
        <v>1093</v>
      </c>
      <c r="W45" s="108">
        <f>IF(X45&gt;0,(X45-V45)/2,"")</f>
        <v/>
      </c>
      <c r="X45" s="108" t="n">
        <v>2447</v>
      </c>
      <c r="Y45" s="108">
        <f>IF(Z45&gt;0,(Z45-X45)/2,"")</f>
        <v/>
      </c>
      <c r="Z45" s="108" t="n">
        <v>2447</v>
      </c>
      <c r="AA45" s="108">
        <f>IF(AB45&gt;0,(AB45-Z45)/2,"")</f>
        <v/>
      </c>
      <c r="AB45" s="108" t="n">
        <v>2447</v>
      </c>
      <c r="AC45" s="108">
        <f>IF(AD45&gt;0,(AD45-AB45)/2,"")</f>
        <v/>
      </c>
      <c r="AD45" s="108" t="n">
        <v>2447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1537</v>
      </c>
      <c r="U46" s="106">
        <f>IF(V46&gt;0,(V46-T46)/2,"")</f>
        <v/>
      </c>
      <c r="V46" s="106" t="n">
        <v>1537</v>
      </c>
      <c r="W46" s="106">
        <f>IF(X46&gt;0,(X46-V46)/2,"")</f>
        <v/>
      </c>
      <c r="X46" s="106" t="n">
        <v>2759</v>
      </c>
      <c r="Y46" s="106">
        <f>IF(Z46&gt;0,(Z46-X46)/2,"")</f>
        <v/>
      </c>
      <c r="Z46" s="106" t="n">
        <v>2759</v>
      </c>
      <c r="AA46" s="106">
        <f>IF(AB46&gt;0,(AB46-Z46)/2,"")</f>
        <v/>
      </c>
      <c r="AB46" s="106" t="n">
        <v>2759</v>
      </c>
      <c r="AC46" s="106">
        <f>IF(AD46&gt;0,(AD46-AB46)/2,"")</f>
        <v/>
      </c>
      <c r="AD46" s="106" t="n">
        <v>2759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1625</v>
      </c>
      <c r="U47" s="110">
        <f>IF(V47&gt;0,(V47-T47)/2,"")</f>
        <v/>
      </c>
      <c r="V47" s="110" t="n">
        <v>2654</v>
      </c>
      <c r="W47" s="110">
        <f>IF(X47&gt;0,(X47-V47)/2,"")</f>
        <v/>
      </c>
      <c r="X47" s="110" t="n">
        <v>2654</v>
      </c>
      <c r="Y47" s="110">
        <f>IF(Z47&gt;0,(Z47-X47)/2,"")</f>
        <v/>
      </c>
      <c r="Z47" s="110" t="n">
        <v>2654</v>
      </c>
      <c r="AA47" s="110">
        <f>IF(AB47&gt;0,(AB47-Z47)/2,"")</f>
        <v/>
      </c>
      <c r="AB47" s="110" t="n">
        <v>2654</v>
      </c>
      <c r="AC47" s="110">
        <f>IF(AD47&gt;0,(AD47-AB47)/2,"")</f>
        <v/>
      </c>
      <c r="AD47" s="110" t="n">
        <v>2654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969</v>
      </c>
      <c r="S48" s="112">
        <f>IF(T48&gt;0,(T48-R48)/2,"")</f>
        <v/>
      </c>
      <c r="T48" s="112" t="n">
        <v>969</v>
      </c>
      <c r="U48" s="112">
        <f>IF(V48&gt;0,(V48-T48)/2,"")</f>
        <v/>
      </c>
      <c r="V48" s="112" t="n">
        <v>2423</v>
      </c>
      <c r="W48" s="112">
        <f>IF(X48&gt;0,(X48-V48)/2,"")</f>
        <v/>
      </c>
      <c r="X48" s="112" t="n">
        <v>2541</v>
      </c>
      <c r="Y48" s="112">
        <f>IF(Z48&gt;0,(Z48-X48)/2,"")</f>
        <v/>
      </c>
      <c r="Z48" s="112" t="n">
        <v>3464</v>
      </c>
      <c r="AA48" s="112">
        <f>IF(AB48&gt;0,(AB48-Z48)/2,"")</f>
        <v/>
      </c>
      <c r="AB48" s="112" t="n">
        <v>3571</v>
      </c>
      <c r="AC48" s="112">
        <f>IF(AD48&gt;0,(AD48-AB48)/2,"")</f>
        <v/>
      </c>
      <c r="AD48" s="112" t="n">
        <v>3571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1050</v>
      </c>
      <c r="S49" s="108">
        <f>IF(T49&gt;0,(T49-R49)/2,"")</f>
        <v/>
      </c>
      <c r="T49" s="108" t="n">
        <v>1375</v>
      </c>
      <c r="U49" s="108">
        <f>IF(V49&gt;0,(V49-T49)/2,"")</f>
        <v/>
      </c>
      <c r="V49" s="108" t="n">
        <v>2425</v>
      </c>
      <c r="W49" s="108">
        <f>IF(X49&gt;0,(X49-V49)/2,"")</f>
        <v/>
      </c>
      <c r="X49" s="108" t="n">
        <v>3475</v>
      </c>
      <c r="Y49" s="108">
        <f>IF(Z49&gt;0,(Z49-X49)/2,"")</f>
        <v/>
      </c>
      <c r="Z49" s="108" t="n">
        <v>4770</v>
      </c>
      <c r="AA49" s="108">
        <f>IF(AB49&gt;0,(AB49-Z49)/2,"")</f>
        <v/>
      </c>
      <c r="AB49" s="108" t="n">
        <v>4846</v>
      </c>
      <c r="AC49" s="108">
        <f>IF(AD49&gt;0,(AD49-AB49)/2,"")</f>
        <v/>
      </c>
      <c r="AD49" s="108" t="n">
        <v>4846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753</v>
      </c>
      <c r="S50" s="106">
        <f>IF(T50&gt;0,(T50-R50)/2,"")</f>
        <v/>
      </c>
      <c r="T50" s="106" t="n">
        <v>980</v>
      </c>
      <c r="U50" s="106">
        <f>IF(V50&gt;0,(V50-T50)/2,"")</f>
        <v/>
      </c>
      <c r="V50" s="106" t="n">
        <v>1330</v>
      </c>
      <c r="W50" s="106">
        <f>IF(X50&gt;0,(X50-V50)/2,"")</f>
        <v/>
      </c>
      <c r="X50" s="106" t="n">
        <v>1353</v>
      </c>
      <c r="Y50" s="106">
        <f>IF(Z50&gt;0,(Z50-X50)/2,"")</f>
        <v/>
      </c>
      <c r="Z50" s="106" t="n">
        <v>1688</v>
      </c>
      <c r="AA50" s="106">
        <f>IF(AB50&gt;0,(AB50-Z50)/2,"")</f>
        <v/>
      </c>
      <c r="AB50" s="106" t="n">
        <v>1688</v>
      </c>
      <c r="AC50" s="106">
        <f>IF(AD50&gt;0,(AD50-AB50)/2,"")</f>
        <v/>
      </c>
      <c r="AD50" s="106" t="n">
        <v>1688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160</v>
      </c>
      <c r="S51" s="108">
        <f>IF(T51&gt;0,(T51-R51)/2,"")</f>
        <v/>
      </c>
      <c r="T51" s="108" t="n">
        <v>612</v>
      </c>
      <c r="U51" s="108">
        <f>IF(V51&gt;0,(V51-T51)/2,"")</f>
        <v/>
      </c>
      <c r="V51" s="108" t="n">
        <v>1390</v>
      </c>
      <c r="W51" s="108">
        <f>IF(X51&gt;0,(X51-V51)/2,"")</f>
        <v/>
      </c>
      <c r="X51" s="108" t="n">
        <v>1862</v>
      </c>
      <c r="Y51" s="108">
        <f>IF(Z51&gt;0,(Z51-X51)/2,"")</f>
        <v/>
      </c>
      <c r="Z51" s="108" t="n">
        <v>1940</v>
      </c>
      <c r="AA51" s="108">
        <f>IF(AB51&gt;0,(AB51-Z51)/2,"")</f>
        <v/>
      </c>
      <c r="AB51" s="108" t="n">
        <v>1957</v>
      </c>
      <c r="AC51" s="108">
        <f>IF(AD51&gt;0,(AD51-AB51)/2,"")</f>
        <v/>
      </c>
      <c r="AD51" s="108" t="n">
        <v>1957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169</v>
      </c>
      <c r="S52" s="106">
        <f>IF(T52&gt;0,(T52-R52)/2,"")</f>
        <v/>
      </c>
      <c r="T52" s="106" t="n">
        <v>951</v>
      </c>
      <c r="U52" s="106">
        <f>IF(V52&gt;0,(V52-T52)/2,"")</f>
        <v/>
      </c>
      <c r="V52" s="106" t="n">
        <v>1326</v>
      </c>
      <c r="W52" s="106">
        <f>IF(X52&gt;0,(X52-V52)/2,"")</f>
        <v/>
      </c>
      <c r="X52" s="106" t="n">
        <v>1732</v>
      </c>
      <c r="Y52" s="106">
        <f>IF(Z52&gt;0,(Z52-X52)/2,"")</f>
        <v/>
      </c>
      <c r="Z52" s="106" t="n">
        <v>2090</v>
      </c>
      <c r="AA52" s="106">
        <f>IF(AB52&gt;0,(AB52-Z52)/2,"")</f>
        <v/>
      </c>
      <c r="AB52" s="106" t="n">
        <v>2090</v>
      </c>
      <c r="AC52" s="106">
        <f>IF(AD52&gt;0,(AD52-AB52)/2,"")</f>
        <v/>
      </c>
      <c r="AD52" s="106" t="n">
        <v>2090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265</v>
      </c>
      <c r="U53" s="108">
        <f>IF(V53&gt;0,(V53-T53)/2,"")</f>
        <v/>
      </c>
      <c r="V53" s="108" t="n">
        <v>265</v>
      </c>
      <c r="W53" s="108">
        <f>IF(X53&gt;0,(X53-V53)/2,"")</f>
        <v/>
      </c>
      <c r="X53" s="108" t="n">
        <v>265</v>
      </c>
      <c r="Y53" s="108">
        <f>IF(Z53&gt;0,(Z53-X53)/2,"")</f>
        <v/>
      </c>
      <c r="Z53" s="108" t="n">
        <v>385</v>
      </c>
      <c r="AA53" s="108">
        <f>IF(AB53&gt;0,(AB53-Z53)/2,"")</f>
        <v/>
      </c>
      <c r="AB53" s="108" t="n">
        <v>385</v>
      </c>
      <c r="AC53" s="108">
        <f>IF(AD53&gt;0,(AD53-AB53)/2,"")</f>
        <v/>
      </c>
      <c r="AD53" s="108" t="n">
        <v>385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1000</v>
      </c>
      <c r="S54" s="106">
        <f>IF(T54&gt;0,(T54-R54)/2,"")</f>
        <v/>
      </c>
      <c r="T54" s="106" t="n">
        <v>1920</v>
      </c>
      <c r="U54" s="106">
        <f>IF(V54&gt;0,(V54-T54)/2,"")</f>
        <v/>
      </c>
      <c r="V54" s="106" t="n">
        <v>2626</v>
      </c>
      <c r="W54" s="106">
        <f>IF(X54&gt;0,(X54-V54)/2,"")</f>
        <v/>
      </c>
      <c r="X54" s="106" t="n">
        <v>3269</v>
      </c>
      <c r="Y54" s="106">
        <f>IF(Z54&gt;0,(Z54-X54)/2,"")</f>
        <v/>
      </c>
      <c r="Z54" s="106" t="n">
        <v>3745</v>
      </c>
      <c r="AA54" s="106">
        <f>IF(AB54&gt;0,(AB54-Z54)/2,"")</f>
        <v/>
      </c>
      <c r="AB54" s="106" t="n">
        <v>3755</v>
      </c>
      <c r="AC54" s="106">
        <f>IF(AD54&gt;0,(AD54-AB54)/2,"")</f>
        <v/>
      </c>
      <c r="AD54" s="106" t="n">
        <v>3755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1200</v>
      </c>
      <c r="S55" s="108">
        <f>IF(T55&gt;0,(T55-R55)/2,"")</f>
        <v/>
      </c>
      <c r="T55" s="108" t="n">
        <v>1200</v>
      </c>
      <c r="U55" s="108">
        <f>IF(V55&gt;0,(V55-T55)/2,"")</f>
        <v/>
      </c>
      <c r="V55" s="108" t="n">
        <v>2400</v>
      </c>
      <c r="W55" s="108">
        <f>IF(X55&gt;0,(X55-V55)/2,"")</f>
        <v/>
      </c>
      <c r="X55" s="108" t="n">
        <v>2400</v>
      </c>
      <c r="Y55" s="108">
        <f>IF(Z55&gt;0,(Z55-X55)/2,"")</f>
        <v/>
      </c>
      <c r="Z55" s="108" t="n">
        <v>2790</v>
      </c>
      <c r="AA55" s="108">
        <f>IF(AB55&gt;0,(AB55-Z55)/2,"")</f>
        <v/>
      </c>
      <c r="AB55" s="108" t="n">
        <v>2793</v>
      </c>
      <c r="AC55" s="108">
        <f>IF(AD55&gt;0,(AD55-AB55)/2,"")</f>
        <v/>
      </c>
      <c r="AD55" s="108" t="n">
        <v>2793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87</v>
      </c>
      <c r="U56" s="114">
        <f>IF(V56&gt;0,(V56-T56)/2,"")</f>
        <v/>
      </c>
      <c r="V56" s="114" t="n">
        <v>212</v>
      </c>
      <c r="W56" s="114">
        <f>IF(X56&gt;0,(X56-V56)/2,"")</f>
        <v/>
      </c>
      <c r="X56" s="114" t="n">
        <v>1127</v>
      </c>
      <c r="Y56" s="114">
        <f>IF(Z56&gt;0,(Z56-X56)/2,"")</f>
        <v/>
      </c>
      <c r="Z56" s="114" t="n">
        <v>1146</v>
      </c>
      <c r="AA56" s="114">
        <f>IF(AB56&gt;0,(AB56-Z56)/2,"")</f>
        <v/>
      </c>
      <c r="AB56" s="114" t="n">
        <v>1146</v>
      </c>
      <c r="AC56" s="114">
        <f>IF(AD56&gt;0,(AD56-AB56)/2,"")</f>
        <v/>
      </c>
      <c r="AD56" s="114" t="n">
        <v>1146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34</v>
      </c>
      <c r="S57" s="104">
        <f>IF(T57&gt;0,(T57-R57)/2,"")</f>
        <v/>
      </c>
      <c r="T57" s="104" t="n">
        <v>216</v>
      </c>
      <c r="U57" s="104">
        <f>IF(V57&gt;0,(V57-T57)/2,"")</f>
        <v/>
      </c>
      <c r="V57" s="104" t="n">
        <v>960</v>
      </c>
      <c r="W57" s="104">
        <f>IF(X57&gt;0,(X57-V57)/2,"")</f>
        <v/>
      </c>
      <c r="X57" s="104" t="n">
        <v>960</v>
      </c>
      <c r="Y57" s="104">
        <f>IF(Z57&gt;0,(Z57-X57)/2,"")</f>
        <v/>
      </c>
      <c r="Z57" s="104" t="n">
        <v>960</v>
      </c>
      <c r="AA57" s="104">
        <f>IF(AB57&gt;0,(AB57-Z57)/2,"")</f>
        <v/>
      </c>
      <c r="AB57" s="104" t="n">
        <v>960</v>
      </c>
      <c r="AC57" s="104">
        <f>IF(AD57&gt;0,(AD57-AB57)/2,"")</f>
        <v/>
      </c>
      <c r="AD57" s="104" t="n">
        <v>960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755</v>
      </c>
      <c r="S58" s="106">
        <f>IF(T58&gt;0,(T58-R58)/2,"")</f>
        <v/>
      </c>
      <c r="T58" s="106" t="n">
        <v>1357</v>
      </c>
      <c r="U58" s="106">
        <f>IF(V58&gt;0,(V58-T58)/2,"")</f>
        <v/>
      </c>
      <c r="V58" s="106" t="n">
        <v>2270</v>
      </c>
      <c r="W58" s="106">
        <f>IF(X58&gt;0,(X58-V58)/2,"")</f>
        <v/>
      </c>
      <c r="X58" s="106" t="n">
        <v>2331</v>
      </c>
      <c r="Y58" s="106">
        <f>IF(Z58&gt;0,(Z58-X58)/2,"")</f>
        <v/>
      </c>
      <c r="Z58" s="106" t="n">
        <v>2331</v>
      </c>
      <c r="AA58" s="106">
        <f>IF(AB58&gt;0,(AB58-Z58)/2,"")</f>
        <v/>
      </c>
      <c r="AB58" s="106" t="n">
        <v>2331</v>
      </c>
      <c r="AC58" s="106">
        <f>IF(AD58&gt;0,(AD58-AB58)/2,"")</f>
        <v/>
      </c>
      <c r="AD58" s="106" t="n">
        <v>2331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726</v>
      </c>
      <c r="S59" s="108">
        <f>IF(T59&gt;0,(T59-R59)/2,"")</f>
        <v/>
      </c>
      <c r="T59" s="108" t="n">
        <v>1452</v>
      </c>
      <c r="U59" s="108">
        <f>IF(V59&gt;0,(V59-T59)/2,"")</f>
        <v/>
      </c>
      <c r="V59" s="108" t="n">
        <v>1938</v>
      </c>
      <c r="W59" s="108">
        <f>IF(X59&gt;0,(X59-V59)/2,"")</f>
        <v/>
      </c>
      <c r="X59" s="108" t="n">
        <v>3404</v>
      </c>
      <c r="Y59" s="108">
        <f>IF(Z59&gt;0,(Z59-X59)/2,"")</f>
        <v/>
      </c>
      <c r="Z59" s="108" t="n">
        <v>3404</v>
      </c>
      <c r="AA59" s="108">
        <f>IF(AB59&gt;0,(AB59-Z59)/2,"")</f>
        <v/>
      </c>
      <c r="AB59" s="108" t="n">
        <v>3404</v>
      </c>
      <c r="AC59" s="108">
        <f>IF(AD59&gt;0,(AD59-AB59)/2,"")</f>
        <v/>
      </c>
      <c r="AD59" s="108" t="n">
        <v>3404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1700</v>
      </c>
      <c r="S60" s="114">
        <f>IF(T60&gt;0,(T60-R60)/2,"")</f>
        <v/>
      </c>
      <c r="T60" s="114" t="n">
        <v>2377</v>
      </c>
      <c r="U60" s="114">
        <f>IF(V60&gt;0,(V60-T60)/2,"")</f>
        <v/>
      </c>
      <c r="V60" s="114" t="n">
        <v>2881</v>
      </c>
      <c r="W60" s="114">
        <f>IF(X60&gt;0,(X60-V60)/2,"")</f>
        <v/>
      </c>
      <c r="X60" s="114" t="n">
        <v>3556</v>
      </c>
      <c r="Y60" s="114">
        <f>IF(Z60&gt;0,(Z60-X60)/2,"")</f>
        <v/>
      </c>
      <c r="Z60" s="114" t="n">
        <v>3556</v>
      </c>
      <c r="AA60" s="114">
        <f>IF(AB60&gt;0,(AB60-Z60)/2,"")</f>
        <v/>
      </c>
      <c r="AB60" s="114" t="n">
        <v>3556</v>
      </c>
      <c r="AC60" s="114">
        <f>IF(AD60&gt;0,(AD60-AB60)/2,"")</f>
        <v/>
      </c>
      <c r="AD60" s="114" t="n">
        <v>3556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372</v>
      </c>
      <c r="S61" s="104">
        <f>IF(T61&gt;0,(T61-R61)/2,"")</f>
        <v/>
      </c>
      <c r="T61" s="104" t="n">
        <v>672</v>
      </c>
      <c r="U61" s="104">
        <f>IF(V61&gt;0,(V61-T61)/2,"")</f>
        <v/>
      </c>
      <c r="V61" s="104" t="n">
        <v>2036</v>
      </c>
      <c r="W61" s="104">
        <f>IF(X61&gt;0,(X61-V61)/2,"")</f>
        <v/>
      </c>
      <c r="X61" s="104" t="n">
        <v>2871</v>
      </c>
      <c r="Y61" s="104">
        <f>IF(Z61&gt;0,(Z61-X61)/2,"")</f>
        <v/>
      </c>
      <c r="Z61" s="104" t="n">
        <v>3636</v>
      </c>
      <c r="AA61" s="104">
        <f>IF(AB61&gt;0,(AB61-Z61)/2,"")</f>
        <v/>
      </c>
      <c r="AB61" s="104" t="n">
        <v>3636</v>
      </c>
      <c r="AC61" s="104">
        <f>IF(AD61&gt;0,(AD61-AB61)/2,"")</f>
        <v/>
      </c>
      <c r="AD61" s="104" t="n">
        <v>3636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63</v>
      </c>
      <c r="S62" s="106">
        <f>IF(T62&gt;0,(T62-R62)/2,"")</f>
        <v/>
      </c>
      <c r="T62" s="106" t="n">
        <v>1094</v>
      </c>
      <c r="U62" s="106">
        <f>IF(V62&gt;0,(V62-T62)/2,"")</f>
        <v/>
      </c>
      <c r="V62" s="106" t="n">
        <v>1193</v>
      </c>
      <c r="W62" s="106">
        <f>IF(X62&gt;0,(X62-V62)/2,"")</f>
        <v/>
      </c>
      <c r="X62" s="106" t="n">
        <v>2574</v>
      </c>
      <c r="Y62" s="106">
        <f>IF(Z62&gt;0,(Z62-X62)/2,"")</f>
        <v/>
      </c>
      <c r="Z62" s="106" t="n">
        <v>2576</v>
      </c>
      <c r="AA62" s="106">
        <f>IF(AB62&gt;0,(AB62-Z62)/2,"")</f>
        <v/>
      </c>
      <c r="AB62" s="106" t="n">
        <v>2576</v>
      </c>
      <c r="AC62" s="106">
        <f>IF(AD62&gt;0,(AD62-AB62)/2,"")</f>
        <v/>
      </c>
      <c r="AD62" s="106" t="n">
        <v>2576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41</v>
      </c>
      <c r="S63" s="108">
        <f>IF(T63&gt;0,(T63-R63)/2,"")</f>
        <v/>
      </c>
      <c r="T63" s="108" t="n">
        <v>857</v>
      </c>
      <c r="U63" s="108">
        <f>IF(V63&gt;0,(V63-T63)/2,"")</f>
        <v/>
      </c>
      <c r="V63" s="108" t="n">
        <v>1067</v>
      </c>
      <c r="W63" s="108">
        <f>IF(X63&gt;0,(X63-V63)/2,"")</f>
        <v/>
      </c>
      <c r="X63" s="108" t="n">
        <v>1251</v>
      </c>
      <c r="Y63" s="108">
        <f>IF(Z63&gt;0,(Z63-X63)/2,"")</f>
        <v/>
      </c>
      <c r="Z63" s="108" t="n">
        <v>1492</v>
      </c>
      <c r="AA63" s="108">
        <f>IF(AB63&gt;0,(AB63-Z63)/2,"")</f>
        <v/>
      </c>
      <c r="AB63" s="108" t="n">
        <v>1492</v>
      </c>
      <c r="AC63" s="108">
        <f>IF(AD63&gt;0,(AD63-AB63)/2,"")</f>
        <v/>
      </c>
      <c r="AD63" s="108" t="n">
        <v>1492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934</v>
      </c>
      <c r="S64" s="114">
        <f>IF(T64&gt;0,(T64-R64)/2,"")</f>
        <v/>
      </c>
      <c r="T64" s="114" t="n">
        <v>958</v>
      </c>
      <c r="U64" s="114">
        <f>IF(V64&gt;0,(V64-T64)/2,"")</f>
        <v/>
      </c>
      <c r="V64" s="114" t="n">
        <v>1131</v>
      </c>
      <c r="W64" s="114">
        <f>IF(X64&gt;0,(X64-V64)/2,"")</f>
        <v/>
      </c>
      <c r="X64" s="114" t="n">
        <v>1474</v>
      </c>
      <c r="Y64" s="114">
        <f>IF(Z64&gt;0,(Z64-X64)/2,"")</f>
        <v/>
      </c>
      <c r="Z64" s="114" t="n">
        <v>1806</v>
      </c>
      <c r="AA64" s="114">
        <f>IF(AB64&gt;0,(AB64-Z64)/2,"")</f>
        <v/>
      </c>
      <c r="AB64" s="114" t="n">
        <v>1806</v>
      </c>
      <c r="AC64" s="114">
        <f>IF(AD64&gt;0,(AD64-AB64)/2,"")</f>
        <v/>
      </c>
      <c r="AD64" s="114" t="n">
        <v>1806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90.xml><?xml version="1.0" encoding="utf-8"?>
<worksheet xmlns:r="http://schemas.openxmlformats.org/officeDocument/2006/relationships" xmlns="http://schemas.openxmlformats.org/spreadsheetml/2006/main">
  <sheetPr codeName="Sheet90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bestFit="1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19395</v>
      </c>
      <c r="G6" s="117" t="n">
        <v>9410.409125</v>
      </c>
      <c r="H6" s="117" t="n">
        <v>11601.93166736</v>
      </c>
      <c r="I6" s="19">
        <f>G6+H6</f>
        <v/>
      </c>
      <c r="J6" s="119" t="n">
        <v>20770</v>
      </c>
      <c r="K6" s="117" t="n">
        <v>10325.501375</v>
      </c>
      <c r="L6" s="117" t="n">
        <v>12533.88135566001</v>
      </c>
      <c r="M6" s="19">
        <f>K6+L6</f>
        <v/>
      </c>
      <c r="N6" s="85" t="n">
        <v>61</v>
      </c>
      <c r="O6" s="85" t="n">
        <v>49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2601</v>
      </c>
      <c r="E8" s="29" t="inlineStr">
        <is>
          <t>Room 2</t>
        </is>
      </c>
      <c r="F8" s="119" t="n">
        <v>935</v>
      </c>
      <c r="G8" s="117" t="n">
        <v>3464.35</v>
      </c>
      <c r="H8" s="117" t="n">
        <v>0</v>
      </c>
      <c r="I8" s="19">
        <f>G8+H8</f>
        <v/>
      </c>
      <c r="J8" s="119" t="n">
        <v>1242</v>
      </c>
      <c r="K8" s="117" t="n">
        <v>4496.54</v>
      </c>
      <c r="L8" s="117" t="n">
        <v>0</v>
      </c>
      <c r="M8" s="19">
        <f>K8+L8</f>
        <v/>
      </c>
      <c r="N8" s="87" t="n">
        <v>26</v>
      </c>
      <c r="O8" s="87" t="n">
        <v>20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2035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4582</v>
      </c>
      <c r="E10" s="18" t="inlineStr">
        <is>
          <t>Room 3</t>
        </is>
      </c>
      <c r="F10" s="119" t="n">
        <v>15306</v>
      </c>
      <c r="G10" s="117" t="n">
        <v>10656.03275</v>
      </c>
      <c r="H10" s="117" t="n">
        <v>2169.021568</v>
      </c>
      <c r="I10" s="19">
        <f>G10+H10</f>
        <v/>
      </c>
      <c r="J10" s="119" t="n">
        <v>19390</v>
      </c>
      <c r="K10" s="117" t="n">
        <v>13529.1315</v>
      </c>
      <c r="L10" s="117" t="n">
        <v>2198.534863100001</v>
      </c>
      <c r="M10" s="19">
        <f>K10+L10</f>
        <v/>
      </c>
      <c r="N10" s="88" t="n">
        <v>45</v>
      </c>
      <c r="O10" s="88" t="n">
        <v>40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9929</v>
      </c>
      <c r="G12" s="117" t="n">
        <v>8126.681500000001</v>
      </c>
      <c r="H12" s="117" t="n">
        <v>13761.71479898</v>
      </c>
      <c r="I12" s="19">
        <f>G12+H12</f>
        <v/>
      </c>
      <c r="J12" s="119" t="n">
        <v>12531</v>
      </c>
      <c r="K12" s="117" t="n">
        <v>11339.04375</v>
      </c>
      <c r="L12" s="117" t="n">
        <v>18484.65290816001</v>
      </c>
      <c r="M12" s="19">
        <f>K12+L12</f>
        <v/>
      </c>
      <c r="N12" s="88" t="n">
        <v>55</v>
      </c>
      <c r="O12" s="88" t="n">
        <v>52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11411</v>
      </c>
      <c r="E14" s="18" t="inlineStr">
        <is>
          <t>Room 5</t>
        </is>
      </c>
      <c r="F14" s="119" t="n">
        <v>28307</v>
      </c>
      <c r="G14" s="117" t="n">
        <v>17790.53125</v>
      </c>
      <c r="H14" s="117" t="n">
        <v>21833.9209672</v>
      </c>
      <c r="I14" s="19">
        <f>G14+H14</f>
        <v/>
      </c>
      <c r="J14" s="119" t="n">
        <v>28906</v>
      </c>
      <c r="K14" s="117" t="n">
        <v>18417.90625</v>
      </c>
      <c r="L14" s="117" t="n">
        <v>22505.28468992</v>
      </c>
      <c r="M14" s="19">
        <f>K14+L14</f>
        <v/>
      </c>
      <c r="N14" s="88" t="n">
        <v>63</v>
      </c>
      <c r="O14" s="88" t="n">
        <v>45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13221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10363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2470</v>
      </c>
      <c r="L20" s="4" t="n"/>
      <c r="M20" s="4" t="n"/>
      <c r="Q20" s="51" t="inlineStr">
        <is>
          <t>Day Prior</t>
        </is>
      </c>
      <c r="R20" s="35" t="n">
        <v>16278</v>
      </c>
      <c r="S20" s="36" t="n">
        <v>-80548</v>
      </c>
      <c r="T20" s="35" t="n">
        <v>30089</v>
      </c>
      <c r="U20" s="36" t="n">
        <v>-66737</v>
      </c>
      <c r="V20" s="35" t="n">
        <v>47131</v>
      </c>
      <c r="W20" s="36" t="n">
        <v>-49695</v>
      </c>
      <c r="X20" s="35" t="n">
        <v>64906.16</v>
      </c>
      <c r="Y20" s="36" t="n">
        <v>-31919.84</v>
      </c>
      <c r="Z20" s="35" t="n">
        <v>70717.16</v>
      </c>
      <c r="AA20" s="36" t="n">
        <v>-26108.84</v>
      </c>
      <c r="AB20" s="35" t="n">
        <v>70824.16</v>
      </c>
      <c r="AC20" s="37" t="n">
        <v>-26001.84</v>
      </c>
      <c r="AD20" s="35" t="n">
        <v>70824.16</v>
      </c>
      <c r="AE20" s="37" t="n">
        <v>-26001.84</v>
      </c>
    </row>
    <row r="21" ht="15" customHeight="1" thickBot="1">
      <c r="B21" s="57" t="inlineStr">
        <is>
          <t>SBUX LV</t>
        </is>
      </c>
      <c r="C21" s="58" t="n">
        <v>4836</v>
      </c>
      <c r="M21" s="4" t="n"/>
      <c r="Q21" s="52" t="n"/>
      <c r="R21" s="40" t="n">
        <v>25</v>
      </c>
      <c r="S21" s="41" t="n"/>
      <c r="T21" s="40" t="n">
        <v>385</v>
      </c>
      <c r="U21" s="41" t="n"/>
      <c r="V21" s="40" t="n">
        <v>1139</v>
      </c>
      <c r="W21" s="41" t="n"/>
      <c r="X21" s="40" t="n">
        <v>1792</v>
      </c>
      <c r="Y21" s="41" t="n"/>
      <c r="Z21" s="40" t="n">
        <v>1823</v>
      </c>
      <c r="AA21" s="41" t="n"/>
      <c r="AB21" s="40" t="n">
        <v>1929</v>
      </c>
      <c r="AC21" s="42" t="n"/>
      <c r="AD21" s="40" t="n">
        <v>1929</v>
      </c>
      <c r="AE21" s="42" t="n"/>
    </row>
    <row r="22" ht="15" customHeight="1" thickBot="1">
      <c r="M22" s="4" t="n"/>
      <c r="Q22" s="54" t="n"/>
      <c r="R22" s="47" t="n">
        <v>8139</v>
      </c>
      <c r="S22" s="46" t="n"/>
      <c r="T22" s="47" t="n">
        <v>6905.5</v>
      </c>
      <c r="U22" s="46" t="n"/>
      <c r="V22" s="47" t="n">
        <v>8521</v>
      </c>
      <c r="W22" s="46" t="n"/>
      <c r="X22" s="47" t="n">
        <v>8887.580000000002</v>
      </c>
      <c r="Y22" s="46" t="n"/>
      <c r="Z22" s="47" t="n">
        <v>2905.5</v>
      </c>
      <c r="AA22" s="46" t="n"/>
      <c r="AB22" s="47" t="n">
        <v>53.5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11010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25181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4582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16454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4379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91.xml><?xml version="1.0" encoding="utf-8"?>
<worksheet xmlns:r="http://schemas.openxmlformats.org/officeDocument/2006/relationships" xmlns="http://schemas.openxmlformats.org/spreadsheetml/2006/main">
  <sheetPr codeName="Sheet91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hidden="1"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4946</v>
      </c>
      <c r="E6" s="18" t="inlineStr">
        <is>
          <t xml:space="preserve">Room 1 </t>
        </is>
      </c>
      <c r="F6" s="119" t="n">
        <v>20147</v>
      </c>
      <c r="G6" s="117" t="n">
        <v>10010.667</v>
      </c>
      <c r="H6" s="117" t="n">
        <v>13760.79947633999</v>
      </c>
      <c r="I6" s="19">
        <f>G6+H6</f>
        <v/>
      </c>
      <c r="J6" s="119" t="n">
        <v>21655</v>
      </c>
      <c r="K6" s="117" t="n">
        <v>11171.66</v>
      </c>
      <c r="L6" s="117" t="n">
        <v>13130.46000784</v>
      </c>
      <c r="M6" s="19">
        <f>K6+L6</f>
        <v/>
      </c>
      <c r="N6" s="85" t="n">
        <v>76</v>
      </c>
      <c r="O6" s="85" t="n">
        <v>59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2424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2159</v>
      </c>
      <c r="E8" s="29" t="inlineStr">
        <is>
          <t>Room 2</t>
        </is>
      </c>
      <c r="F8" s="119" t="n">
        <v>1018</v>
      </c>
      <c r="G8" s="117" t="n">
        <v>3890.73</v>
      </c>
      <c r="H8" s="117" t="n">
        <v>0</v>
      </c>
      <c r="I8" s="19">
        <f>G8+H8</f>
        <v/>
      </c>
      <c r="J8" s="119" t="n">
        <v>1229</v>
      </c>
      <c r="K8" s="117" t="n">
        <v>4813.355</v>
      </c>
      <c r="L8" s="117" t="n">
        <v>2046.728519999999</v>
      </c>
      <c r="M8" s="19">
        <f>K8+L8</f>
        <v/>
      </c>
      <c r="N8" s="87" t="n">
        <v>13</v>
      </c>
      <c r="O8" s="87" t="n">
        <v>7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1617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4621</v>
      </c>
      <c r="E10" s="18" t="inlineStr">
        <is>
          <t>Room 3</t>
        </is>
      </c>
      <c r="F10" s="119" t="n">
        <v>25787</v>
      </c>
      <c r="G10" s="117" t="n">
        <v>19029.072125</v>
      </c>
      <c r="H10" s="117" t="n">
        <v>2071.3479125</v>
      </c>
      <c r="I10" s="19">
        <f>G10+H10</f>
        <v/>
      </c>
      <c r="J10" s="119" t="n">
        <v>26450</v>
      </c>
      <c r="K10" s="117" t="n">
        <v>19648.885125</v>
      </c>
      <c r="L10" s="117" t="n">
        <v>2234.110051600001</v>
      </c>
      <c r="M10" s="19">
        <f>K10+L10</f>
        <v/>
      </c>
      <c r="N10" s="88" t="n">
        <v>47</v>
      </c>
      <c r="O10" s="88" t="n">
        <v>45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14596</v>
      </c>
      <c r="G12" s="117" t="n">
        <v>12060.13375</v>
      </c>
      <c r="H12" s="117" t="n">
        <v>17607.44688019</v>
      </c>
      <c r="I12" s="19">
        <f>G12+H12</f>
        <v/>
      </c>
      <c r="J12" s="119" t="n">
        <v>15814</v>
      </c>
      <c r="K12" s="117" t="n">
        <v>13693.52075</v>
      </c>
      <c r="L12" s="117" t="n">
        <v>18997.56484465</v>
      </c>
      <c r="M12" s="19">
        <f>K12+L12</f>
        <v/>
      </c>
      <c r="N12" s="88" t="n">
        <v>51</v>
      </c>
      <c r="O12" s="88" t="n">
        <v>45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12995</v>
      </c>
      <c r="E14" s="18" t="inlineStr">
        <is>
          <t>Room 5</t>
        </is>
      </c>
      <c r="F14" s="119" t="n">
        <v>26541</v>
      </c>
      <c r="G14" s="117" t="n">
        <v>17144.84375</v>
      </c>
      <c r="H14" s="117" t="n">
        <v>21632.66664030999</v>
      </c>
      <c r="I14" s="19">
        <f>G14+H14</f>
        <v/>
      </c>
      <c r="J14" s="119" t="n">
        <v>26639</v>
      </c>
      <c r="K14" s="117" t="n">
        <v>17293.4375</v>
      </c>
      <c r="L14" s="117" t="n">
        <v>21707.86532419</v>
      </c>
      <c r="M14" s="19">
        <f>K14+L14</f>
        <v/>
      </c>
      <c r="N14" s="88" t="n">
        <v>59</v>
      </c>
      <c r="O14" s="88" t="n">
        <v>46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2783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16630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1797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520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8138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3207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4608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11852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35297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4946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4621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15447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3776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3"/>
  <rowBreaks count="1" manualBreakCount="1">
    <brk id="1" min="1" max="30" man="1"/>
  </rowBreaks>
  <legacyDrawing r:id="anysvml"/>
</worksheet>
</file>

<file path=xl/worksheets/sheet92.xml><?xml version="1.0" encoding="utf-8"?>
<worksheet xmlns:r="http://schemas.openxmlformats.org/officeDocument/2006/relationships" xmlns="http://schemas.openxmlformats.org/spreadsheetml/2006/main">
  <sheetPr codeName="Sheet92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17586</v>
      </c>
      <c r="G6" s="117" t="n">
        <v>8928.248625000002</v>
      </c>
      <c r="H6" s="117" t="n">
        <v>10128.53740056</v>
      </c>
      <c r="I6" s="19">
        <f>G6+H6</f>
        <v/>
      </c>
      <c r="J6" s="119" t="n">
        <v>18547</v>
      </c>
      <c r="K6" s="117" t="n">
        <v>9724.929875000002</v>
      </c>
      <c r="L6" s="117" t="n">
        <v>10730.97516076</v>
      </c>
      <c r="M6" s="19">
        <f>K6+L6</f>
        <v/>
      </c>
      <c r="N6" s="85" t="n">
        <v>74</v>
      </c>
      <c r="O6" s="85" t="n">
        <v>55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628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2551</v>
      </c>
      <c r="E8" s="29" t="inlineStr">
        <is>
          <t>Room 2</t>
        </is>
      </c>
      <c r="F8" s="119" t="n">
        <v>993</v>
      </c>
      <c r="G8" s="117" t="n">
        <v>3712.075</v>
      </c>
      <c r="H8" s="117" t="n">
        <v>1591.189404999999</v>
      </c>
      <c r="I8" s="19">
        <f>G8+H8</f>
        <v/>
      </c>
      <c r="J8" s="119" t="n">
        <v>1181</v>
      </c>
      <c r="K8" s="117" t="n">
        <v>4772.86</v>
      </c>
      <c r="L8" s="117" t="n">
        <v>2204.263207499999</v>
      </c>
      <c r="M8" s="19">
        <f>K8+L8</f>
        <v/>
      </c>
      <c r="N8" s="87" t="n">
        <v>14</v>
      </c>
      <c r="O8" s="87" t="n">
        <v>3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1512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2296</v>
      </c>
      <c r="E10" s="18" t="inlineStr">
        <is>
          <t>Room 3</t>
        </is>
      </c>
      <c r="F10" s="119" t="n">
        <v>13952</v>
      </c>
      <c r="G10" s="117" t="n">
        <v>10292.55859375</v>
      </c>
      <c r="H10" s="117" t="n">
        <v>1754.10743</v>
      </c>
      <c r="I10" s="19">
        <f>G10+H10</f>
        <v/>
      </c>
      <c r="J10" s="119" t="n">
        <v>14677</v>
      </c>
      <c r="K10" s="117" t="n">
        <v>10793.95859375</v>
      </c>
      <c r="L10" s="117" t="n">
        <v>1920.7154995</v>
      </c>
      <c r="M10" s="19">
        <f>K10+L10</f>
        <v/>
      </c>
      <c r="N10" s="88" t="n">
        <v>45</v>
      </c>
      <c r="O10" s="88" t="n">
        <v>41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10779</v>
      </c>
      <c r="G12" s="117" t="n">
        <v>9669.18225</v>
      </c>
      <c r="H12" s="117" t="n">
        <v>15095.73439901</v>
      </c>
      <c r="I12" s="19">
        <f>G12+H12</f>
        <v/>
      </c>
      <c r="J12" s="119" t="n">
        <v>12242</v>
      </c>
      <c r="K12" s="117" t="n">
        <v>11902.40075</v>
      </c>
      <c r="L12" s="117" t="n">
        <v>17439.86868497</v>
      </c>
      <c r="M12" s="19">
        <f>K12+L12</f>
        <v/>
      </c>
      <c r="N12" s="88" t="n">
        <v>51</v>
      </c>
      <c r="O12" s="88" t="n">
        <v>45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11461</v>
      </c>
      <c r="E14" s="18" t="inlineStr">
        <is>
          <t>Room 5</t>
        </is>
      </c>
      <c r="F14" s="119" t="n">
        <v>20560</v>
      </c>
      <c r="G14" s="117" t="n">
        <v>18671.875</v>
      </c>
      <c r="H14" s="117" t="n">
        <v>21238.577556185</v>
      </c>
      <c r="I14" s="19">
        <f>G14+H14</f>
        <v/>
      </c>
      <c r="J14" s="119" t="n">
        <v>20814</v>
      </c>
      <c r="K14" s="117" t="n">
        <v>18994.34375</v>
      </c>
      <c r="L14" s="117" t="n">
        <v>21486.545734215</v>
      </c>
      <c r="M14" s="19">
        <f>K14+L14</f>
        <v/>
      </c>
      <c r="N14" s="88" t="n">
        <v>59</v>
      </c>
      <c r="O14" s="88" t="n">
        <v>52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13724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8142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803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4230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11408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27602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2296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12165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4063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93.xml><?xml version="1.0" encoding="utf-8"?>
<worksheet xmlns:r="http://schemas.openxmlformats.org/officeDocument/2006/relationships" xmlns="http://schemas.openxmlformats.org/spreadsheetml/2006/main">
  <sheetPr codeName="Sheet93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16995</v>
      </c>
      <c r="G6" s="117" t="n">
        <v>8209.450874999999</v>
      </c>
      <c r="H6" s="117" t="n">
        <v>8287.108975419997</v>
      </c>
      <c r="I6" s="19">
        <f>G6+H6</f>
        <v/>
      </c>
      <c r="J6" s="119" t="n">
        <v>18059</v>
      </c>
      <c r="K6" s="117" t="n">
        <v>9061.433625</v>
      </c>
      <c r="L6" s="117" t="n">
        <v>9499.288507160003</v>
      </c>
      <c r="M6" s="19">
        <f>K6+L6</f>
        <v/>
      </c>
      <c r="N6" s="85" t="n">
        <v>95</v>
      </c>
      <c r="O6" s="85" t="n">
        <v>79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2364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2650</v>
      </c>
      <c r="E8" s="29" t="inlineStr">
        <is>
          <t>Room 2</t>
        </is>
      </c>
      <c r="F8" s="119" t="n">
        <v>748</v>
      </c>
      <c r="G8" s="117" t="n">
        <v>2947.284999999999</v>
      </c>
      <c r="H8" s="117" t="n">
        <v>1323.710797500001</v>
      </c>
      <c r="I8" s="19">
        <f>G8+H8</f>
        <v/>
      </c>
      <c r="J8" s="119" t="n">
        <v>905</v>
      </c>
      <c r="K8" s="117" t="n">
        <v>3763.585</v>
      </c>
      <c r="L8" s="117" t="n">
        <v>1707.554245</v>
      </c>
      <c r="M8" s="19">
        <f>K8+L8</f>
        <v/>
      </c>
      <c r="N8" s="87" t="n">
        <v>15</v>
      </c>
      <c r="O8" s="87" t="n">
        <v>6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1197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2272</v>
      </c>
      <c r="E10" s="18" t="inlineStr">
        <is>
          <t>Room 3</t>
        </is>
      </c>
      <c r="F10" s="119" t="n">
        <v>23201</v>
      </c>
      <c r="G10" s="117" t="n">
        <v>17582.5523125</v>
      </c>
      <c r="H10" s="117" t="n">
        <v>1808.5659325</v>
      </c>
      <c r="I10" s="19">
        <f>G10+H10</f>
        <v/>
      </c>
      <c r="J10" s="119" t="n">
        <v>25228</v>
      </c>
      <c r="K10" s="117" t="n">
        <v>19407.5848125</v>
      </c>
      <c r="L10" s="117" t="n">
        <v>1928.3094522</v>
      </c>
      <c r="M10" s="19">
        <f>K10+L10</f>
        <v/>
      </c>
      <c r="N10" s="88" t="n">
        <v>60</v>
      </c>
      <c r="O10" s="88" t="n">
        <v>51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11044</v>
      </c>
      <c r="G12" s="117" t="n">
        <v>9602.599250000001</v>
      </c>
      <c r="H12" s="117" t="n">
        <v>16796.73209943</v>
      </c>
      <c r="I12" s="19">
        <f>G12+H12</f>
        <v/>
      </c>
      <c r="J12" s="119" t="n">
        <v>13288</v>
      </c>
      <c r="K12" s="117" t="n">
        <v>12739.44675</v>
      </c>
      <c r="L12" s="117" t="n">
        <v>19461.25159991</v>
      </c>
      <c r="M12" s="19">
        <f>K12+L12</f>
        <v/>
      </c>
      <c r="N12" s="88" t="n">
        <v>60</v>
      </c>
      <c r="O12" s="88" t="n">
        <v>52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8847</v>
      </c>
      <c r="E14" s="18" t="inlineStr">
        <is>
          <t>Room 5</t>
        </is>
      </c>
      <c r="F14" s="119" t="n">
        <v>20309</v>
      </c>
      <c r="G14" s="117" t="n">
        <v>18055.5</v>
      </c>
      <c r="H14" s="117" t="n">
        <v>20561.82930569001</v>
      </c>
      <c r="I14" s="19">
        <f>G14+H14</f>
        <v/>
      </c>
      <c r="J14" s="119" t="n">
        <v>20306</v>
      </c>
      <c r="K14" s="117" t="n">
        <v>18047.5</v>
      </c>
      <c r="L14" s="117" t="n">
        <v>20441.93450569</v>
      </c>
      <c r="M14" s="19">
        <f>K14+L14</f>
        <v/>
      </c>
      <c r="N14" s="88" t="n">
        <v>71</v>
      </c>
      <c r="O14" s="88" t="n">
        <v>60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2931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16765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2538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532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8693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2357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4538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7962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35794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2272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16020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3847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94.xml><?xml version="1.0" encoding="utf-8"?>
<worksheet xmlns:r="http://schemas.openxmlformats.org/officeDocument/2006/relationships" xmlns="http://schemas.openxmlformats.org/spreadsheetml/2006/main">
  <sheetPr codeName="Sheet94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2820</v>
      </c>
      <c r="E6" s="18" t="inlineStr">
        <is>
          <t xml:space="preserve">Room 1 </t>
        </is>
      </c>
      <c r="F6" s="119" t="n">
        <v>18001</v>
      </c>
      <c r="G6" s="117" t="n">
        <v>8971.317499999999</v>
      </c>
      <c r="H6" s="117" t="n">
        <v>10185.93269174</v>
      </c>
      <c r="I6" s="19">
        <f>G6+H6</f>
        <v/>
      </c>
      <c r="J6" s="119" t="n">
        <v>18985</v>
      </c>
      <c r="K6" s="117" t="n">
        <v>9416.008125000004</v>
      </c>
      <c r="L6" s="117" t="n">
        <v>10453.06838158</v>
      </c>
      <c r="M6" s="19">
        <f>K6+L6</f>
        <v/>
      </c>
      <c r="N6" s="85" t="n">
        <v>81</v>
      </c>
      <c r="O6" s="85" t="n">
        <v>62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98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2092</v>
      </c>
      <c r="E8" s="29" t="inlineStr">
        <is>
          <t>Room 2</t>
        </is>
      </c>
      <c r="F8" s="119" t="n">
        <v>839</v>
      </c>
      <c r="G8" s="117" t="n">
        <v>3375.69</v>
      </c>
      <c r="H8" s="117" t="n">
        <v>1647.135155000001</v>
      </c>
      <c r="I8" s="19">
        <f>G8+H8</f>
        <v/>
      </c>
      <c r="J8" s="119" t="n">
        <v>719</v>
      </c>
      <c r="K8" s="117" t="n">
        <v>2932.384999999999</v>
      </c>
      <c r="L8" s="117" t="n">
        <v>1515.4942175</v>
      </c>
      <c r="M8" s="19">
        <f>K8+L8</f>
        <v/>
      </c>
      <c r="N8" s="87" t="n">
        <v>17</v>
      </c>
      <c r="O8" s="87" t="n">
        <v>10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1423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2452</v>
      </c>
      <c r="E10" s="18" t="inlineStr">
        <is>
          <t>Room 3</t>
        </is>
      </c>
      <c r="F10" s="119" t="n">
        <v>15600</v>
      </c>
      <c r="G10" s="117" t="n">
        <v>11013.39003125</v>
      </c>
      <c r="H10" s="117" t="n">
        <v>1864.36701</v>
      </c>
      <c r="I10" s="19">
        <f>G10+H10</f>
        <v/>
      </c>
      <c r="J10" s="119" t="n">
        <v>20235</v>
      </c>
      <c r="K10" s="117" t="n">
        <v>14565.02965625</v>
      </c>
      <c r="L10" s="117" t="n">
        <v>1913.8576005</v>
      </c>
      <c r="M10" s="19">
        <f>K10+L10</f>
        <v/>
      </c>
      <c r="N10" s="88" t="n">
        <v>43</v>
      </c>
      <c r="O10" s="88" t="n">
        <v>35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11098</v>
      </c>
      <c r="G12" s="117" t="n">
        <v>9114.232000000002</v>
      </c>
      <c r="H12" s="117" t="n">
        <v>14260.14503551</v>
      </c>
      <c r="I12" s="19">
        <f>G12+H12</f>
        <v/>
      </c>
      <c r="J12" s="119" t="n">
        <v>13025</v>
      </c>
      <c r="K12" s="117" t="n">
        <v>10267.5765</v>
      </c>
      <c r="L12" s="117" t="n">
        <v>16543.80981874</v>
      </c>
      <c r="M12" s="19">
        <f>K12+L12</f>
        <v/>
      </c>
      <c r="N12" s="88" t="n">
        <v>57</v>
      </c>
      <c r="O12" s="88" t="n">
        <v>47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11702</v>
      </c>
      <c r="E14" s="18" t="inlineStr">
        <is>
          <t>Room 5</t>
        </is>
      </c>
      <c r="F14" s="119" t="n">
        <v>20306</v>
      </c>
      <c r="G14" s="117" t="n">
        <v>17850.5625</v>
      </c>
      <c r="H14" s="117" t="n">
        <v>20635.31727950499</v>
      </c>
      <c r="I14" s="19">
        <f>G14+H14</f>
        <v/>
      </c>
      <c r="J14" s="119" t="n">
        <v>31977</v>
      </c>
      <c r="K14" s="117" t="n">
        <v>34725.96875</v>
      </c>
      <c r="L14" s="117" t="n">
        <v>38203.61886073498</v>
      </c>
      <c r="M14" s="19">
        <f>K14+L14</f>
        <v/>
      </c>
      <c r="N14" s="88" t="n">
        <v>67</v>
      </c>
      <c r="O14" s="88" t="n">
        <v>54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9940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9189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971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4453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11121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29343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2820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2452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13830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3515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95.xml><?xml version="1.0" encoding="utf-8"?>
<worksheet xmlns:r="http://schemas.openxmlformats.org/officeDocument/2006/relationships" xmlns="http://schemas.openxmlformats.org/spreadsheetml/2006/main">
  <sheetPr codeName="Sheet95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2332</v>
      </c>
      <c r="E6" s="18" t="inlineStr">
        <is>
          <t xml:space="preserve">Room 1 </t>
        </is>
      </c>
      <c r="F6" s="119" t="n">
        <v>19128</v>
      </c>
      <c r="G6" s="117" t="n">
        <v>9367.725749999998</v>
      </c>
      <c r="H6" s="117" t="n">
        <v>10315.64776124</v>
      </c>
      <c r="I6" s="19">
        <f>G6+H6</f>
        <v/>
      </c>
      <c r="J6" s="119" t="n">
        <v>17811</v>
      </c>
      <c r="K6" s="117" t="n">
        <v>8664.025249999999</v>
      </c>
      <c r="L6" s="117" t="n">
        <v>9146.257128060002</v>
      </c>
      <c r="M6" s="19">
        <f>K6+L6</f>
        <v/>
      </c>
      <c r="N6" s="85" t="n">
        <v>72</v>
      </c>
      <c r="O6" s="85" t="n">
        <v>56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2279</v>
      </c>
      <c r="E8" s="29" t="inlineStr">
        <is>
          <t>Room 2</t>
        </is>
      </c>
      <c r="F8" s="119" t="n">
        <v>805</v>
      </c>
      <c r="G8" s="117" t="n">
        <v>3129.315</v>
      </c>
      <c r="H8" s="117" t="n">
        <v>1488.389767499999</v>
      </c>
      <c r="I8" s="19">
        <f>G8+H8</f>
        <v/>
      </c>
      <c r="J8" s="119" t="n">
        <v>747</v>
      </c>
      <c r="K8" s="117" t="n">
        <v>2910.66</v>
      </c>
      <c r="L8" s="117" t="n">
        <v>1384.6561275</v>
      </c>
      <c r="M8" s="19">
        <f>K8+L8</f>
        <v/>
      </c>
      <c r="N8" s="87" t="n">
        <v>13</v>
      </c>
      <c r="O8" s="87" t="n">
        <v>9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1279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4505</v>
      </c>
      <c r="E10" s="18" t="inlineStr">
        <is>
          <t>Room 3</t>
        </is>
      </c>
      <c r="F10" s="119" t="n">
        <v>16134</v>
      </c>
      <c r="G10" s="117" t="n">
        <v>10956.33421875</v>
      </c>
      <c r="H10" s="117" t="n">
        <v>2076.755645</v>
      </c>
      <c r="I10" s="19">
        <f>G10+H10</f>
        <v/>
      </c>
      <c r="J10" s="119" t="n">
        <v>15700</v>
      </c>
      <c r="K10" s="117" t="n">
        <v>10918.85896875</v>
      </c>
      <c r="L10" s="117" t="n">
        <v>1872.9752028</v>
      </c>
      <c r="M10" s="19">
        <f>K10+L10</f>
        <v/>
      </c>
      <c r="N10" s="88" t="n">
        <v>47</v>
      </c>
      <c r="O10" s="88" t="n">
        <v>42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10213</v>
      </c>
      <c r="G12" s="117" t="n">
        <v>8991.356</v>
      </c>
      <c r="H12" s="117" t="n">
        <v>14021.24017314</v>
      </c>
      <c r="I12" s="19">
        <f>G12+H12</f>
        <v/>
      </c>
      <c r="J12" s="119" t="n">
        <v>9998</v>
      </c>
      <c r="K12" s="117" t="n">
        <v>8738.140749999999</v>
      </c>
      <c r="L12" s="117" t="n">
        <v>13622.89045802</v>
      </c>
      <c r="M12" s="19">
        <f>K12+L12</f>
        <v/>
      </c>
      <c r="N12" s="88" t="n">
        <v>47</v>
      </c>
      <c r="O12" s="88" t="n">
        <v>40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9410</v>
      </c>
      <c r="E14" s="18" t="inlineStr">
        <is>
          <t>Room 5</t>
        </is>
      </c>
      <c r="F14" s="119" t="n">
        <v>27279</v>
      </c>
      <c r="G14" s="117" t="n">
        <v>17129.15625</v>
      </c>
      <c r="H14" s="117" t="n">
        <v>21431.90087329</v>
      </c>
      <c r="I14" s="19">
        <f>G14+H14</f>
        <v/>
      </c>
      <c r="J14" s="119" t="n">
        <v>29716</v>
      </c>
      <c r="K14" s="117" t="n">
        <v>21154.90625</v>
      </c>
      <c r="L14" s="117" t="n">
        <v>25614.37667712998</v>
      </c>
      <c r="M14" s="19">
        <f>K14+L14</f>
        <v/>
      </c>
      <c r="N14" s="88" t="n">
        <v>61</v>
      </c>
      <c r="O14" s="88" t="n">
        <v>48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9722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4518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1718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8895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10694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24622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2332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4505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15940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3558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96.xml><?xml version="1.0" encoding="utf-8"?>
<worksheet xmlns:r="http://schemas.openxmlformats.org/officeDocument/2006/relationships" xmlns="http://schemas.openxmlformats.org/spreadsheetml/2006/main">
  <sheetPr codeName="Sheet96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4778</v>
      </c>
      <c r="E6" s="18" t="inlineStr">
        <is>
          <t xml:space="preserve">Room 1 </t>
        </is>
      </c>
      <c r="F6" s="119" t="n">
        <v>20159</v>
      </c>
      <c r="G6" s="117" t="n">
        <v>10155.2535</v>
      </c>
      <c r="H6" s="117" t="n">
        <v>12052.9507371</v>
      </c>
      <c r="I6" s="19">
        <f>G6+H6</f>
        <v/>
      </c>
      <c r="J6" s="119" t="n">
        <v>19458</v>
      </c>
      <c r="K6" s="117" t="n">
        <v>9573.107249999997</v>
      </c>
      <c r="L6" s="117" t="n">
        <v>11014.21207360001</v>
      </c>
      <c r="M6" s="19">
        <f>K6+L6</f>
        <v/>
      </c>
      <c r="N6" s="85" t="n">
        <v>78</v>
      </c>
      <c r="O6" s="85" t="n">
        <v>61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2526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2124</v>
      </c>
      <c r="E8" s="29" t="inlineStr">
        <is>
          <t>Room 2</t>
        </is>
      </c>
      <c r="F8" s="119" t="n">
        <v>1024</v>
      </c>
      <c r="G8" s="117" t="n">
        <v>3909.105</v>
      </c>
      <c r="H8" s="117" t="n">
        <v>1728.36947</v>
      </c>
      <c r="I8" s="19">
        <f>G8+H8</f>
        <v/>
      </c>
      <c r="J8" s="119" t="n">
        <v>815</v>
      </c>
      <c r="K8" s="117" t="n">
        <v>3078.025</v>
      </c>
      <c r="L8" s="117" t="n">
        <v>1375.353745000001</v>
      </c>
      <c r="M8" s="19">
        <f>K8+L8</f>
        <v/>
      </c>
      <c r="N8" s="87" t="n">
        <v>10</v>
      </c>
      <c r="O8" s="87" t="n">
        <v>5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963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3746</v>
      </c>
      <c r="E10" s="18" t="inlineStr">
        <is>
          <t>Room 3</t>
        </is>
      </c>
      <c r="F10" s="119" t="n">
        <v>26581</v>
      </c>
      <c r="G10" s="117" t="n">
        <v>19617.36765625</v>
      </c>
      <c r="H10" s="117" t="n">
        <v>2076.9796825</v>
      </c>
      <c r="I10" s="19">
        <f>G10+H10</f>
        <v/>
      </c>
      <c r="J10" s="119" t="n">
        <v>25716</v>
      </c>
      <c r="K10" s="117" t="n">
        <v>19125.10128125</v>
      </c>
      <c r="L10" s="117" t="n">
        <v>2025.788543</v>
      </c>
      <c r="M10" s="19">
        <f>K10+L10</f>
        <v/>
      </c>
      <c r="N10" s="88" t="n">
        <v>48</v>
      </c>
      <c r="O10" s="88" t="n">
        <v>42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15439</v>
      </c>
      <c r="G12" s="117" t="n">
        <v>12783.588</v>
      </c>
      <c r="H12" s="117" t="n">
        <v>18298.23693779</v>
      </c>
      <c r="I12" s="19">
        <f>G12+H12</f>
        <v/>
      </c>
      <c r="J12" s="119" t="n">
        <v>14705</v>
      </c>
      <c r="K12" s="117" t="n">
        <v>11772.077</v>
      </c>
      <c r="L12" s="117" t="n">
        <v>16094.57704369001</v>
      </c>
      <c r="M12" s="19">
        <f>K12+L12</f>
        <v/>
      </c>
      <c r="N12" s="88" t="n">
        <v>49</v>
      </c>
      <c r="O12" s="88" t="n">
        <v>42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6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10430</v>
      </c>
      <c r="E14" s="18" t="inlineStr">
        <is>
          <t>Room 5</t>
        </is>
      </c>
      <c r="F14" s="119" t="n">
        <v>24107</v>
      </c>
      <c r="G14" s="117" t="n">
        <v>17080.96875</v>
      </c>
      <c r="H14" s="117" t="n">
        <v>20896.47283424501</v>
      </c>
      <c r="I14" s="19">
        <f>G14+H14</f>
        <v/>
      </c>
      <c r="J14" s="119" t="n">
        <v>23540</v>
      </c>
      <c r="K14" s="117" t="n">
        <v>16932.9375</v>
      </c>
      <c r="L14" s="117" t="n">
        <v>20681.52321689501</v>
      </c>
      <c r="M14" s="19">
        <f>K14+L14</f>
        <v/>
      </c>
      <c r="N14" s="88" t="n">
        <v>62</v>
      </c>
      <c r="O14" s="88" t="n">
        <v>48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2931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14625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1912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532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9573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1322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4636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11571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22411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4778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3746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14810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3087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97.xml><?xml version="1.0" encoding="utf-8"?>
<worksheet xmlns:r="http://schemas.openxmlformats.org/officeDocument/2006/relationships" xmlns="http://schemas.openxmlformats.org/spreadsheetml/2006/main">
  <sheetPr codeName="Sheet97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20346</v>
      </c>
      <c r="G6" s="117" t="n">
        <v>9766.449124999999</v>
      </c>
      <c r="H6" s="117" t="n">
        <v>10453.56774474</v>
      </c>
      <c r="I6" s="19">
        <f>G6+H6</f>
        <v/>
      </c>
      <c r="J6" s="119" t="n">
        <v>19361</v>
      </c>
      <c r="K6" s="117" t="n">
        <v>9228.929749999998</v>
      </c>
      <c r="L6" s="117" t="n">
        <v>9246.367421120003</v>
      </c>
      <c r="M6" s="19">
        <f>K6+L6</f>
        <v/>
      </c>
      <c r="N6" s="85" t="n">
        <v>73</v>
      </c>
      <c r="O6" s="85" t="n">
        <v>57</v>
      </c>
      <c r="P6" s="92" t="n"/>
      <c r="Q6" s="20">
        <f>J6-P6</f>
        <v/>
      </c>
      <c r="R6" s="21" t="n">
        <v>4390</v>
      </c>
      <c r="S6" s="20">
        <f>IF(R6&gt;0,(R6-R7-$Q6),"")</f>
        <v/>
      </c>
      <c r="T6" s="21" t="n">
        <v>8053</v>
      </c>
      <c r="U6" s="20">
        <f>IF(T6&gt;0,(T6-T7-$Q6),"")</f>
        <v/>
      </c>
      <c r="V6" s="21" t="n">
        <v>9744</v>
      </c>
      <c r="W6" s="20">
        <f>IF(V6&gt;0,(V6-V7-$Q6),"")</f>
        <v/>
      </c>
      <c r="X6" s="21" t="n">
        <v>9744</v>
      </c>
      <c r="Y6" s="20">
        <f>IF(X6&gt;0,(X6-X7-$Q6),"")</f>
        <v/>
      </c>
      <c r="Z6" s="21" t="n">
        <v>15434</v>
      </c>
      <c r="AA6" s="20">
        <f>IF(Z6&gt;0,(Z6-Z7-$Q6),"")</f>
        <v/>
      </c>
      <c r="AB6" s="21" t="n">
        <v>15434</v>
      </c>
      <c r="AC6" s="22">
        <f>IF(AB6&gt;0,(AB6-AB7-$Q6),"")</f>
        <v/>
      </c>
      <c r="AD6" s="21" t="n">
        <v>15434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158</v>
      </c>
      <c r="S7" s="24" t="n"/>
      <c r="T7" s="25" t="n">
        <v>184</v>
      </c>
      <c r="U7" s="24" t="n"/>
      <c r="V7" s="25" t="n">
        <v>191</v>
      </c>
      <c r="W7" s="24" t="n"/>
      <c r="X7" s="25" t="n">
        <v>191</v>
      </c>
      <c r="Y7" s="24" t="n"/>
      <c r="Z7" s="25" t="n">
        <v>191</v>
      </c>
      <c r="AA7" s="24" t="n"/>
      <c r="AB7" s="25" t="n">
        <v>191</v>
      </c>
      <c r="AC7" s="26" t="n"/>
      <c r="AD7" s="25" t="n">
        <v>191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2394</v>
      </c>
      <c r="E8" s="29" t="inlineStr">
        <is>
          <t>Room 2</t>
        </is>
      </c>
      <c r="F8" s="119" t="n">
        <v>3847</v>
      </c>
      <c r="G8" s="117" t="n">
        <v>4414.9495</v>
      </c>
      <c r="H8" s="117" t="n">
        <v>1741.355952500001</v>
      </c>
      <c r="I8" s="19">
        <f>G8+H8</f>
        <v/>
      </c>
      <c r="J8" s="119" t="n">
        <v>3650</v>
      </c>
      <c r="K8" s="117" t="n">
        <v>4210.670999999999</v>
      </c>
      <c r="L8" s="117" t="n">
        <v>1506.047342500001</v>
      </c>
      <c r="M8" s="19">
        <f>K8+L8</f>
        <v/>
      </c>
      <c r="N8" s="87" t="n">
        <v>6</v>
      </c>
      <c r="O8" s="87" t="n">
        <v>2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580</v>
      </c>
      <c r="U8" s="20">
        <f>IF(T8&gt;0,(T8-T9-$Q8),"")</f>
        <v/>
      </c>
      <c r="V8" s="21" t="n">
        <v>1749</v>
      </c>
      <c r="W8" s="20">
        <f>IF(V8&gt;0,(V8-V9-$Q8),"")</f>
        <v/>
      </c>
      <c r="X8" s="21" t="n">
        <v>2357</v>
      </c>
      <c r="Y8" s="20">
        <f>IF(X8&gt;0,(X8-X9-$Q8),"")</f>
        <v/>
      </c>
      <c r="Z8" s="21" t="n">
        <v>2357</v>
      </c>
      <c r="AA8" s="20">
        <f>IF(Z8&gt;0,(Z8-Z9-$Q8),"")</f>
        <v/>
      </c>
      <c r="AB8" s="21" t="n">
        <v>2357</v>
      </c>
      <c r="AC8" s="22">
        <f>IF(AB8&gt;0,(AB8-AB9-$Q8),"")</f>
        <v/>
      </c>
      <c r="AD8" s="21" t="n">
        <v>2357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1854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3</v>
      </c>
      <c r="U9" s="24" t="n"/>
      <c r="V9" s="30" t="n">
        <v>6</v>
      </c>
      <c r="W9" s="24" t="n"/>
      <c r="X9" s="30" t="n">
        <v>6</v>
      </c>
      <c r="Y9" s="24" t="n"/>
      <c r="Z9" s="30" t="n">
        <v>6</v>
      </c>
      <c r="AA9" s="24" t="n"/>
      <c r="AB9" s="30" t="n">
        <v>6</v>
      </c>
      <c r="AC9" s="26" t="n"/>
      <c r="AD9" s="30" t="n">
        <v>6</v>
      </c>
      <c r="AE9" s="26" t="n"/>
    </row>
    <row r="10">
      <c r="B10" s="16" t="inlineStr">
        <is>
          <t>WM DC</t>
        </is>
      </c>
      <c r="C10" s="17" t="n">
        <v>2273</v>
      </c>
      <c r="E10" s="18" t="inlineStr">
        <is>
          <t>Room 3</t>
        </is>
      </c>
      <c r="F10" s="119" t="n">
        <v>11908</v>
      </c>
      <c r="G10" s="117" t="n">
        <v>8485.1855</v>
      </c>
      <c r="H10" s="117" t="n">
        <v>2154.2614845</v>
      </c>
      <c r="I10" s="19">
        <f>G10+H10</f>
        <v/>
      </c>
      <c r="J10" s="119" t="n">
        <v>11056</v>
      </c>
      <c r="K10" s="117" t="n">
        <v>7951.901000000002</v>
      </c>
      <c r="L10" s="117" t="n">
        <v>2053.7379145</v>
      </c>
      <c r="M10" s="19">
        <f>K10+L10</f>
        <v/>
      </c>
      <c r="N10" s="88" t="n">
        <v>47</v>
      </c>
      <c r="O10" s="88" t="n">
        <v>43</v>
      </c>
      <c r="P10" s="92" t="n"/>
      <c r="Q10" s="20">
        <f>J10-P10</f>
        <v/>
      </c>
      <c r="R10" s="21" t="n">
        <v>2811</v>
      </c>
      <c r="S10" s="20">
        <f>IF(R10&gt;0,(R10-R11-$Q10),"")</f>
        <v/>
      </c>
      <c r="T10" s="21" t="n">
        <v>3636</v>
      </c>
      <c r="U10" s="20">
        <f>IF(T10&gt;0,(T10-T11-$Q10),"")</f>
        <v/>
      </c>
      <c r="V10" s="21" t="n">
        <v>7731</v>
      </c>
      <c r="W10" s="20">
        <f>IF(V10&gt;0,(V10-V11-$Q10),"")</f>
        <v/>
      </c>
      <c r="X10" s="21" t="n">
        <v>8091</v>
      </c>
      <c r="Y10" s="20">
        <f>IF(X10&gt;0,(X10-X11-$Q10),"")</f>
        <v/>
      </c>
      <c r="Z10" s="21" t="n">
        <v>8091</v>
      </c>
      <c r="AA10" s="20">
        <f>IF(Z10&gt;0,(Z10-Z11-$Q10),"")</f>
        <v/>
      </c>
      <c r="AB10" s="21" t="n">
        <v>8091</v>
      </c>
      <c r="AC10" s="22">
        <f>IF(AB10&gt;0,(AB10-AB11-$Q10),"")</f>
        <v/>
      </c>
      <c r="AD10" s="21" t="n">
        <v>8091</v>
      </c>
      <c r="AE10" s="22">
        <f>IF(AD10&gt;0,(AD10-AD11-$Q10),"")</f>
        <v/>
      </c>
    </row>
    <row r="11">
      <c r="B11" s="124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29</v>
      </c>
      <c r="S11" s="24" t="n"/>
      <c r="T11" s="30" t="n">
        <v>29</v>
      </c>
      <c r="U11" s="24" t="n"/>
      <c r="V11" s="30" t="n">
        <v>29</v>
      </c>
      <c r="W11" s="24" t="n"/>
      <c r="X11" s="30" t="n">
        <v>29</v>
      </c>
      <c r="Y11" s="24" t="n"/>
      <c r="Z11" s="30" t="n">
        <v>29</v>
      </c>
      <c r="AA11" s="24" t="n"/>
      <c r="AB11" s="30" t="n">
        <v>29</v>
      </c>
      <c r="AC11" s="26" t="n"/>
      <c r="AD11" s="30" t="n">
        <v>29</v>
      </c>
      <c r="AE11" s="26" t="n"/>
    </row>
    <row r="12">
      <c r="B12" s="124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12128</v>
      </c>
      <c r="G12" s="117" t="n">
        <v>11918.18075</v>
      </c>
      <c r="H12" s="117" t="n">
        <v>15499.46345778</v>
      </c>
      <c r="I12" s="19">
        <f>G12+H12</f>
        <v/>
      </c>
      <c r="J12" s="119" t="n">
        <v>11359</v>
      </c>
      <c r="K12" s="117" t="n">
        <v>10934.958625</v>
      </c>
      <c r="L12" s="117" t="n">
        <v>14065.56510537</v>
      </c>
      <c r="M12" s="19">
        <f>K12+L12</f>
        <v/>
      </c>
      <c r="N12" s="88" t="n">
        <v>57</v>
      </c>
      <c r="O12" s="88" t="n">
        <v>42</v>
      </c>
      <c r="P12" s="92" t="n"/>
      <c r="Q12" s="20">
        <f>J12-P12</f>
        <v/>
      </c>
      <c r="R12" s="21" t="n">
        <v>5241</v>
      </c>
      <c r="S12" s="20">
        <f>IF(R12&gt;0,(R12-R13-$Q12),"")</f>
        <v/>
      </c>
      <c r="T12" s="21" t="n">
        <v>7110</v>
      </c>
      <c r="U12" s="20">
        <f>IF(T12&gt;0,(T12-T13-$Q12),"")</f>
        <v/>
      </c>
      <c r="V12" s="21" t="n">
        <v>10682</v>
      </c>
      <c r="W12" s="20">
        <f>IF(V12&gt;0,(V12-V13-$Q12),"")</f>
        <v/>
      </c>
      <c r="X12" s="21" t="n">
        <v>11047</v>
      </c>
      <c r="Y12" s="20">
        <f>IF(X12&gt;0,(X12-X13-$Q12),"")</f>
        <v/>
      </c>
      <c r="Z12" s="21" t="n">
        <v>11047</v>
      </c>
      <c r="AA12" s="20">
        <f>IF(Z12&gt;0,(Z12-Z13-$Q12),"")</f>
        <v/>
      </c>
      <c r="AB12" s="21" t="n">
        <v>11047</v>
      </c>
      <c r="AC12" s="22">
        <f>IF(AB12&gt;0,(AB12-AB13-$Q12),"")</f>
        <v/>
      </c>
      <c r="AD12" s="21" t="n">
        <v>11047</v>
      </c>
      <c r="AE12" s="22">
        <f>IF(AD12&gt;0,(AD12-AD13-$Q12),"")</f>
        <v/>
      </c>
    </row>
    <row r="13">
      <c r="B13" s="124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292</v>
      </c>
      <c r="S13" s="24" t="n"/>
      <c r="T13" s="30" t="n">
        <v>318</v>
      </c>
      <c r="U13" s="24" t="n"/>
      <c r="V13" s="30" t="n">
        <v>427</v>
      </c>
      <c r="W13" s="24" t="n"/>
      <c r="X13" s="30" t="n">
        <v>427</v>
      </c>
      <c r="Y13" s="24" t="n"/>
      <c r="Z13" s="30" t="n">
        <v>427</v>
      </c>
      <c r="AA13" s="24" t="n"/>
      <c r="AB13" s="30" t="n">
        <v>427</v>
      </c>
      <c r="AC13" s="26" t="n"/>
      <c r="AD13" s="30" t="n">
        <v>427</v>
      </c>
      <c r="AE13" s="26" t="n"/>
    </row>
    <row r="14">
      <c r="B14" s="16" t="inlineStr">
        <is>
          <t>ALBSFWY PHX</t>
        </is>
      </c>
      <c r="C14" s="17" t="n">
        <v>9818</v>
      </c>
      <c r="E14" s="18" t="inlineStr">
        <is>
          <t>Room 5</t>
        </is>
      </c>
      <c r="F14" s="119" t="n">
        <v>19861</v>
      </c>
      <c r="G14" s="117" t="n">
        <v>16409</v>
      </c>
      <c r="H14" s="117" t="n">
        <v>18581.40303581</v>
      </c>
      <c r="I14" s="19">
        <f>G14+H14</f>
        <v/>
      </c>
      <c r="J14" s="119" t="n">
        <v>20590</v>
      </c>
      <c r="K14" s="117" t="n">
        <v>18027.4375</v>
      </c>
      <c r="L14" s="117" t="n">
        <v>20275.58705929001</v>
      </c>
      <c r="M14" s="19">
        <f>K14+L14</f>
        <v/>
      </c>
      <c r="N14" s="88" t="n">
        <v>64</v>
      </c>
      <c r="O14" s="88" t="n">
        <v>50</v>
      </c>
      <c r="P14" s="92" t="n"/>
      <c r="Q14" s="20">
        <f>J14-P14</f>
        <v/>
      </c>
      <c r="R14" s="21" t="n">
        <v>2975</v>
      </c>
      <c r="S14" s="20">
        <f>IF(R14&gt;0,(R14-R15-$Q14),"")</f>
        <v/>
      </c>
      <c r="T14" s="21" t="n">
        <v>4804</v>
      </c>
      <c r="U14" s="20">
        <f>IF(T14&gt;0,(T14-T15-$Q14),"")</f>
        <v/>
      </c>
      <c r="V14" s="21" t="n">
        <v>6292</v>
      </c>
      <c r="W14" s="20">
        <f>IF(V14&gt;0,(V14-V15-$Q14),"")</f>
        <v/>
      </c>
      <c r="X14" s="21" t="n">
        <v>9749</v>
      </c>
      <c r="Y14" s="20">
        <f>IF(X14&gt;0,(X14-X15-$Q14),"")</f>
        <v/>
      </c>
      <c r="Z14" s="21" t="n">
        <v>9027</v>
      </c>
      <c r="AA14" s="20">
        <f>IF(Z14&gt;0,(Z14-Z15-$Q14),"")</f>
        <v/>
      </c>
      <c r="AB14" s="21" t="n">
        <v>9027</v>
      </c>
      <c r="AC14" s="22">
        <f>IF(AB14&gt;0,(AB14-AB15-$Q14),"")</f>
        <v/>
      </c>
      <c r="AD14" s="21" t="n">
        <v>9027</v>
      </c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9</v>
      </c>
      <c r="U15" s="24" t="n"/>
      <c r="V15" s="25" t="n">
        <v>24</v>
      </c>
      <c r="W15" s="24" t="n"/>
      <c r="X15" s="25" t="n">
        <v>63</v>
      </c>
      <c r="Y15" s="24" t="n"/>
      <c r="Z15" s="25" t="n">
        <v>63</v>
      </c>
      <c r="AA15" s="24" t="n"/>
      <c r="AB15" s="25" t="n">
        <v>63</v>
      </c>
      <c r="AC15" s="26" t="n"/>
      <c r="AD15" s="25" t="n">
        <v>63</v>
      </c>
      <c r="AE15" s="26" t="n"/>
    </row>
    <row r="16" ht="15" customHeight="1" thickBot="1">
      <c r="B16" s="28" t="inlineStr">
        <is>
          <t>FRY'S</t>
        </is>
      </c>
      <c r="C16" s="17" t="n">
        <v>11093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9572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2436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4744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11401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11708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2273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17035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4248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2317</v>
      </c>
      <c r="S35" s="104">
        <f>IF(T35&gt;0,(T35-R35)/2,"")</f>
        <v/>
      </c>
      <c r="T35" s="104" t="n">
        <v>3844</v>
      </c>
      <c r="U35" s="104">
        <f>IF(V35&gt;0,(V35-T35)/2,"")</f>
        <v/>
      </c>
      <c r="V35" s="104" t="n">
        <v>3844</v>
      </c>
      <c r="W35" s="104">
        <f>IF(X35&gt;0,(X35-V35)/2,"")</f>
        <v/>
      </c>
      <c r="X35" s="104" t="n">
        <v>3844</v>
      </c>
      <c r="Y35" s="104">
        <f>IF(Z35&gt;0,(Z35-X35)/2,"")</f>
        <v/>
      </c>
      <c r="Z35" s="104" t="n">
        <v>3884</v>
      </c>
      <c r="AA35" s="104">
        <f>IF(AB35&gt;0,(AB35-Z35)/2,"")</f>
        <v/>
      </c>
      <c r="AB35" s="104" t="n">
        <v>3884</v>
      </c>
      <c r="AC35" s="104">
        <f>IF(AD35&gt;0,(AD35-AB35)/2,"")</f>
        <v/>
      </c>
      <c r="AD35" s="104" t="n">
        <v>3884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48</v>
      </c>
      <c r="U36" s="106">
        <f>IF(V36&gt;0,(V36-T36)/2,"")</f>
        <v/>
      </c>
      <c r="V36" s="106" t="n">
        <v>48</v>
      </c>
      <c r="W36" s="106">
        <f>IF(X36&gt;0,(X36-V36)/2,"")</f>
        <v/>
      </c>
      <c r="X36" s="106" t="n">
        <v>48</v>
      </c>
      <c r="Y36" s="106">
        <f>IF(Z36&gt;0,(Z36-X36)/2,"")</f>
        <v/>
      </c>
      <c r="Z36" s="106" t="n">
        <v>48</v>
      </c>
      <c r="AA36" s="106">
        <f>IF(AB36&gt;0,(AB36-Z36)/2,"")</f>
        <v/>
      </c>
      <c r="AB36" s="106" t="n">
        <v>48</v>
      </c>
      <c r="AC36" s="106">
        <f>IF(AD36&gt;0,(AD36-AB36)/2,"")</f>
        <v/>
      </c>
      <c r="AD36" s="106" t="n">
        <v>48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2073</v>
      </c>
      <c r="S37" s="108">
        <f>IF(T37&gt;0,(T37-R37)/2,"")</f>
        <v/>
      </c>
      <c r="T37" s="108" t="n">
        <v>3976</v>
      </c>
      <c r="U37" s="108">
        <f>IF(V37&gt;0,(V37-T37)/2,"")</f>
        <v/>
      </c>
      <c r="V37" s="108" t="n">
        <v>5667</v>
      </c>
      <c r="W37" s="108">
        <f>IF(X37&gt;0,(X37-V37)/2,"")</f>
        <v/>
      </c>
      <c r="X37" s="108" t="n">
        <v>5667</v>
      </c>
      <c r="Y37" s="108">
        <f>IF(Z37&gt;0,(Z37-X37)/2,"")</f>
        <v/>
      </c>
      <c r="Z37" s="108" t="n">
        <v>5667</v>
      </c>
      <c r="AA37" s="108">
        <f>IF(AB37&gt;0,(AB37-Z37)/2,"")</f>
        <v/>
      </c>
      <c r="AB37" s="108" t="n">
        <v>5667</v>
      </c>
      <c r="AC37" s="108">
        <f>IF(AD37&gt;0,(AD37-AB37)/2,"")</f>
        <v/>
      </c>
      <c r="AD37" s="108" t="n">
        <v>5667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0</v>
      </c>
      <c r="W38" s="106">
        <f>IF(X38&gt;0,(X38-V38)/2,"")</f>
        <v/>
      </c>
      <c r="X38" s="106" t="n">
        <v>0</v>
      </c>
      <c r="Y38" s="106">
        <f>IF(Z38&gt;0,(Z38-X38)/2,"")</f>
        <v/>
      </c>
      <c r="Z38" s="106" t="n">
        <v>4089</v>
      </c>
      <c r="AA38" s="106">
        <f>IF(AB38&gt;0,(AB38-Z38)/2,"")</f>
        <v/>
      </c>
      <c r="AB38" s="106" t="n">
        <v>4089</v>
      </c>
      <c r="AC38" s="106">
        <f>IF(AD38&gt;0,(AD38-AB38)/2,"")</f>
        <v/>
      </c>
      <c r="AD38" s="106" t="n">
        <v>4089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185</v>
      </c>
      <c r="U39" s="108">
        <f>IF(V39&gt;0,(V39-T39)/2,"")</f>
        <v/>
      </c>
      <c r="V39" s="108" t="n">
        <v>185</v>
      </c>
      <c r="W39" s="108">
        <f>IF(X39&gt;0,(X39-V39)/2,"")</f>
        <v/>
      </c>
      <c r="X39" s="108" t="n">
        <v>185</v>
      </c>
      <c r="Y39" s="108">
        <f>IF(Z39&gt;0,(Z39-X39)/2,"")</f>
        <v/>
      </c>
      <c r="Z39" s="108" t="n">
        <v>1746</v>
      </c>
      <c r="AA39" s="108">
        <f>IF(AB39&gt;0,(AB39-Z39)/2,"")</f>
        <v/>
      </c>
      <c r="AB39" s="108" t="n">
        <v>1746</v>
      </c>
      <c r="AC39" s="108">
        <f>IF(AD39&gt;0,(AD39-AB39)/2,"")</f>
        <v/>
      </c>
      <c r="AD39" s="108" t="n">
        <v>1746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340</v>
      </c>
      <c r="U44" s="112">
        <f>IF(V44&gt;0,(V44-T44)/2,"")</f>
        <v/>
      </c>
      <c r="V44" s="112" t="n">
        <v>579</v>
      </c>
      <c r="W44" s="112">
        <f>IF(X44&gt;0,(X44-V44)/2,"")</f>
        <v/>
      </c>
      <c r="X44" s="112" t="n">
        <v>833</v>
      </c>
      <c r="Y44" s="112">
        <f>IF(Z44&gt;0,(Z44-X44)/2,"")</f>
        <v/>
      </c>
      <c r="Z44" s="112" t="n">
        <v>833</v>
      </c>
      <c r="AA44" s="112">
        <f>IF(AB44&gt;0,(AB44-Z44)/2,"")</f>
        <v/>
      </c>
      <c r="AB44" s="112" t="n">
        <v>833</v>
      </c>
      <c r="AC44" s="112">
        <f>IF(AD44&gt;0,(AD44-AB44)/2,"")</f>
        <v/>
      </c>
      <c r="AD44" s="112" t="n">
        <v>833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240</v>
      </c>
      <c r="U45" s="108">
        <f>IF(V45&gt;0,(V45-T45)/2,"")</f>
        <v/>
      </c>
      <c r="V45" s="108" t="n">
        <v>1170</v>
      </c>
      <c r="W45" s="108">
        <f>IF(X45&gt;0,(X45-V45)/2,"")</f>
        <v/>
      </c>
      <c r="X45" s="108" t="n">
        <v>1523</v>
      </c>
      <c r="Y45" s="108">
        <f>IF(Z45&gt;0,(Z45-X45)/2,"")</f>
        <v/>
      </c>
      <c r="Z45" s="108" t="n">
        <v>1523</v>
      </c>
      <c r="AA45" s="108">
        <f>IF(AB45&gt;0,(AB45-Z45)/2,"")</f>
        <v/>
      </c>
      <c r="AB45" s="108" t="n">
        <v>1523</v>
      </c>
      <c r="AC45" s="108">
        <f>IF(AD45&gt;0,(AD45-AB45)/2,"")</f>
        <v/>
      </c>
      <c r="AD45" s="108" t="n">
        <v>1523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1799</v>
      </c>
      <c r="S48" s="112">
        <f>IF(T48&gt;0,(T48-R48)/2,"")</f>
        <v/>
      </c>
      <c r="T48" s="112" t="n">
        <v>1799</v>
      </c>
      <c r="U48" s="112">
        <f>IF(V48&gt;0,(V48-T48)/2,"")</f>
        <v/>
      </c>
      <c r="V48" s="112" t="n">
        <v>2062</v>
      </c>
      <c r="W48" s="112">
        <f>IF(X48&gt;0,(X48-V48)/2,"")</f>
        <v/>
      </c>
      <c r="X48" s="112" t="n">
        <v>2062</v>
      </c>
      <c r="Y48" s="112">
        <f>IF(Z48&gt;0,(Z48-X48)/2,"")</f>
        <v/>
      </c>
      <c r="Z48" s="112" t="n">
        <v>2062</v>
      </c>
      <c r="AA48" s="112">
        <f>IF(AB48&gt;0,(AB48-Z48)/2,"")</f>
        <v/>
      </c>
      <c r="AB48" s="112" t="n">
        <v>2062</v>
      </c>
      <c r="AC48" s="112">
        <f>IF(AD48&gt;0,(AD48-AB48)/2,"")</f>
        <v/>
      </c>
      <c r="AD48" s="112" t="n">
        <v>2062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0</v>
      </c>
      <c r="S49" s="108">
        <f>IF(T49&gt;0,(T49-R49)/2,"")</f>
        <v/>
      </c>
      <c r="T49" s="108" t="n">
        <v>0</v>
      </c>
      <c r="U49" s="108">
        <f>IF(V49&gt;0,(V49-T49)/2,"")</f>
        <v/>
      </c>
      <c r="V49" s="108" t="n">
        <v>2726</v>
      </c>
      <c r="W49" s="108">
        <f>IF(X49&gt;0,(X49-V49)/2,"")</f>
        <v/>
      </c>
      <c r="X49" s="108" t="n">
        <v>2808</v>
      </c>
      <c r="Y49" s="108">
        <f>IF(Z49&gt;0,(Z49-X49)/2,"")</f>
        <v/>
      </c>
      <c r="Z49" s="108" t="n">
        <v>2808</v>
      </c>
      <c r="AA49" s="108">
        <f>IF(AB49&gt;0,(AB49-Z49)/2,"")</f>
        <v/>
      </c>
      <c r="AB49" s="108" t="n">
        <v>2808</v>
      </c>
      <c r="AC49" s="108">
        <f>IF(AD49&gt;0,(AD49-AB49)/2,"")</f>
        <v/>
      </c>
      <c r="AD49" s="108" t="n">
        <v>2808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330</v>
      </c>
      <c r="S50" s="106">
        <f>IF(T50&gt;0,(T50-R50)/2,"")</f>
        <v/>
      </c>
      <c r="T50" s="106" t="n">
        <v>330</v>
      </c>
      <c r="U50" s="106">
        <f>IF(V50&gt;0,(V50-T50)/2,"")</f>
        <v/>
      </c>
      <c r="V50" s="106" t="n">
        <v>330</v>
      </c>
      <c r="W50" s="106">
        <f>IF(X50&gt;0,(X50-V50)/2,"")</f>
        <v/>
      </c>
      <c r="X50" s="106" t="n">
        <v>330</v>
      </c>
      <c r="Y50" s="106">
        <f>IF(Z50&gt;0,(Z50-X50)/2,"")</f>
        <v/>
      </c>
      <c r="Z50" s="106" t="n">
        <v>330</v>
      </c>
      <c r="AA50" s="106">
        <f>IF(AB50&gt;0,(AB50-Z50)/2,"")</f>
        <v/>
      </c>
      <c r="AB50" s="106" t="n">
        <v>330</v>
      </c>
      <c r="AC50" s="106">
        <f>IF(AD50&gt;0,(AD50-AB50)/2,"")</f>
        <v/>
      </c>
      <c r="AD50" s="106" t="n">
        <v>330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0</v>
      </c>
      <c r="S51" s="108">
        <f>IF(T51&gt;0,(T51-R51)/2,"")</f>
        <v/>
      </c>
      <c r="T51" s="108" t="n">
        <v>0</v>
      </c>
      <c r="U51" s="108">
        <f>IF(V51&gt;0,(V51-T51)/2,"")</f>
        <v/>
      </c>
      <c r="V51" s="108" t="n">
        <v>0</v>
      </c>
      <c r="W51" s="108">
        <f>IF(X51&gt;0,(X51-V51)/2,"")</f>
        <v/>
      </c>
      <c r="X51" s="108" t="n">
        <v>0</v>
      </c>
      <c r="Y51" s="108">
        <f>IF(Z51&gt;0,(Z51-X51)/2,"")</f>
        <v/>
      </c>
      <c r="Z51" s="108" t="n">
        <v>0</v>
      </c>
      <c r="AA51" s="108">
        <f>IF(AB51&gt;0,(AB51-Z51)/2,"")</f>
        <v/>
      </c>
      <c r="AB51" s="108" t="n">
        <v>0</v>
      </c>
      <c r="AC51" s="108">
        <f>IF(AD51&gt;0,(AD51-AB51)/2,"")</f>
        <v/>
      </c>
      <c r="AD51" s="108" t="n">
        <v>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682</v>
      </c>
      <c r="S52" s="106">
        <f>IF(T52&gt;0,(T52-R52)/2,"")</f>
        <v/>
      </c>
      <c r="T52" s="106" t="n">
        <v>686</v>
      </c>
      <c r="U52" s="106">
        <f>IF(V52&gt;0,(V52-T52)/2,"")</f>
        <v/>
      </c>
      <c r="V52" s="106" t="n">
        <v>790</v>
      </c>
      <c r="W52" s="106">
        <f>IF(X52&gt;0,(X52-V52)/2,"")</f>
        <v/>
      </c>
      <c r="X52" s="106" t="n">
        <v>532</v>
      </c>
      <c r="Y52" s="106">
        <f>IF(Z52&gt;0,(Z52-X52)/2,"")</f>
        <v/>
      </c>
      <c r="Z52" s="106" t="n">
        <v>532</v>
      </c>
      <c r="AA52" s="106">
        <f>IF(AB52&gt;0,(AB52-Z52)/2,"")</f>
        <v/>
      </c>
      <c r="AB52" s="106" t="n">
        <v>532</v>
      </c>
      <c r="AC52" s="106">
        <f>IF(AD52&gt;0,(AD52-AB52)/2,"")</f>
        <v/>
      </c>
      <c r="AD52" s="106" t="n">
        <v>532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821</v>
      </c>
      <c r="U53" s="108">
        <f>IF(V53&gt;0,(V53-T53)/2,"")</f>
        <v/>
      </c>
      <c r="V53" s="108" t="n">
        <v>1823</v>
      </c>
      <c r="W53" s="108">
        <f>IF(X53&gt;0,(X53-V53)/2,"")</f>
        <v/>
      </c>
      <c r="X53" s="108" t="n">
        <v>2359</v>
      </c>
      <c r="Y53" s="108">
        <f>IF(Z53&gt;0,(Z53-X53)/2,"")</f>
        <v/>
      </c>
      <c r="Z53" s="108" t="n">
        <v>2359</v>
      </c>
      <c r="AA53" s="108">
        <f>IF(AB53&gt;0,(AB53-Z53)/2,"")</f>
        <v/>
      </c>
      <c r="AB53" s="108" t="n">
        <v>2359</v>
      </c>
      <c r="AC53" s="108">
        <f>IF(AD53&gt;0,(AD53-AB53)/2,"")</f>
        <v/>
      </c>
      <c r="AD53" s="108" t="n">
        <v>2359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1284</v>
      </c>
      <c r="S57" s="104">
        <f>IF(T57&gt;0,(T57-R57)/2,"")</f>
        <v/>
      </c>
      <c r="T57" s="104" t="n">
        <v>1535</v>
      </c>
      <c r="U57" s="104">
        <f>IF(V57&gt;0,(V57-T57)/2,"")</f>
        <v/>
      </c>
      <c r="V57" s="104" t="n">
        <v>2449</v>
      </c>
      <c r="W57" s="104">
        <f>IF(X57&gt;0,(X57-V57)/2,"")</f>
        <v/>
      </c>
      <c r="X57" s="104" t="n">
        <v>2642</v>
      </c>
      <c r="Y57" s="104">
        <f>IF(Z57&gt;0,(Z57-X57)/2,"")</f>
        <v/>
      </c>
      <c r="Z57" s="104" t="n">
        <v>2642</v>
      </c>
      <c r="AA57" s="104">
        <f>IF(AB57&gt;0,(AB57-Z57)/2,"")</f>
        <v/>
      </c>
      <c r="AB57" s="104" t="n">
        <v>2642</v>
      </c>
      <c r="AC57" s="104">
        <f>IF(AD57&gt;0,(AD57-AB57)/2,"")</f>
        <v/>
      </c>
      <c r="AD57" s="104" t="n">
        <v>2642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273</v>
      </c>
      <c r="S58" s="106">
        <f>IF(T58&gt;0,(T58-R58)/2,"")</f>
        <v/>
      </c>
      <c r="T58" s="106" t="n">
        <v>837</v>
      </c>
      <c r="U58" s="106">
        <f>IF(V58&gt;0,(V58-T58)/2,"")</f>
        <v/>
      </c>
      <c r="V58" s="106" t="n">
        <v>2273</v>
      </c>
      <c r="W58" s="106">
        <f>IF(X58&gt;0,(X58-V58)/2,"")</f>
        <v/>
      </c>
      <c r="X58" s="106" t="n">
        <v>2273</v>
      </c>
      <c r="Y58" s="106">
        <f>IF(Z58&gt;0,(Z58-X58)/2,"")</f>
        <v/>
      </c>
      <c r="Z58" s="106" t="n">
        <v>2273</v>
      </c>
      <c r="AA58" s="106">
        <f>IF(AB58&gt;0,(AB58-Z58)/2,"")</f>
        <v/>
      </c>
      <c r="AB58" s="106" t="n">
        <v>2273</v>
      </c>
      <c r="AC58" s="106">
        <f>IF(AD58&gt;0,(AD58-AB58)/2,"")</f>
        <v/>
      </c>
      <c r="AD58" s="106" t="n">
        <v>2273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1457</v>
      </c>
      <c r="S59" s="108">
        <f>IF(T59&gt;0,(T59-R59)/2,"")</f>
        <v/>
      </c>
      <c r="T59" s="108" t="n">
        <v>1782</v>
      </c>
      <c r="U59" s="108">
        <f>IF(V59&gt;0,(V59-T59)/2,"")</f>
        <v/>
      </c>
      <c r="V59" s="108" t="n">
        <v>2040</v>
      </c>
      <c r="W59" s="108">
        <f>IF(X59&gt;0,(X59-V59)/2,"")</f>
        <v/>
      </c>
      <c r="X59" s="108" t="n">
        <v>2040</v>
      </c>
      <c r="Y59" s="108">
        <f>IF(Z59&gt;0,(Z59-X59)/2,"")</f>
        <v/>
      </c>
      <c r="Z59" s="108" t="n">
        <v>2040</v>
      </c>
      <c r="AA59" s="108">
        <f>IF(AB59&gt;0,(AB59-Z59)/2,"")</f>
        <v/>
      </c>
      <c r="AB59" s="108" t="n">
        <v>2040</v>
      </c>
      <c r="AC59" s="108">
        <f>IF(AD59&gt;0,(AD59-AB59)/2,"")</f>
        <v/>
      </c>
      <c r="AD59" s="108" t="n">
        <v>2040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652</v>
      </c>
      <c r="S60" s="114">
        <f>IF(T60&gt;0,(T60-R60)/2,"")</f>
        <v/>
      </c>
      <c r="T60" s="114" t="n">
        <v>1291</v>
      </c>
      <c r="U60" s="114">
        <f>IF(V60&gt;0,(V60-T60)/2,"")</f>
        <v/>
      </c>
      <c r="V60" s="114" t="n">
        <v>1291</v>
      </c>
      <c r="W60" s="114">
        <f>IF(X60&gt;0,(X60-V60)/2,"")</f>
        <v/>
      </c>
      <c r="X60" s="114" t="n">
        <v>1291</v>
      </c>
      <c r="Y60" s="114">
        <f>IF(Z60&gt;0,(Z60-X60)/2,"")</f>
        <v/>
      </c>
      <c r="Z60" s="114" t="n">
        <v>1291</v>
      </c>
      <c r="AA60" s="114">
        <f>IF(AB60&gt;0,(AB60-Z60)/2,"")</f>
        <v/>
      </c>
      <c r="AB60" s="114" t="n">
        <v>1291</v>
      </c>
      <c r="AC60" s="114">
        <f>IF(AD60&gt;0,(AD60-AB60)/2,"")</f>
        <v/>
      </c>
      <c r="AD60" s="114" t="n">
        <v>1291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931</v>
      </c>
      <c r="S61" s="104">
        <f>IF(T61&gt;0,(T61-R61)/2,"")</f>
        <v/>
      </c>
      <c r="T61" s="104" t="n">
        <v>1205</v>
      </c>
      <c r="U61" s="104">
        <f>IF(V61&gt;0,(V61-T61)/2,"")</f>
        <v/>
      </c>
      <c r="V61" s="104" t="n">
        <v>1811</v>
      </c>
      <c r="W61" s="104">
        <f>IF(X61&gt;0,(X61-V61)/2,"")</f>
        <v/>
      </c>
      <c r="X61" s="104" t="n">
        <v>2296</v>
      </c>
      <c r="Y61" s="104">
        <f>IF(Z61&gt;0,(Z61-X61)/2,"")</f>
        <v/>
      </c>
      <c r="Z61" s="104" t="n">
        <v>2294</v>
      </c>
      <c r="AA61" s="104">
        <f>IF(AB61&gt;0,(AB61-Z61)/2,"")</f>
        <v/>
      </c>
      <c r="AB61" s="104" t="n">
        <v>2294</v>
      </c>
      <c r="AC61" s="104">
        <f>IF(AD61&gt;0,(AD61-AB61)/2,"")</f>
        <v/>
      </c>
      <c r="AD61" s="104" t="n">
        <v>2294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75</v>
      </c>
      <c r="S62" s="106">
        <f>IF(T62&gt;0,(T62-R62)/2,"")</f>
        <v/>
      </c>
      <c r="T62" s="106" t="n">
        <v>257</v>
      </c>
      <c r="U62" s="106">
        <f>IF(V62&gt;0,(V62-T62)/2,"")</f>
        <v/>
      </c>
      <c r="V62" s="106" t="n">
        <v>389</v>
      </c>
      <c r="W62" s="106">
        <f>IF(X62&gt;0,(X62-V62)/2,"")</f>
        <v/>
      </c>
      <c r="X62" s="106" t="n">
        <v>402</v>
      </c>
      <c r="Y62" s="106">
        <f>IF(Z62&gt;0,(Z62-X62)/2,"")</f>
        <v/>
      </c>
      <c r="Z62" s="106" t="n">
        <v>402</v>
      </c>
      <c r="AA62" s="106">
        <f>IF(AB62&gt;0,(AB62-Z62)/2,"")</f>
        <v/>
      </c>
      <c r="AB62" s="106" t="n">
        <v>402</v>
      </c>
      <c r="AC62" s="106">
        <f>IF(AD62&gt;0,(AD62-AB62)/2,"")</f>
        <v/>
      </c>
      <c r="AD62" s="106" t="n">
        <v>402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445</v>
      </c>
      <c r="S63" s="108">
        <f>IF(T63&gt;0,(T63-R63)/2,"")</f>
        <v/>
      </c>
      <c r="T63" s="108" t="n">
        <v>541</v>
      </c>
      <c r="U63" s="108">
        <f>IF(V63&gt;0,(V63-T63)/2,"")</f>
        <v/>
      </c>
      <c r="V63" s="108" t="n">
        <v>648</v>
      </c>
      <c r="W63" s="108">
        <f>IF(X63&gt;0,(X63-V63)/2,"")</f>
        <v/>
      </c>
      <c r="X63" s="108" t="n">
        <v>772</v>
      </c>
      <c r="Y63" s="108">
        <f>IF(Z63&gt;0,(Z63-X63)/2,"")</f>
        <v/>
      </c>
      <c r="Z63" s="108" t="n">
        <v>772</v>
      </c>
      <c r="AA63" s="108">
        <f>IF(AB63&gt;0,(AB63-Z63)/2,"")</f>
        <v/>
      </c>
      <c r="AB63" s="108" t="n">
        <v>772</v>
      </c>
      <c r="AC63" s="108">
        <f>IF(AD63&gt;0,(AD63-AB63)/2,"")</f>
        <v/>
      </c>
      <c r="AD63" s="108" t="n">
        <v>772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768</v>
      </c>
      <c r="S64" s="114">
        <f>IF(T64&gt;0,(T64-R64)/2,"")</f>
        <v/>
      </c>
      <c r="T64" s="114" t="n">
        <v>1193</v>
      </c>
      <c r="U64" s="114">
        <f>IF(V64&gt;0,(V64-T64)/2,"")</f>
        <v/>
      </c>
      <c r="V64" s="114" t="n">
        <v>1686</v>
      </c>
      <c r="W64" s="114">
        <f>IF(X64&gt;0,(X64-V64)/2,"")</f>
        <v/>
      </c>
      <c r="X64" s="114" t="n">
        <v>3843</v>
      </c>
      <c r="Y64" s="114">
        <f>IF(Z64&gt;0,(Z64-X64)/2,"")</f>
        <v/>
      </c>
      <c r="Z64" s="114" t="n">
        <v>3123</v>
      </c>
      <c r="AA64" s="114">
        <f>IF(AB64&gt;0,(AB64-Z64)/2,"")</f>
        <v/>
      </c>
      <c r="AB64" s="114" t="n">
        <v>3123</v>
      </c>
      <c r="AC64" s="114">
        <f>IF(AD64&gt;0,(AD64-AB64)/2,"")</f>
        <v/>
      </c>
      <c r="AD64" s="114" t="n">
        <v>3123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98.xml><?xml version="1.0" encoding="utf-8"?>
<worksheet xmlns:r="http://schemas.openxmlformats.org/officeDocument/2006/relationships" xmlns="http://schemas.openxmlformats.org/spreadsheetml/2006/main">
  <sheetPr codeName="Sheet98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5390</v>
      </c>
      <c r="E6" s="18" t="inlineStr">
        <is>
          <t xml:space="preserve">Room 1 </t>
        </is>
      </c>
      <c r="F6" s="119" t="n">
        <v>22938</v>
      </c>
      <c r="G6" s="117" t="n">
        <v>11613.234</v>
      </c>
      <c r="H6" s="117" t="n">
        <v>12898.64898908001</v>
      </c>
      <c r="I6" s="19">
        <f>G6+H6</f>
        <v/>
      </c>
      <c r="J6" s="119" t="n">
        <v>23210</v>
      </c>
      <c r="K6" s="117" t="n">
        <v>11701.476375</v>
      </c>
      <c r="L6" s="117" t="n">
        <v>8321.831399259996</v>
      </c>
      <c r="M6" s="19">
        <f>K6+L6</f>
        <v/>
      </c>
      <c r="N6" s="85" t="n">
        <v>73</v>
      </c>
      <c r="O6" s="85" t="n">
        <v>58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3219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2333</v>
      </c>
      <c r="E8" s="29" t="inlineStr">
        <is>
          <t>Room 2</t>
        </is>
      </c>
      <c r="F8" s="119" t="n">
        <v>4785</v>
      </c>
      <c r="G8" s="117" t="n">
        <v>4987.564500000002</v>
      </c>
      <c r="H8" s="117" t="n">
        <v>1915.206000000001</v>
      </c>
      <c r="I8" s="19">
        <f>G8+H8</f>
        <v/>
      </c>
      <c r="J8" s="119" t="n">
        <v>4764</v>
      </c>
      <c r="K8" s="117" t="n">
        <v>4372.301500000001</v>
      </c>
      <c r="L8" s="117" t="n">
        <v>6170.117882499994</v>
      </c>
      <c r="M8" s="19">
        <f>K8+L8</f>
        <v/>
      </c>
      <c r="N8" s="87" t="n">
        <v>17</v>
      </c>
      <c r="O8" s="87" t="n">
        <v>8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1687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3915</v>
      </c>
      <c r="E10" s="18" t="inlineStr">
        <is>
          <t>Room 3</t>
        </is>
      </c>
      <c r="F10" s="119" t="n">
        <v>25186</v>
      </c>
      <c r="G10" s="117" t="n">
        <v>19212.39884375</v>
      </c>
      <c r="H10" s="117" t="n">
        <v>2136.0564975</v>
      </c>
      <c r="I10" s="19">
        <f>G10+H10</f>
        <v/>
      </c>
      <c r="J10" s="119" t="n">
        <v>25461</v>
      </c>
      <c r="K10" s="117" t="n">
        <v>19506.91734375</v>
      </c>
      <c r="L10" s="117" t="n">
        <v>2125.8642617</v>
      </c>
      <c r="M10" s="19">
        <f>K10+L10</f>
        <v/>
      </c>
      <c r="N10" s="88" t="n">
        <v>53</v>
      </c>
      <c r="O10" s="88" t="n">
        <v>45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24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24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12969</v>
      </c>
      <c r="G12" s="117" t="n">
        <v>12582.5485</v>
      </c>
      <c r="H12" s="117" t="n">
        <v>18827.95684294998</v>
      </c>
      <c r="I12" s="19">
        <f>G12+H12</f>
        <v/>
      </c>
      <c r="J12" s="119" t="n">
        <v>12723</v>
      </c>
      <c r="K12" s="117" t="n">
        <v>12514.414375</v>
      </c>
      <c r="L12" s="117" t="n">
        <v>19231.24981286</v>
      </c>
      <c r="M12" s="19">
        <f>K12+L12</f>
        <v/>
      </c>
      <c r="N12" s="88" t="n">
        <v>46</v>
      </c>
      <c r="O12" s="88" t="n">
        <v>35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24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11867</v>
      </c>
      <c r="E14" s="18" t="inlineStr">
        <is>
          <t>Room 5</t>
        </is>
      </c>
      <c r="F14" s="119" t="n">
        <v>24626</v>
      </c>
      <c r="G14" s="117" t="n">
        <v>17603.875</v>
      </c>
      <c r="H14" s="117" t="n">
        <v>21648.72946556999</v>
      </c>
      <c r="I14" s="19">
        <f>G14+H14</f>
        <v/>
      </c>
      <c r="J14" s="119" t="n">
        <v>26299</v>
      </c>
      <c r="K14" s="117" t="n">
        <v>20206.21875</v>
      </c>
      <c r="L14" s="117" t="n">
        <v>24302.41271466001</v>
      </c>
      <c r="M14" s="19">
        <f>K14+L14</f>
        <v/>
      </c>
      <c r="N14" s="88" t="n">
        <v>59</v>
      </c>
      <c r="O14" s="88" t="n">
        <v>47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3392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16257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2110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591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8757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2705</v>
      </c>
      <c r="L20" s="4" t="n"/>
      <c r="M20" s="4" t="n"/>
      <c r="Q20" s="51" t="inlineStr">
        <is>
          <t>Day Prior</t>
        </is>
      </c>
      <c r="R20" s="35" t="n">
        <v>14938</v>
      </c>
      <c r="S20" s="36" t="n">
        <v>-51078</v>
      </c>
      <c r="T20" s="35" t="n">
        <v>23640</v>
      </c>
      <c r="U20" s="36" t="n">
        <v>-42376</v>
      </c>
      <c r="V20" s="35" t="n">
        <v>35521</v>
      </c>
      <c r="W20" s="36" t="n">
        <v>-30495</v>
      </c>
      <c r="X20" s="35" t="n">
        <v>40272</v>
      </c>
      <c r="Y20" s="36" t="n">
        <v>-25744</v>
      </c>
      <c r="Z20" s="35" t="n">
        <v>45240</v>
      </c>
      <c r="AA20" s="36" t="n">
        <v>-20776</v>
      </c>
      <c r="AB20" s="35" t="n">
        <v>45240</v>
      </c>
      <c r="AC20" s="37" t="n">
        <v>-20776</v>
      </c>
      <c r="AD20" s="35" t="n">
        <v>45240</v>
      </c>
      <c r="AE20" s="37" t="n">
        <v>-20776</v>
      </c>
    </row>
    <row r="21" ht="15" customHeight="1" thickBot="1">
      <c r="B21" s="57" t="inlineStr">
        <is>
          <t>SBUX LV</t>
        </is>
      </c>
      <c r="C21" s="58" t="n">
        <v>4322</v>
      </c>
      <c r="M21" s="4" t="n"/>
      <c r="Q21" s="52" t="n"/>
      <c r="R21" s="40" t="n">
        <v>479</v>
      </c>
      <c r="S21" s="41" t="n"/>
      <c r="T21" s="40" t="n">
        <v>543</v>
      </c>
      <c r="U21" s="41" t="n"/>
      <c r="V21" s="40" t="n">
        <v>677</v>
      </c>
      <c r="W21" s="41" t="n"/>
      <c r="X21" s="40" t="n">
        <v>716</v>
      </c>
      <c r="Y21" s="41" t="n"/>
      <c r="Z21" s="40" t="n">
        <v>716</v>
      </c>
      <c r="AA21" s="41" t="n"/>
      <c r="AB21" s="40" t="n">
        <v>716</v>
      </c>
      <c r="AC21" s="42" t="n"/>
      <c r="AD21" s="40" t="n">
        <v>716</v>
      </c>
      <c r="AE21" s="42" t="n"/>
    </row>
    <row r="22" ht="15" customHeight="1" thickBot="1">
      <c r="M22" s="4" t="n"/>
      <c r="Q22" s="54" t="n"/>
      <c r="R22" s="47" t="n">
        <v>7469</v>
      </c>
      <c r="S22" s="46" t="n"/>
      <c r="T22" s="47" t="n">
        <v>4351</v>
      </c>
      <c r="U22" s="46" t="n"/>
      <c r="V22" s="47" t="n">
        <v>5940.5</v>
      </c>
      <c r="W22" s="46" t="n"/>
      <c r="X22" s="47" t="n">
        <v>2375.5</v>
      </c>
      <c r="Y22" s="46" t="n"/>
      <c r="Z22" s="47" t="n">
        <v>2484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12398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38718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5390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3915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15636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4020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99.xml><?xml version="1.0" encoding="utf-8"?>
<worksheet xmlns:r="http://schemas.openxmlformats.org/officeDocument/2006/relationships" xmlns="http://schemas.openxmlformats.org/spreadsheetml/2006/main">
  <sheetPr codeName="Sheet99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44449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17887</v>
      </c>
      <c r="G6" s="117" t="n">
        <v>8873.772499999999</v>
      </c>
      <c r="H6" s="117" t="n">
        <v>3732.97004066</v>
      </c>
      <c r="I6" s="19">
        <f>G6+H6</f>
        <v/>
      </c>
      <c r="J6" s="119" t="n">
        <v>17207</v>
      </c>
      <c r="K6" s="117" t="n">
        <v>8514.664625000001</v>
      </c>
      <c r="L6" s="117" t="n">
        <v>3538.41674408</v>
      </c>
      <c r="M6" s="19">
        <f>K6+L6</f>
        <v/>
      </c>
      <c r="N6" s="85" t="n">
        <v>66</v>
      </c>
      <c r="O6" s="85" t="n">
        <v>55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170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2631</v>
      </c>
      <c r="E8" s="29" t="inlineStr">
        <is>
          <t>Room 2</t>
        </is>
      </c>
      <c r="F8" s="119" t="n">
        <v>2273</v>
      </c>
      <c r="G8" s="117" t="n">
        <v>4052.4875</v>
      </c>
      <c r="H8" s="117" t="n">
        <v>8871.944750000011</v>
      </c>
      <c r="I8" s="19">
        <f>G8+H8</f>
        <v/>
      </c>
      <c r="J8" s="119" t="n">
        <v>2130</v>
      </c>
      <c r="K8" s="117" t="n">
        <v>3720.052499999999</v>
      </c>
      <c r="L8" s="117" t="n">
        <v>8232.424522499998</v>
      </c>
      <c r="M8" s="19">
        <f>K8+L8</f>
        <v/>
      </c>
      <c r="N8" s="87" t="n">
        <v>21</v>
      </c>
      <c r="O8" s="87" t="n">
        <v>12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1453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0</v>
      </c>
      <c r="E10" s="18" t="inlineStr">
        <is>
          <t>Room 3</t>
        </is>
      </c>
      <c r="F10" s="119" t="n">
        <v>10029</v>
      </c>
      <c r="G10" s="117" t="n">
        <v>7686.9895</v>
      </c>
      <c r="H10" s="117" t="n">
        <v>1082.462713</v>
      </c>
      <c r="I10" s="19">
        <f>G10+H10</f>
        <v/>
      </c>
      <c r="J10" s="119" t="n">
        <v>9578</v>
      </c>
      <c r="K10" s="117" t="n">
        <v>7423.818500000001</v>
      </c>
      <c r="L10" s="117" t="n">
        <v>1055.2165176</v>
      </c>
      <c r="M10" s="19">
        <f>K10+L10</f>
        <v/>
      </c>
      <c r="N10" s="88" t="n">
        <v>45</v>
      </c>
      <c r="O10" s="88" t="n">
        <v>36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24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24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11822</v>
      </c>
      <c r="G12" s="117" t="n">
        <v>11873.895875</v>
      </c>
      <c r="H12" s="117" t="n">
        <v>15405.24928567</v>
      </c>
      <c r="I12" s="19">
        <f>G12+H12</f>
        <v/>
      </c>
      <c r="J12" s="119" t="n">
        <v>12535</v>
      </c>
      <c r="K12" s="117" t="n">
        <v>12379.154875</v>
      </c>
      <c r="L12" s="117" t="n">
        <v>15528.41126102001</v>
      </c>
      <c r="M12" s="19">
        <f>K12+L12</f>
        <v/>
      </c>
      <c r="N12" s="88" t="n">
        <v>53</v>
      </c>
      <c r="O12" s="88" t="n">
        <v>44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24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10108</v>
      </c>
      <c r="E14" s="18" t="inlineStr">
        <is>
          <t>Room 5</t>
        </is>
      </c>
      <c r="F14" s="119" t="n">
        <v>13580</v>
      </c>
      <c r="G14" s="117" t="n">
        <v>18157.5</v>
      </c>
      <c r="H14" s="117" t="n">
        <v>18643.82330143999</v>
      </c>
      <c r="I14" s="19">
        <f>G14+H14</f>
        <v/>
      </c>
      <c r="J14" s="119" t="n">
        <v>15293</v>
      </c>
      <c r="K14" s="117" t="n">
        <v>20869.8125</v>
      </c>
      <c r="L14" s="117" t="n">
        <v>21425.92060398999</v>
      </c>
      <c r="M14" s="19">
        <f>K14+L14</f>
        <v/>
      </c>
      <c r="N14" s="88" t="n">
        <v>59</v>
      </c>
      <c r="O14" s="88" t="n">
        <v>46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11483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7100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809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4098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11351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27230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0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12582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4084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00.xml><?xml version="1.0" encoding="utf-8"?>
<worksheet xmlns:r="http://schemas.openxmlformats.org/officeDocument/2006/relationships" xmlns="http://schemas.openxmlformats.org/spreadsheetml/2006/main">
  <sheetPr codeName="Sheet100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17257</v>
      </c>
      <c r="G6" s="117" t="n">
        <v>8208.192625</v>
      </c>
      <c r="H6" s="117" t="n">
        <v>3466.80890316</v>
      </c>
      <c r="I6" s="19">
        <f>G6+H6</f>
        <v/>
      </c>
      <c r="J6" s="119" t="n">
        <v>18825</v>
      </c>
      <c r="K6" s="117" t="n">
        <v>8914.471250000002</v>
      </c>
      <c r="L6" s="117" t="n">
        <v>3779.4729584</v>
      </c>
      <c r="M6" s="19">
        <f>K6+L6</f>
        <v/>
      </c>
      <c r="N6" s="85" t="n">
        <v>85</v>
      </c>
      <c r="O6" s="85" t="n">
        <v>72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2522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2900</v>
      </c>
      <c r="E8" s="29" t="inlineStr">
        <is>
          <t>Room 2</t>
        </is>
      </c>
      <c r="F8" s="119" t="n">
        <v>2523</v>
      </c>
      <c r="G8" s="117" t="n">
        <v>3616.019999999999</v>
      </c>
      <c r="H8" s="117" t="n">
        <v>6892.754247499994</v>
      </c>
      <c r="I8" s="19">
        <f>G8+H8</f>
        <v/>
      </c>
      <c r="J8" s="119" t="n">
        <v>2386</v>
      </c>
      <c r="K8" s="117" t="n">
        <v>3811.045000000001</v>
      </c>
      <c r="L8" s="117" t="n">
        <v>7963.511477499992</v>
      </c>
      <c r="M8" s="19">
        <f>K8+L8</f>
        <v/>
      </c>
      <c r="N8" s="87" t="n">
        <v>25</v>
      </c>
      <c r="O8" s="87" t="n">
        <v>16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1516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2247</v>
      </c>
      <c r="E10" s="18" t="inlineStr">
        <is>
          <t>Room 3</t>
        </is>
      </c>
      <c r="F10" s="119" t="n">
        <v>22285</v>
      </c>
      <c r="G10" s="117" t="n">
        <v>17383.9489375</v>
      </c>
      <c r="H10" s="117" t="n">
        <v>1296.40126</v>
      </c>
      <c r="I10" s="19">
        <f>G10+H10</f>
        <v/>
      </c>
      <c r="J10" s="119" t="n">
        <v>22901</v>
      </c>
      <c r="K10" s="117" t="n">
        <v>17830.9119375</v>
      </c>
      <c r="L10" s="117" t="n">
        <v>1373.8473907</v>
      </c>
      <c r="M10" s="19">
        <f>K10+L10</f>
        <v/>
      </c>
      <c r="N10" s="88" t="n">
        <v>54</v>
      </c>
      <c r="O10" s="88" t="n">
        <v>49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24" t="inlineStr">
        <is>
          <t>WM LV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24" t="inlineStr">
        <is>
          <t>WM TUC</t>
        </is>
      </c>
      <c r="C12" s="17" t="n">
        <v>0</v>
      </c>
      <c r="E12" s="29" t="inlineStr">
        <is>
          <t>Room 4</t>
        </is>
      </c>
      <c r="F12" s="119" t="n">
        <v>11369</v>
      </c>
      <c r="G12" s="117" t="n">
        <v>11012.246875</v>
      </c>
      <c r="H12" s="117" t="n">
        <v>15311.08281511999</v>
      </c>
      <c r="I12" s="19">
        <f>G12+H12</f>
        <v/>
      </c>
      <c r="J12" s="119" t="n">
        <v>11385</v>
      </c>
      <c r="K12" s="117" t="n">
        <v>11338.021875</v>
      </c>
      <c r="L12" s="117" t="n">
        <v>16067.34660826001</v>
      </c>
      <c r="M12" s="19">
        <f>K12+L12</f>
        <v/>
      </c>
      <c r="N12" s="88" t="n">
        <v>59</v>
      </c>
      <c r="O12" s="88" t="n">
        <v>41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124" t="inlineStr">
        <is>
          <t>WM PHX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16" t="inlineStr">
        <is>
          <t>ALBSFWY PHX</t>
        </is>
      </c>
      <c r="C14" s="17" t="n">
        <v>9236</v>
      </c>
      <c r="E14" s="18" t="inlineStr">
        <is>
          <t>Room 5</t>
        </is>
      </c>
      <c r="F14" s="119" t="n">
        <v>21752</v>
      </c>
      <c r="G14" s="117" t="n">
        <v>19848.28125</v>
      </c>
      <c r="H14" s="117" t="n">
        <v>22306.857806055</v>
      </c>
      <c r="I14" s="19">
        <f>G14+H14</f>
        <v/>
      </c>
      <c r="J14" s="119" t="n">
        <v>21813</v>
      </c>
      <c r="K14" s="117" t="n">
        <v>19871.90625</v>
      </c>
      <c r="L14" s="117" t="n">
        <v>22384.975043015</v>
      </c>
      <c r="M14" s="19">
        <f>K14+L14</f>
        <v/>
      </c>
      <c r="N14" s="88" t="n">
        <v>70</v>
      </c>
      <c r="O14" s="88" t="n">
        <v>51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16" t="inlineStr">
        <is>
          <t>KING SOOPERS</t>
        </is>
      </c>
      <c r="C15" s="17" t="n">
        <v>3170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28" t="inlineStr">
        <is>
          <t>FRY'S</t>
        </is>
      </c>
      <c r="C16" s="17" t="n">
        <v>14356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43" t="inlineStr">
        <is>
          <t>RALPHS</t>
        </is>
      </c>
      <c r="C17" s="17" t="n">
        <v>2517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43" t="inlineStr">
        <is>
          <t xml:space="preserve">DILLONS </t>
        </is>
      </c>
      <c r="C18" s="50" t="n">
        <v>573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B19" s="16" t="inlineStr">
        <is>
          <t>SBUX PHX</t>
        </is>
      </c>
      <c r="C19" s="17" t="n">
        <v>9778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B20" s="16" t="inlineStr">
        <is>
          <t>SBUX LV B</t>
        </is>
      </c>
      <c r="C20" s="17" t="n">
        <v>2539</v>
      </c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B21" s="57" t="inlineStr">
        <is>
          <t>SBUX LV</t>
        </is>
      </c>
      <c r="C21" s="58" t="n">
        <v>4401</v>
      </c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 ht="15" customHeight="1" thickBot="1">
      <c r="C27" s="68" t="inlineStr">
        <is>
          <t>FORECAST</t>
        </is>
      </c>
      <c r="D27" s="221" t="inlineStr">
        <is>
          <t>Actual</t>
        </is>
      </c>
      <c r="E27" s="216" t="n"/>
      <c r="O27" s="4" t="n"/>
      <c r="AF27" s="69" t="n"/>
    </row>
    <row r="28">
      <c r="B28" s="70" t="n"/>
      <c r="C28" s="71" t="inlineStr">
        <is>
          <t>Order</t>
        </is>
      </c>
      <c r="D28" s="72" t="inlineStr">
        <is>
          <t>Order</t>
        </is>
      </c>
      <c r="E28" s="73" t="inlineStr">
        <is>
          <t>VAR</t>
        </is>
      </c>
      <c r="O28" s="4" t="n"/>
    </row>
    <row r="29">
      <c r="B29" s="74" t="inlineStr">
        <is>
          <t>ALBSWY</t>
        </is>
      </c>
      <c r="C29" s="122" t="n">
        <v>8285</v>
      </c>
      <c r="D29" s="76">
        <f>C14</f>
        <v/>
      </c>
      <c r="E29" s="77">
        <f>D29-C29</f>
        <v/>
      </c>
      <c r="O29" s="4" t="n"/>
    </row>
    <row r="30">
      <c r="B30" s="74" t="inlineStr">
        <is>
          <t>KROGER</t>
        </is>
      </c>
      <c r="C30" s="122" t="n">
        <v>38658</v>
      </c>
      <c r="D30" s="76">
        <f>C7+C15+C16+C17+C18</f>
        <v/>
      </c>
      <c r="E30" s="77">
        <f>D30-C30</f>
        <v/>
      </c>
      <c r="J30" s="53" t="n"/>
      <c r="O30" s="4" t="n"/>
    </row>
    <row r="31">
      <c r="B31" s="74" t="inlineStr">
        <is>
          <t>QT</t>
        </is>
      </c>
      <c r="C31" s="122" t="n">
        <v>0</v>
      </c>
      <c r="D31" s="76">
        <f>C6</f>
        <v/>
      </c>
      <c r="E31" s="77">
        <f>D31-C31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B32" s="74" t="inlineStr">
        <is>
          <t>WALMART</t>
        </is>
      </c>
      <c r="C32" s="122" t="n">
        <v>2247</v>
      </c>
      <c r="D32" s="76">
        <f>C10+C11+C12+C13</f>
        <v/>
      </c>
      <c r="E32" s="77">
        <f>D32-C32</f>
        <v/>
      </c>
      <c r="K32" s="53" t="n"/>
      <c r="O32" s="4" t="n"/>
      <c r="AJ32" s="1" t="n">
        <v>2</v>
      </c>
      <c r="AK32" s="1" t="n">
        <v>1</v>
      </c>
    </row>
    <row r="33" ht="15" customHeight="1" thickBot="1">
      <c r="B33" s="74" t="inlineStr">
        <is>
          <t>STARBUCKS</t>
        </is>
      </c>
      <c r="C33" s="122" t="n">
        <v>15705</v>
      </c>
      <c r="D33" s="76">
        <f>C19+C20+C21</f>
        <v/>
      </c>
      <c r="E33" s="77">
        <f>D33-C33</f>
        <v/>
      </c>
      <c r="K33" s="53" t="n"/>
      <c r="Q33" s="53" t="n"/>
      <c r="U33" s="53" t="n"/>
      <c r="V33" s="53" t="n"/>
    </row>
    <row r="34" ht="18" customHeight="1" thickBot="1">
      <c r="B34" s="78" t="inlineStr">
        <is>
          <t>SPROUTS</t>
        </is>
      </c>
      <c r="C34" s="121" t="n">
        <v>4416</v>
      </c>
      <c r="D34" s="80">
        <f>SUM(C8+C9)</f>
        <v/>
      </c>
      <c r="E34" s="81">
        <f>C34-D34</f>
        <v/>
      </c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101.xml><?xml version="1.0" encoding="utf-8"?>
<worksheet xmlns:r="http://schemas.openxmlformats.org/officeDocument/2006/relationships" xmlns="http://schemas.openxmlformats.org/spreadsheetml/2006/main">
  <sheetPr codeName="Sheet101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2486</v>
      </c>
      <c r="E6" s="18" t="inlineStr">
        <is>
          <t xml:space="preserve">Room 1 </t>
        </is>
      </c>
      <c r="F6" s="119" t="n">
        <v>19386</v>
      </c>
      <c r="G6" s="117" t="n">
        <v>9598.375874999998</v>
      </c>
      <c r="H6" s="117" t="n">
        <v>3468.10537508</v>
      </c>
      <c r="I6" s="19">
        <f>G6+H6</f>
        <v/>
      </c>
      <c r="J6" s="119" t="n">
        <v>19970</v>
      </c>
      <c r="K6" s="117" t="n">
        <v>9935.508499999996</v>
      </c>
      <c r="L6" s="117" t="n">
        <v>3682.640354119999</v>
      </c>
      <c r="M6" s="19">
        <f>K6+L6</f>
        <v/>
      </c>
      <c r="N6" s="85" t="n">
        <v>74</v>
      </c>
      <c r="O6" s="85" t="n">
        <v>60</v>
      </c>
      <c r="P6" s="92" t="n"/>
      <c r="Q6" s="20">
        <f>J6-P6</f>
        <v/>
      </c>
      <c r="R6" s="21" t="n">
        <v>3636</v>
      </c>
      <c r="S6" s="20">
        <f>IF(R6&gt;0,(R6-R7-$Q6),"")</f>
        <v/>
      </c>
      <c r="T6" s="21" t="n">
        <v>9906</v>
      </c>
      <c r="U6" s="20">
        <f>IF(T6&gt;0,(T6-T7-$Q6),"")</f>
        <v/>
      </c>
      <c r="V6" s="21" t="n">
        <v>13330</v>
      </c>
      <c r="W6" s="20">
        <f>IF(V6&gt;0,(V6-V7-$Q6),"")</f>
        <v/>
      </c>
      <c r="X6" s="21" t="n">
        <v>17621</v>
      </c>
      <c r="Y6" s="20">
        <f>IF(X6&gt;0,(X6-X7-$Q6),"")</f>
        <v/>
      </c>
      <c r="Z6" s="21" t="n">
        <v>17621</v>
      </c>
      <c r="AA6" s="20">
        <f>IF(Z6&gt;0,(Z6-Z7-$Q6),"")</f>
        <v/>
      </c>
      <c r="AB6" s="21" t="n">
        <v>17621</v>
      </c>
      <c r="AC6" s="22">
        <f>IF(AB6&gt;0,(AB6-AB7-$Q6),"")</f>
        <v/>
      </c>
      <c r="AD6" s="21" t="n">
        <v>17621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326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90</v>
      </c>
      <c r="S7" s="24" t="n"/>
      <c r="T7" s="25" t="n">
        <v>101</v>
      </c>
      <c r="U7" s="24" t="n"/>
      <c r="V7" s="25" t="n">
        <v>111</v>
      </c>
      <c r="W7" s="24" t="n"/>
      <c r="X7" s="25" t="n">
        <v>119</v>
      </c>
      <c r="Y7" s="24" t="n"/>
      <c r="Z7" s="25" t="n">
        <v>119</v>
      </c>
      <c r="AA7" s="24" t="n"/>
      <c r="AB7" s="25" t="n">
        <v>119</v>
      </c>
      <c r="AC7" s="26" t="n"/>
      <c r="AD7" s="25" t="n">
        <v>119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2104</v>
      </c>
      <c r="E8" s="29" t="inlineStr">
        <is>
          <t>Room 2</t>
        </is>
      </c>
      <c r="F8" s="119" t="n">
        <v>3904</v>
      </c>
      <c r="G8" s="117" t="n">
        <v>4023.3485</v>
      </c>
      <c r="H8" s="117" t="n">
        <v>9132.239482499999</v>
      </c>
      <c r="I8" s="19">
        <f>G8+H8</f>
        <v/>
      </c>
      <c r="J8" s="119" t="n">
        <v>3846</v>
      </c>
      <c r="K8" s="117" t="n">
        <v>4316.537499999999</v>
      </c>
      <c r="L8" s="117" t="n">
        <v>9859.612337500001</v>
      </c>
      <c r="M8" s="19">
        <f>K8+L8</f>
        <v/>
      </c>
      <c r="N8" s="87" t="n">
        <v>26</v>
      </c>
      <c r="O8" s="87" t="n">
        <v>17</v>
      </c>
      <c r="P8" s="92" t="n"/>
      <c r="Q8" s="20">
        <f>J8-P8</f>
        <v/>
      </c>
      <c r="R8" s="21" t="n">
        <v>716</v>
      </c>
      <c r="S8" s="20">
        <f>IF(R8&gt;0,(R8-R9-$Q8),"")</f>
        <v/>
      </c>
      <c r="T8" s="21" t="n">
        <v>1295</v>
      </c>
      <c r="U8" s="20">
        <f>IF(T8&gt;0,(T8-T9-$Q8),"")</f>
        <v/>
      </c>
      <c r="V8" s="21" t="n">
        <v>2391</v>
      </c>
      <c r="W8" s="20">
        <f>IF(V8&gt;0,(V8-V9-$Q8),"")</f>
        <v/>
      </c>
      <c r="X8" s="21" t="n">
        <v>2519</v>
      </c>
      <c r="Y8" s="20">
        <f>IF(X8&gt;0,(X8-X9-$Q8),"")</f>
        <v/>
      </c>
      <c r="Z8" s="21" t="n">
        <v>2519</v>
      </c>
      <c r="AA8" s="20">
        <f>IF(Z8&gt;0,(Z8-Z9-$Q8),"")</f>
        <v/>
      </c>
      <c r="AB8" s="21" t="n">
        <v>2519</v>
      </c>
      <c r="AC8" s="22">
        <f>IF(AB8&gt;0,(AB8-AB9-$Q8),"")</f>
        <v/>
      </c>
      <c r="AD8" s="21" t="n">
        <v>2519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1236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8</v>
      </c>
      <c r="W9" s="24" t="n"/>
      <c r="X9" s="30" t="n">
        <v>8</v>
      </c>
      <c r="Y9" s="24" t="n"/>
      <c r="Z9" s="30" t="n">
        <v>8</v>
      </c>
      <c r="AA9" s="24" t="n"/>
      <c r="AB9" s="30" t="n">
        <v>8</v>
      </c>
      <c r="AC9" s="26" t="n"/>
      <c r="AD9" s="30" t="n">
        <v>8</v>
      </c>
      <c r="AE9" s="26" t="n"/>
    </row>
    <row r="10">
      <c r="B10" s="16" t="inlineStr">
        <is>
          <t>WM DC</t>
        </is>
      </c>
      <c r="C10" s="17" t="n">
        <v>2334</v>
      </c>
      <c r="E10" s="18" t="inlineStr">
        <is>
          <t>Room 3</t>
        </is>
      </c>
      <c r="F10" s="119" t="n">
        <v>11607</v>
      </c>
      <c r="G10" s="117" t="n">
        <v>8140.32790625</v>
      </c>
      <c r="H10" s="117" t="n">
        <v>1217.2404651</v>
      </c>
      <c r="I10" s="19">
        <f>G10+H10</f>
        <v/>
      </c>
      <c r="J10" s="119" t="n">
        <v>11778</v>
      </c>
      <c r="K10" s="117" t="n">
        <v>8412.018906249999</v>
      </c>
      <c r="L10" s="117" t="n">
        <v>1216.7872339</v>
      </c>
      <c r="M10" s="19">
        <f>K10+L10</f>
        <v/>
      </c>
      <c r="N10" s="88" t="n">
        <v>42</v>
      </c>
      <c r="O10" s="88" t="n">
        <v>33</v>
      </c>
      <c r="P10" s="92" t="n"/>
      <c r="Q10" s="20">
        <f>J10-P10</f>
        <v/>
      </c>
      <c r="R10" s="21" t="n">
        <v>3252</v>
      </c>
      <c r="S10" s="20">
        <f>IF(R10&gt;0,(R10-R11-$Q10),"")</f>
        <v/>
      </c>
      <c r="T10" s="21" t="n">
        <v>3975</v>
      </c>
      <c r="U10" s="20">
        <f>IF(T10&gt;0,(T10-T11-$Q10),"")</f>
        <v/>
      </c>
      <c r="V10" s="21" t="n">
        <v>6545</v>
      </c>
      <c r="W10" s="20">
        <f>IF(V10&gt;0,(V10-V11-$Q10),"")</f>
        <v/>
      </c>
      <c r="X10" s="21" t="n">
        <v>6487</v>
      </c>
      <c r="Y10" s="20">
        <f>IF(X10&gt;0,(X10-X11-$Q10),"")</f>
        <v/>
      </c>
      <c r="Z10" s="21" t="n">
        <v>6480</v>
      </c>
      <c r="AA10" s="20">
        <f>IF(Z10&gt;0,(Z10-Z11-$Q10),"")</f>
        <v/>
      </c>
      <c r="AB10" s="21" t="n">
        <v>6480</v>
      </c>
      <c r="AC10" s="22">
        <f>IF(AB10&gt;0,(AB10-AB11-$Q10),"")</f>
        <v/>
      </c>
      <c r="AD10" s="21" t="n">
        <v>6480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11729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21</v>
      </c>
      <c r="S11" s="24" t="n"/>
      <c r="T11" s="30" t="n">
        <v>21</v>
      </c>
      <c r="U11" s="24" t="n"/>
      <c r="V11" s="30" t="n">
        <v>21</v>
      </c>
      <c r="W11" s="24" t="n"/>
      <c r="X11" s="30" t="n">
        <v>21</v>
      </c>
      <c r="Y11" s="24" t="n"/>
      <c r="Z11" s="30" t="n">
        <v>21</v>
      </c>
      <c r="AA11" s="24" t="n"/>
      <c r="AB11" s="30" t="n">
        <v>21</v>
      </c>
      <c r="AC11" s="26" t="n"/>
      <c r="AD11" s="30" t="n">
        <v>21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11271</v>
      </c>
      <c r="G12" s="117" t="n">
        <v>10846.543375</v>
      </c>
      <c r="H12" s="117" t="n">
        <v>14042.16137032999</v>
      </c>
      <c r="I12" s="19">
        <f>G12+H12</f>
        <v/>
      </c>
      <c r="J12" s="119" t="n">
        <v>12849</v>
      </c>
      <c r="K12" s="117" t="n">
        <v>12668.83237500001</v>
      </c>
      <c r="L12" s="117" t="n">
        <v>15969.01540223</v>
      </c>
      <c r="M12" s="19">
        <f>K12+L12</f>
        <v/>
      </c>
      <c r="N12" s="88" t="n">
        <v>52</v>
      </c>
      <c r="O12" s="88" t="n">
        <v>43</v>
      </c>
      <c r="P12" s="92" t="n"/>
      <c r="Q12" s="20">
        <f>J12-P12</f>
        <v/>
      </c>
      <c r="R12" s="21" t="n">
        <v>3621</v>
      </c>
      <c r="S12" s="20">
        <f>IF(R12&gt;0,(R12-R13-$Q12),"")</f>
        <v/>
      </c>
      <c r="T12" s="21" t="n">
        <v>6173</v>
      </c>
      <c r="U12" s="20">
        <f>IF(T12&gt;0,(T12-T13-$Q12),"")</f>
        <v/>
      </c>
      <c r="V12" s="21" t="n">
        <v>8108</v>
      </c>
      <c r="W12" s="20">
        <f>IF(V12&gt;0,(V12-V13-$Q12),"")</f>
        <v/>
      </c>
      <c r="X12" s="21" t="n">
        <v>12051</v>
      </c>
      <c r="Y12" s="20">
        <f>IF(X12&gt;0,(X12-X13-$Q12),"")</f>
        <v/>
      </c>
      <c r="Z12" s="21" t="n">
        <v>12200</v>
      </c>
      <c r="AA12" s="20">
        <f>IF(Z12&gt;0,(Z12-Z13-$Q12),"")</f>
        <v/>
      </c>
      <c r="AB12" s="21" t="n">
        <v>12200</v>
      </c>
      <c r="AC12" s="22">
        <f>IF(AB12&gt;0,(AB12-AB13-$Q12),"")</f>
        <v/>
      </c>
      <c r="AD12" s="21" t="n">
        <v>12200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11161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57</v>
      </c>
      <c r="S13" s="24" t="n"/>
      <c r="T13" s="30" t="n">
        <v>67</v>
      </c>
      <c r="U13" s="24" t="n"/>
      <c r="V13" s="30" t="n">
        <v>68</v>
      </c>
      <c r="W13" s="24" t="n"/>
      <c r="X13" s="30" t="n">
        <v>145</v>
      </c>
      <c r="Y13" s="24" t="n"/>
      <c r="Z13" s="30" t="n">
        <v>145</v>
      </c>
      <c r="AA13" s="24" t="n"/>
      <c r="AB13" s="30" t="n">
        <v>145</v>
      </c>
      <c r="AC13" s="26" t="n"/>
      <c r="AD13" s="30" t="n">
        <v>145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19800</v>
      </c>
      <c r="G14" s="117" t="n">
        <v>17742.5</v>
      </c>
      <c r="H14" s="117" t="n">
        <v>20025.95623133001</v>
      </c>
      <c r="I14" s="19">
        <f>G14+H14</f>
        <v/>
      </c>
      <c r="J14" s="119" t="n">
        <v>21298</v>
      </c>
      <c r="K14" s="117" t="n">
        <v>19878.21875</v>
      </c>
      <c r="L14" s="117" t="n">
        <v>22177.30855878</v>
      </c>
      <c r="M14" s="19">
        <f>K14+L14</f>
        <v/>
      </c>
      <c r="N14" s="88" t="n">
        <v>69</v>
      </c>
      <c r="O14" s="88" t="n">
        <v>56</v>
      </c>
      <c r="P14" s="92" t="n"/>
      <c r="Q14" s="20">
        <f>J14-P14</f>
        <v/>
      </c>
      <c r="R14" s="21" t="n">
        <v>3390</v>
      </c>
      <c r="S14" s="20">
        <f>IF(R14&gt;0,(R14-R15-$Q14),"")</f>
        <v/>
      </c>
      <c r="T14" s="21" t="n">
        <v>6299</v>
      </c>
      <c r="U14" s="20">
        <f>IF(T14&gt;0,(T14-T15-$Q14),"")</f>
        <v/>
      </c>
      <c r="V14" s="21" t="n">
        <v>7875</v>
      </c>
      <c r="W14" s="20">
        <f>IF(V14&gt;0,(V14-V15-$Q14),"")</f>
        <v/>
      </c>
      <c r="X14" s="21" t="n">
        <v>10089</v>
      </c>
      <c r="Y14" s="20">
        <f>IF(X14&gt;0,(X14-X15-$Q14),"")</f>
        <v/>
      </c>
      <c r="Z14" s="21" t="n">
        <v>9321</v>
      </c>
      <c r="AA14" s="20">
        <f>IF(Z14&gt;0,(Z14-Z15-$Q14),"")</f>
        <v/>
      </c>
      <c r="AB14" s="21" t="n">
        <v>9321</v>
      </c>
      <c r="AC14" s="22">
        <f>IF(AB14&gt;0,(AB14-AB15-$Q14),"")</f>
        <v/>
      </c>
      <c r="AD14" s="21" t="n">
        <v>9321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26</v>
      </c>
      <c r="S15" s="24" t="n"/>
      <c r="T15" s="25" t="n">
        <v>33</v>
      </c>
      <c r="U15" s="24" t="n"/>
      <c r="V15" s="25" t="n">
        <v>34</v>
      </c>
      <c r="W15" s="24" t="n"/>
      <c r="X15" s="25" t="n">
        <v>66</v>
      </c>
      <c r="Y15" s="24" t="n"/>
      <c r="Z15" s="25" t="n">
        <v>66</v>
      </c>
      <c r="AA15" s="24" t="n"/>
      <c r="AB15" s="25" t="n">
        <v>66</v>
      </c>
      <c r="AC15" s="26" t="n"/>
      <c r="AD15" s="25" t="n">
        <v>66</v>
      </c>
      <c r="AE15" s="26" t="n"/>
    </row>
    <row r="16" ht="15" customHeight="1" thickBot="1">
      <c r="B16" s="16" t="inlineStr">
        <is>
          <t>SBUX PHX</t>
        </is>
      </c>
      <c r="C16" s="17" t="n">
        <v>8524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1153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4522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11668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25547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2486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2334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14211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3340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1716</v>
      </c>
      <c r="S35" s="104">
        <f>IF(T35&gt;0,(T35-R35)/2,"")</f>
        <v/>
      </c>
      <c r="T35" s="104" t="n">
        <v>2549</v>
      </c>
      <c r="U35" s="104">
        <f>IF(V35&gt;0,(V35-T35)/2,"")</f>
        <v/>
      </c>
      <c r="V35" s="104" t="n">
        <v>3313</v>
      </c>
      <c r="W35" s="104">
        <f>IF(X35&gt;0,(X35-V35)/2,"")</f>
        <v/>
      </c>
      <c r="X35" s="104" t="n">
        <v>4202</v>
      </c>
      <c r="Y35" s="104">
        <f>IF(Z35&gt;0,(Z35-X35)/2,"")</f>
        <v/>
      </c>
      <c r="Z35" s="104" t="n">
        <v>4202</v>
      </c>
      <c r="AA35" s="104">
        <f>IF(AB35&gt;0,(AB35-Z35)/2,"")</f>
        <v/>
      </c>
      <c r="AB35" s="104" t="n">
        <v>4202</v>
      </c>
      <c r="AC35" s="104">
        <f>IF(AD35&gt;0,(AD35-AB35)/2,"")</f>
        <v/>
      </c>
      <c r="AD35" s="104" t="n">
        <v>4202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10</v>
      </c>
      <c r="S36" s="106">
        <f>IF(T36&gt;0,(T36-R36)/2,"")</f>
        <v/>
      </c>
      <c r="T36" s="106" t="n">
        <v>10</v>
      </c>
      <c r="U36" s="106">
        <f>IF(V36&gt;0,(V36-T36)/2,"")</f>
        <v/>
      </c>
      <c r="V36" s="106" t="n">
        <v>10</v>
      </c>
      <c r="W36" s="106">
        <f>IF(X36&gt;0,(X36-V36)/2,"")</f>
        <v/>
      </c>
      <c r="X36" s="106" t="n">
        <v>43</v>
      </c>
      <c r="Y36" s="106">
        <f>IF(Z36&gt;0,(Z36-X36)/2,"")</f>
        <v/>
      </c>
      <c r="Z36" s="106" t="n">
        <v>43</v>
      </c>
      <c r="AA36" s="106">
        <f>IF(AB36&gt;0,(AB36-Z36)/2,"")</f>
        <v/>
      </c>
      <c r="AB36" s="106" t="n">
        <v>43</v>
      </c>
      <c r="AC36" s="106">
        <f>IF(AD36&gt;0,(AD36-AB36)/2,"")</f>
        <v/>
      </c>
      <c r="AD36" s="106" t="n">
        <v>43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1910</v>
      </c>
      <c r="S37" s="108">
        <f>IF(T37&gt;0,(T37-R37)/2,"")</f>
        <v/>
      </c>
      <c r="T37" s="108" t="n">
        <v>3021</v>
      </c>
      <c r="U37" s="108">
        <f>IF(V37&gt;0,(V37-T37)/2,"")</f>
        <v/>
      </c>
      <c r="V37" s="108" t="n">
        <v>4577</v>
      </c>
      <c r="W37" s="108">
        <f>IF(X37&gt;0,(X37-V37)/2,"")</f>
        <v/>
      </c>
      <c r="X37" s="108" t="n">
        <v>5606</v>
      </c>
      <c r="Y37" s="108">
        <f>IF(Z37&gt;0,(Z37-X37)/2,"")</f>
        <v/>
      </c>
      <c r="Z37" s="108" t="n">
        <v>5606</v>
      </c>
      <c r="AA37" s="108">
        <f>IF(AB37&gt;0,(AB37-Z37)/2,"")</f>
        <v/>
      </c>
      <c r="AB37" s="108" t="n">
        <v>5606</v>
      </c>
      <c r="AC37" s="108">
        <f>IF(AD37&gt;0,(AD37-AB37)/2,"")</f>
        <v/>
      </c>
      <c r="AD37" s="108" t="n">
        <v>5606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2490</v>
      </c>
      <c r="U38" s="106">
        <f>IF(V38&gt;0,(V38-T38)/2,"")</f>
        <v/>
      </c>
      <c r="V38" s="106" t="n">
        <v>3401</v>
      </c>
      <c r="W38" s="106">
        <f>IF(X38&gt;0,(X38-V38)/2,"")</f>
        <v/>
      </c>
      <c r="X38" s="106" t="n">
        <v>3401</v>
      </c>
      <c r="Y38" s="106">
        <f>IF(Z38&gt;0,(Z38-X38)/2,"")</f>
        <v/>
      </c>
      <c r="Z38" s="106" t="n">
        <v>3401</v>
      </c>
      <c r="AA38" s="106">
        <f>IF(AB38&gt;0,(AB38-Z38)/2,"")</f>
        <v/>
      </c>
      <c r="AB38" s="106" t="n">
        <v>3401</v>
      </c>
      <c r="AC38" s="106">
        <f>IF(AD38&gt;0,(AD38-AB38)/2,"")</f>
        <v/>
      </c>
      <c r="AD38" s="106" t="n">
        <v>3401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1836</v>
      </c>
      <c r="U39" s="108">
        <f>IF(V39&gt;0,(V39-T39)/2,"")</f>
        <v/>
      </c>
      <c r="V39" s="108" t="n">
        <v>2029</v>
      </c>
      <c r="W39" s="108">
        <f>IF(X39&gt;0,(X39-V39)/2,"")</f>
        <v/>
      </c>
      <c r="X39" s="108" t="n">
        <v>4369</v>
      </c>
      <c r="Y39" s="108">
        <f>IF(Z39&gt;0,(Z39-X39)/2,"")</f>
        <v/>
      </c>
      <c r="Z39" s="108" t="n">
        <v>4369</v>
      </c>
      <c r="AA39" s="108">
        <f>IF(AB39&gt;0,(AB39-Z39)/2,"")</f>
        <v/>
      </c>
      <c r="AB39" s="108" t="n">
        <v>4369</v>
      </c>
      <c r="AC39" s="108">
        <f>IF(AD39&gt;0,(AD39-AB39)/2,"")</f>
        <v/>
      </c>
      <c r="AD39" s="108" t="n">
        <v>4369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152</v>
      </c>
      <c r="U44" s="112">
        <f>IF(V44&gt;0,(V44-T44)/2,"")</f>
        <v/>
      </c>
      <c r="V44" s="112" t="n">
        <v>554</v>
      </c>
      <c r="W44" s="112">
        <f>IF(X44&gt;0,(X44-V44)/2,"")</f>
        <v/>
      </c>
      <c r="X44" s="112" t="n">
        <v>682</v>
      </c>
      <c r="Y44" s="112">
        <f>IF(Z44&gt;0,(Z44-X44)/2,"")</f>
        <v/>
      </c>
      <c r="Z44" s="112" t="n">
        <v>682</v>
      </c>
      <c r="AA44" s="112">
        <f>IF(AB44&gt;0,(AB44-Z44)/2,"")</f>
        <v/>
      </c>
      <c r="AB44" s="112" t="n">
        <v>682</v>
      </c>
      <c r="AC44" s="112">
        <f>IF(AD44&gt;0,(AD44-AB44)/2,"")</f>
        <v/>
      </c>
      <c r="AD44" s="112" t="n">
        <v>682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716</v>
      </c>
      <c r="S45" s="108">
        <f>IF(T45&gt;0,(T45-R45)/2,"")</f>
        <v/>
      </c>
      <c r="T45" s="108" t="n">
        <v>1143</v>
      </c>
      <c r="U45" s="108">
        <f>IF(V45&gt;0,(V45-T45)/2,"")</f>
        <v/>
      </c>
      <c r="V45" s="108" t="n">
        <v>1837</v>
      </c>
      <c r="W45" s="108">
        <f>IF(X45&gt;0,(X45-V45)/2,"")</f>
        <v/>
      </c>
      <c r="X45" s="108" t="n">
        <v>1837</v>
      </c>
      <c r="Y45" s="108">
        <f>IF(Z45&gt;0,(Z45-X45)/2,"")</f>
        <v/>
      </c>
      <c r="Z45" s="108" t="n">
        <v>1837</v>
      </c>
      <c r="AA45" s="108">
        <f>IF(AB45&gt;0,(AB45-Z45)/2,"")</f>
        <v/>
      </c>
      <c r="AB45" s="108" t="n">
        <v>1837</v>
      </c>
      <c r="AC45" s="108">
        <f>IF(AD45&gt;0,(AD45-AB45)/2,"")</f>
        <v/>
      </c>
      <c r="AD45" s="108" t="n">
        <v>1837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1340</v>
      </c>
      <c r="S48" s="112">
        <f>IF(T48&gt;0,(T48-R48)/2,"")</f>
        <v/>
      </c>
      <c r="T48" s="112" t="n">
        <v>1358</v>
      </c>
      <c r="U48" s="112">
        <f>IF(V48&gt;0,(V48-T48)/2,"")</f>
        <v/>
      </c>
      <c r="V48" s="112" t="n">
        <v>1720</v>
      </c>
      <c r="W48" s="112">
        <f>IF(X48&gt;0,(X48-V48)/2,"")</f>
        <v/>
      </c>
      <c r="X48" s="112" t="n">
        <v>1447</v>
      </c>
      <c r="Y48" s="112">
        <f>IF(Z48&gt;0,(Z48-X48)/2,"")</f>
        <v/>
      </c>
      <c r="Z48" s="112" t="n">
        <v>1447</v>
      </c>
      <c r="AA48" s="112">
        <f>IF(AB48&gt;0,(AB48-Z48)/2,"")</f>
        <v/>
      </c>
      <c r="AB48" s="112" t="n">
        <v>1447</v>
      </c>
      <c r="AC48" s="112">
        <f>IF(AD48&gt;0,(AD48-AB48)/2,"")</f>
        <v/>
      </c>
      <c r="AD48" s="112" t="n">
        <v>1447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1520</v>
      </c>
      <c r="S49" s="108">
        <f>IF(T49&gt;0,(T49-R49)/2,"")</f>
        <v/>
      </c>
      <c r="T49" s="108" t="n">
        <v>1520</v>
      </c>
      <c r="U49" s="108">
        <f>IF(V49&gt;0,(V49-T49)/2,"")</f>
        <v/>
      </c>
      <c r="V49" s="108" t="n">
        <v>2498</v>
      </c>
      <c r="W49" s="108">
        <f>IF(X49&gt;0,(X49-V49)/2,"")</f>
        <v/>
      </c>
      <c r="X49" s="108" t="n">
        <v>2577</v>
      </c>
      <c r="Y49" s="108">
        <f>IF(Z49&gt;0,(Z49-X49)/2,"")</f>
        <v/>
      </c>
      <c r="Z49" s="108" t="n">
        <v>2577</v>
      </c>
      <c r="AA49" s="108">
        <f>IF(AB49&gt;0,(AB49-Z49)/2,"")</f>
        <v/>
      </c>
      <c r="AB49" s="108" t="n">
        <v>2577</v>
      </c>
      <c r="AC49" s="108">
        <f>IF(AD49&gt;0,(AD49-AB49)/2,"")</f>
        <v/>
      </c>
      <c r="AD49" s="108" t="n">
        <v>2577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392</v>
      </c>
      <c r="S50" s="106">
        <f>IF(T50&gt;0,(T50-R50)/2,"")</f>
        <v/>
      </c>
      <c r="T50" s="106" t="n">
        <v>392</v>
      </c>
      <c r="U50" s="106">
        <f>IF(V50&gt;0,(V50-T50)/2,"")</f>
        <v/>
      </c>
      <c r="V50" s="106" t="n">
        <v>392</v>
      </c>
      <c r="W50" s="106">
        <f>IF(X50&gt;0,(X50-V50)/2,"")</f>
        <v/>
      </c>
      <c r="X50" s="106" t="n">
        <v>392</v>
      </c>
      <c r="Y50" s="106">
        <f>IF(Z50&gt;0,(Z50-X50)/2,"")</f>
        <v/>
      </c>
      <c r="Z50" s="106" t="n">
        <v>392</v>
      </c>
      <c r="AA50" s="106">
        <f>IF(AB50&gt;0,(AB50-Z50)/2,"")</f>
        <v/>
      </c>
      <c r="AB50" s="106" t="n">
        <v>392</v>
      </c>
      <c r="AC50" s="106">
        <f>IF(AD50&gt;0,(AD50-AB50)/2,"")</f>
        <v/>
      </c>
      <c r="AD50" s="106" t="n">
        <v>392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0</v>
      </c>
      <c r="S51" s="108">
        <f>IF(T51&gt;0,(T51-R51)/2,"")</f>
        <v/>
      </c>
      <c r="T51" s="108" t="n">
        <v>0</v>
      </c>
      <c r="U51" s="108">
        <f>IF(V51&gt;0,(V51-T51)/2,"")</f>
        <v/>
      </c>
      <c r="V51" s="108" t="n">
        <v>0</v>
      </c>
      <c r="W51" s="108">
        <f>IF(X51&gt;0,(X51-V51)/2,"")</f>
        <v/>
      </c>
      <c r="X51" s="108" t="n">
        <v>0</v>
      </c>
      <c r="Y51" s="108">
        <f>IF(Z51&gt;0,(Z51-X51)/2,"")</f>
        <v/>
      </c>
      <c r="Z51" s="108" t="n">
        <v>0</v>
      </c>
      <c r="AA51" s="108">
        <f>IF(AB51&gt;0,(AB51-Z51)/2,"")</f>
        <v/>
      </c>
      <c r="AB51" s="108" t="n">
        <v>0</v>
      </c>
      <c r="AC51" s="108">
        <f>IF(AD51&gt;0,(AD51-AB51)/2,"")</f>
        <v/>
      </c>
      <c r="AD51" s="108" t="n">
        <v>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0</v>
      </c>
      <c r="S52" s="106">
        <f>IF(T52&gt;0,(T52-R52)/2,"")</f>
        <v/>
      </c>
      <c r="T52" s="106" t="n">
        <v>458</v>
      </c>
      <c r="U52" s="106">
        <f>IF(V52&gt;0,(V52-T52)/2,"")</f>
        <v/>
      </c>
      <c r="V52" s="106" t="n">
        <v>903</v>
      </c>
      <c r="W52" s="106">
        <f>IF(X52&gt;0,(X52-V52)/2,"")</f>
        <v/>
      </c>
      <c r="X52" s="106" t="n">
        <v>889</v>
      </c>
      <c r="Y52" s="106">
        <f>IF(Z52&gt;0,(Z52-X52)/2,"")</f>
        <v/>
      </c>
      <c r="Z52" s="106" t="n">
        <v>882</v>
      </c>
      <c r="AA52" s="106">
        <f>IF(AB52&gt;0,(AB52-Z52)/2,"")</f>
        <v/>
      </c>
      <c r="AB52" s="106" t="n">
        <v>882</v>
      </c>
      <c r="AC52" s="106">
        <f>IF(AD52&gt;0,(AD52-AB52)/2,"")</f>
        <v/>
      </c>
      <c r="AD52" s="106" t="n">
        <v>882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247</v>
      </c>
      <c r="U53" s="108">
        <f>IF(V53&gt;0,(V53-T53)/2,"")</f>
        <v/>
      </c>
      <c r="V53" s="108" t="n">
        <v>1032</v>
      </c>
      <c r="W53" s="108">
        <f>IF(X53&gt;0,(X53-V53)/2,"")</f>
        <v/>
      </c>
      <c r="X53" s="108" t="n">
        <v>1182</v>
      </c>
      <c r="Y53" s="108">
        <f>IF(Z53&gt;0,(Z53-X53)/2,"")</f>
        <v/>
      </c>
      <c r="Z53" s="108" t="n">
        <v>1182</v>
      </c>
      <c r="AA53" s="108">
        <f>IF(AB53&gt;0,(AB53-Z53)/2,"")</f>
        <v/>
      </c>
      <c r="AB53" s="108" t="n">
        <v>1182</v>
      </c>
      <c r="AC53" s="108">
        <f>IF(AD53&gt;0,(AD53-AB53)/2,"")</f>
        <v/>
      </c>
      <c r="AD53" s="108" t="n">
        <v>1182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1087</v>
      </c>
      <c r="S57" s="104">
        <f>IF(T57&gt;0,(T57-R57)/2,"")</f>
        <v/>
      </c>
      <c r="T57" s="104" t="n">
        <v>1865</v>
      </c>
      <c r="U57" s="104">
        <f>IF(V57&gt;0,(V57-T57)/2,"")</f>
        <v/>
      </c>
      <c r="V57" s="104" t="n">
        <v>2352</v>
      </c>
      <c r="W57" s="104">
        <f>IF(X57&gt;0,(X57-V57)/2,"")</f>
        <v/>
      </c>
      <c r="X57" s="104" t="n">
        <v>2968</v>
      </c>
      <c r="Y57" s="104">
        <f>IF(Z57&gt;0,(Z57-X57)/2,"")</f>
        <v/>
      </c>
      <c r="Z57" s="104" t="n">
        <v>3117</v>
      </c>
      <c r="AA57" s="104">
        <f>IF(AB57&gt;0,(AB57-Z57)/2,"")</f>
        <v/>
      </c>
      <c r="AB57" s="104" t="n">
        <v>3117</v>
      </c>
      <c r="AC57" s="104">
        <f>IF(AD57&gt;0,(AD57-AB57)/2,"")</f>
        <v/>
      </c>
      <c r="AD57" s="104" t="n">
        <v>3117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336</v>
      </c>
      <c r="S58" s="106">
        <f>IF(T58&gt;0,(T58-R58)/2,"")</f>
        <v/>
      </c>
      <c r="T58" s="106" t="n">
        <v>336</v>
      </c>
      <c r="U58" s="106">
        <f>IF(V58&gt;0,(V58-T58)/2,"")</f>
        <v/>
      </c>
      <c r="V58" s="106" t="n">
        <v>1284</v>
      </c>
      <c r="W58" s="106">
        <f>IF(X58&gt;0,(X58-V58)/2,"")</f>
        <v/>
      </c>
      <c r="X58" s="106" t="n">
        <v>2556</v>
      </c>
      <c r="Y58" s="106">
        <f>IF(Z58&gt;0,(Z58-X58)/2,"")</f>
        <v/>
      </c>
      <c r="Z58" s="106" t="n">
        <v>2556</v>
      </c>
      <c r="AA58" s="106">
        <f>IF(AB58&gt;0,(AB58-Z58)/2,"")</f>
        <v/>
      </c>
      <c r="AB58" s="106" t="n">
        <v>2556</v>
      </c>
      <c r="AC58" s="106">
        <f>IF(AD58&gt;0,(AD58-AB58)/2,"")</f>
        <v/>
      </c>
      <c r="AD58" s="106" t="n">
        <v>2556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656</v>
      </c>
      <c r="S59" s="108">
        <f>IF(T59&gt;0,(T59-R59)/2,"")</f>
        <v/>
      </c>
      <c r="T59" s="108" t="n">
        <v>1654</v>
      </c>
      <c r="U59" s="108">
        <f>IF(V59&gt;0,(V59-T59)/2,"")</f>
        <v/>
      </c>
      <c r="V59" s="108" t="n">
        <v>1809</v>
      </c>
      <c r="W59" s="108">
        <f>IF(X59&gt;0,(X59-V59)/2,"")</f>
        <v/>
      </c>
      <c r="X59" s="108" t="n">
        <v>2088</v>
      </c>
      <c r="Y59" s="108">
        <f>IF(Z59&gt;0,(Z59-X59)/2,"")</f>
        <v/>
      </c>
      <c r="Z59" s="108" t="n">
        <v>2088</v>
      </c>
      <c r="AA59" s="108">
        <f>IF(AB59&gt;0,(AB59-Z59)/2,"")</f>
        <v/>
      </c>
      <c r="AB59" s="108" t="n">
        <v>2088</v>
      </c>
      <c r="AC59" s="108">
        <f>IF(AD59&gt;0,(AD59-AB59)/2,"")</f>
        <v/>
      </c>
      <c r="AD59" s="108" t="n">
        <v>2088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337</v>
      </c>
      <c r="S60" s="114">
        <f>IF(T60&gt;0,(T60-R60)/2,"")</f>
        <v/>
      </c>
      <c r="T60" s="114" t="n">
        <v>495</v>
      </c>
      <c r="U60" s="114">
        <f>IF(V60&gt;0,(V60-T60)/2,"")</f>
        <v/>
      </c>
      <c r="V60" s="114" t="n">
        <v>791</v>
      </c>
      <c r="W60" s="114">
        <f>IF(X60&gt;0,(X60-V60)/2,"")</f>
        <v/>
      </c>
      <c r="X60" s="114" t="n">
        <v>1497</v>
      </c>
      <c r="Y60" s="114">
        <f>IF(Z60&gt;0,(Z60-X60)/2,"")</f>
        <v/>
      </c>
      <c r="Z60" s="114" t="n">
        <v>1497</v>
      </c>
      <c r="AA60" s="114">
        <f>IF(AB60&gt;0,(AB60-Z60)/2,"")</f>
        <v/>
      </c>
      <c r="AB60" s="114" t="n">
        <v>1497</v>
      </c>
      <c r="AC60" s="114">
        <f>IF(AD60&gt;0,(AD60-AB60)/2,"")</f>
        <v/>
      </c>
      <c r="AD60" s="114" t="n">
        <v>1497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851</v>
      </c>
      <c r="S61" s="104">
        <f>IF(T61&gt;0,(T61-R61)/2,"")</f>
        <v/>
      </c>
      <c r="T61" s="104" t="n">
        <v>1095</v>
      </c>
      <c r="U61" s="104">
        <f>IF(V61&gt;0,(V61-T61)/2,"")</f>
        <v/>
      </c>
      <c r="V61" s="104" t="n">
        <v>1977</v>
      </c>
      <c r="W61" s="104">
        <f>IF(X61&gt;0,(X61-V61)/2,"")</f>
        <v/>
      </c>
      <c r="X61" s="104" t="n">
        <v>2373</v>
      </c>
      <c r="Y61" s="104">
        <f>IF(Z61&gt;0,(Z61-X61)/2,"")</f>
        <v/>
      </c>
      <c r="Z61" s="104" t="n">
        <v>1366</v>
      </c>
      <c r="AA61" s="104">
        <f>IF(AB61&gt;0,(AB61-Z61)/2,"")</f>
        <v/>
      </c>
      <c r="AB61" s="104" t="n">
        <v>1366</v>
      </c>
      <c r="AC61" s="104">
        <f>IF(AD61&gt;0,(AD61-AB61)/2,"")</f>
        <v/>
      </c>
      <c r="AD61" s="104" t="n">
        <v>1366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63</v>
      </c>
      <c r="S62" s="106">
        <f>IF(T62&gt;0,(T62-R62)/2,"")</f>
        <v/>
      </c>
      <c r="T62" s="106" t="n">
        <v>264</v>
      </c>
      <c r="U62" s="106">
        <f>IF(V62&gt;0,(V62-T62)/2,"")</f>
        <v/>
      </c>
      <c r="V62" s="106" t="n">
        <v>450</v>
      </c>
      <c r="W62" s="106">
        <f>IF(X62&gt;0,(X62-V62)/2,"")</f>
        <v/>
      </c>
      <c r="X62" s="106" t="n">
        <v>504</v>
      </c>
      <c r="Y62" s="106">
        <f>IF(Z62&gt;0,(Z62-X62)/2,"")</f>
        <v/>
      </c>
      <c r="Z62" s="106" t="n">
        <v>720</v>
      </c>
      <c r="AA62" s="106">
        <f>IF(AB62&gt;0,(AB62-Z62)/2,"")</f>
        <v/>
      </c>
      <c r="AB62" s="106" t="n">
        <v>720</v>
      </c>
      <c r="AC62" s="106">
        <f>IF(AD62&gt;0,(AD62-AB62)/2,"")</f>
        <v/>
      </c>
      <c r="AD62" s="106" t="n">
        <v>720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477</v>
      </c>
      <c r="S63" s="108">
        <f>IF(T63&gt;0,(T63-R63)/2,"")</f>
        <v/>
      </c>
      <c r="T63" s="108" t="n">
        <v>817</v>
      </c>
      <c r="U63" s="108">
        <f>IF(V63&gt;0,(V63-T63)/2,"")</f>
        <v/>
      </c>
      <c r="V63" s="108" t="n">
        <v>817</v>
      </c>
      <c r="W63" s="108">
        <f>IF(X63&gt;0,(X63-V63)/2,"")</f>
        <v/>
      </c>
      <c r="X63" s="108" t="n">
        <v>889</v>
      </c>
      <c r="Y63" s="108">
        <f>IF(Z63&gt;0,(Z63-X63)/2,"")</f>
        <v/>
      </c>
      <c r="Z63" s="108" t="n">
        <v>971</v>
      </c>
      <c r="AA63" s="108">
        <f>IF(AB63&gt;0,(AB63-Z63)/2,"")</f>
        <v/>
      </c>
      <c r="AB63" s="108" t="n">
        <v>971</v>
      </c>
      <c r="AC63" s="108">
        <f>IF(AD63&gt;0,(AD63-AB63)/2,"")</f>
        <v/>
      </c>
      <c r="AD63" s="108" t="n">
        <v>971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859</v>
      </c>
      <c r="S64" s="114">
        <f>IF(T64&gt;0,(T64-R64)/2,"")</f>
        <v/>
      </c>
      <c r="T64" s="114" t="n">
        <v>1877</v>
      </c>
      <c r="U64" s="114">
        <f>IF(V64&gt;0,(V64-T64)/2,"")</f>
        <v/>
      </c>
      <c r="V64" s="114" t="n">
        <v>2235</v>
      </c>
      <c r="W64" s="114">
        <f>IF(X64&gt;0,(X64-V64)/2,"")</f>
        <v/>
      </c>
      <c r="X64" s="114" t="n">
        <v>3295</v>
      </c>
      <c r="Y64" s="114">
        <f>IF(Z64&gt;0,(Z64-X64)/2,"")</f>
        <v/>
      </c>
      <c r="Z64" s="114" t="n">
        <v>3299</v>
      </c>
      <c r="AA64" s="114">
        <f>IF(AB64&gt;0,(AB64-Z64)/2,"")</f>
        <v/>
      </c>
      <c r="AB64" s="114" t="n">
        <v>3299</v>
      </c>
      <c r="AC64" s="114">
        <f>IF(AD64&gt;0,(AD64-AB64)/2,"")</f>
        <v/>
      </c>
      <c r="AD64" s="114" t="n">
        <v>3299</v>
      </c>
      <c r="AE64" s="115">
        <f>AD64-Q64</f>
        <v/>
      </c>
    </row>
  </sheetData>
  <mergeCells count="9">
    <mergeCell ref="N61:N64"/>
    <mergeCell ref="D24:E24"/>
    <mergeCell ref="F4:I4"/>
    <mergeCell ref="J4:O4"/>
    <mergeCell ref="B5:C5"/>
    <mergeCell ref="N35:N43"/>
    <mergeCell ref="N44:N47"/>
    <mergeCell ref="N48:N56"/>
    <mergeCell ref="N57:N60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2"/>
  <rowBreaks count="1" manualBreakCount="1">
    <brk id="1" min="1" max="30" man="1"/>
  </rowBreaks>
  <legacyDrawing r:id="anysvml"/>
</worksheet>
</file>

<file path=xl/worksheets/sheet102.xml><?xml version="1.0" encoding="utf-8"?>
<worksheet xmlns:r="http://schemas.openxmlformats.org/officeDocument/2006/relationships" xmlns="http://schemas.openxmlformats.org/spreadsheetml/2006/main">
  <sheetPr codeName="Sheet102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2252</v>
      </c>
      <c r="E6" s="18" t="inlineStr">
        <is>
          <t xml:space="preserve">Room 1 </t>
        </is>
      </c>
      <c r="F6" s="119" t="n">
        <v>19173</v>
      </c>
      <c r="G6" s="117" t="n">
        <v>9330.87875</v>
      </c>
      <c r="H6" s="117" t="n">
        <v>3252.52322752</v>
      </c>
      <c r="I6" s="19">
        <f>G6+H6</f>
        <v/>
      </c>
      <c r="J6" s="119" t="n">
        <v>20106</v>
      </c>
      <c r="K6" s="117" t="n">
        <v>9803.235999999997</v>
      </c>
      <c r="L6" s="117" t="n">
        <v>3452.244503559999</v>
      </c>
      <c r="M6" s="19">
        <f>K6+L6</f>
        <v/>
      </c>
      <c r="N6" s="85" t="n">
        <v>66</v>
      </c>
      <c r="O6" s="85" t="n">
        <v>52</v>
      </c>
      <c r="P6" s="92" t="n"/>
      <c r="Q6" s="20">
        <f>J6-P6</f>
        <v/>
      </c>
      <c r="R6" s="21" t="n">
        <v>2918</v>
      </c>
      <c r="S6" s="20">
        <f>IF(R6&gt;0,(R6-R7-$Q6),"")</f>
        <v/>
      </c>
      <c r="T6" s="21" t="n">
        <v>4367</v>
      </c>
      <c r="U6" s="20">
        <f>IF(T6&gt;0,(T6-T7-$Q6),"")</f>
        <v/>
      </c>
      <c r="V6" s="21" t="n">
        <v>10002</v>
      </c>
      <c r="W6" s="20">
        <f>IF(V6&gt;0,(V6-V7-$Q6),"")</f>
        <v/>
      </c>
      <c r="X6" s="21" t="n">
        <v>15218</v>
      </c>
      <c r="Y6" s="20">
        <f>IF(X6&gt;0,(X6-X7-$Q6),"")</f>
        <v/>
      </c>
      <c r="Z6" s="21" t="n">
        <v>15218</v>
      </c>
      <c r="AA6" s="20">
        <f>IF(Z6&gt;0,(Z6-Z7-$Q6),"")</f>
        <v/>
      </c>
      <c r="AB6" s="21" t="n">
        <v>15439</v>
      </c>
      <c r="AC6" s="22">
        <f>IF(AB6&gt;0,(AB6-AB7-$Q6),"")</f>
        <v/>
      </c>
      <c r="AD6" s="21" t="n">
        <v>15439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106</v>
      </c>
      <c r="S7" s="24" t="n"/>
      <c r="T7" s="25" t="n">
        <v>106</v>
      </c>
      <c r="U7" s="24" t="n"/>
      <c r="V7" s="25" t="n">
        <v>137</v>
      </c>
      <c r="W7" s="24" t="n"/>
      <c r="X7" s="25" t="n">
        <v>138</v>
      </c>
      <c r="Y7" s="24" t="n"/>
      <c r="Z7" s="25" t="n">
        <v>138</v>
      </c>
      <c r="AA7" s="24" t="n"/>
      <c r="AB7" s="25" t="n">
        <v>138</v>
      </c>
      <c r="AC7" s="26" t="n"/>
      <c r="AD7" s="25" t="n">
        <v>138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2294</v>
      </c>
      <c r="E8" s="29" t="inlineStr">
        <is>
          <t>Room 2</t>
        </is>
      </c>
      <c r="F8" s="119" t="n">
        <v>4612</v>
      </c>
      <c r="G8" s="117" t="n">
        <v>4068.862</v>
      </c>
      <c r="H8" s="117" t="n">
        <v>8377.656767500002</v>
      </c>
      <c r="I8" s="19">
        <f>G8+H8</f>
        <v/>
      </c>
      <c r="J8" s="119" t="n">
        <v>4417</v>
      </c>
      <c r="K8" s="117" t="n">
        <v>3965.6125</v>
      </c>
      <c r="L8" s="117" t="n">
        <v>8906.469940000003</v>
      </c>
      <c r="M8" s="19">
        <f>K8+L8</f>
        <v/>
      </c>
      <c r="N8" s="87" t="n">
        <v>22</v>
      </c>
      <c r="O8" s="87" t="n">
        <v>14</v>
      </c>
      <c r="P8" s="92" t="n"/>
      <c r="Q8" s="20">
        <f>J8-P8</f>
        <v/>
      </c>
      <c r="R8" s="21" t="n">
        <v>383</v>
      </c>
      <c r="S8" s="20">
        <f>IF(R8&gt;0,(R8-R9-$Q8),"")</f>
        <v/>
      </c>
      <c r="T8" s="21" t="n">
        <v>493</v>
      </c>
      <c r="U8" s="20">
        <f>IF(T8&gt;0,(T8-T9-$Q8),"")</f>
        <v/>
      </c>
      <c r="V8" s="21" t="n">
        <v>895</v>
      </c>
      <c r="W8" s="20">
        <f>IF(V8&gt;0,(V8-V9-$Q8),"")</f>
        <v/>
      </c>
      <c r="X8" s="21" t="n">
        <v>1103</v>
      </c>
      <c r="Y8" s="20">
        <f>IF(X8&gt;0,(X8-X9-$Q8),"")</f>
        <v/>
      </c>
      <c r="Z8" s="21" t="n">
        <v>1590</v>
      </c>
      <c r="AA8" s="20">
        <f>IF(Z8&gt;0,(Z8-Z9-$Q8),"")</f>
        <v/>
      </c>
      <c r="AB8" s="21" t="n">
        <v>1590</v>
      </c>
      <c r="AC8" s="22">
        <f>IF(AB8&gt;0,(AB8-AB9-$Q8),"")</f>
        <v/>
      </c>
      <c r="AD8" s="21" t="n">
        <v>1590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1390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</v>
      </c>
      <c r="S9" s="24" t="n"/>
      <c r="T9" s="30" t="n">
        <v>1</v>
      </c>
      <c r="U9" s="24" t="n"/>
      <c r="V9" s="30" t="n">
        <v>1</v>
      </c>
      <c r="W9" s="24" t="n"/>
      <c r="X9" s="30" t="n">
        <v>1</v>
      </c>
      <c r="Y9" s="24" t="n"/>
      <c r="Z9" s="30" t="n">
        <v>1</v>
      </c>
      <c r="AA9" s="24" t="n"/>
      <c r="AB9" s="30" t="n">
        <v>1</v>
      </c>
      <c r="AC9" s="26" t="n"/>
      <c r="AD9" s="30" t="n">
        <v>1</v>
      </c>
      <c r="AE9" s="26" t="n"/>
    </row>
    <row r="10">
      <c r="B10" s="16" t="inlineStr">
        <is>
          <t>WM DC</t>
        </is>
      </c>
      <c r="C10" s="17" t="n">
        <v>4906</v>
      </c>
      <c r="E10" s="18" t="inlineStr">
        <is>
          <t>Room 3</t>
        </is>
      </c>
      <c r="F10" s="119" t="n">
        <v>11220</v>
      </c>
      <c r="G10" s="117" t="n">
        <v>7699.468562500001</v>
      </c>
      <c r="H10" s="117" t="n">
        <v>1264.2310565</v>
      </c>
      <c r="I10" s="19">
        <f>G10+H10</f>
        <v/>
      </c>
      <c r="J10" s="119" t="n">
        <v>11491</v>
      </c>
      <c r="K10" s="117" t="n">
        <v>7715.9625625</v>
      </c>
      <c r="L10" s="117" t="n">
        <v>1345.8248044</v>
      </c>
      <c r="M10" s="19">
        <f>K10+L10</f>
        <v/>
      </c>
      <c r="N10" s="88" t="n">
        <v>45</v>
      </c>
      <c r="O10" s="88" t="n">
        <v>37</v>
      </c>
      <c r="P10" s="92" t="n"/>
      <c r="Q10" s="20">
        <f>J10-P10</f>
        <v/>
      </c>
      <c r="R10" s="21" t="n">
        <v>4270</v>
      </c>
      <c r="S10" s="20">
        <f>IF(R10&gt;0,(R10-R11-$Q10),"")</f>
        <v/>
      </c>
      <c r="T10" s="21" t="n">
        <v>4437</v>
      </c>
      <c r="U10" s="20">
        <f>IF(T10&gt;0,(T10-T11-$Q10),"")</f>
        <v/>
      </c>
      <c r="V10" s="21" t="n">
        <v>5828</v>
      </c>
      <c r="W10" s="20">
        <f>IF(V10&gt;0,(V10-V11-$Q10),"")</f>
        <v/>
      </c>
      <c r="X10" s="21" t="n">
        <v>7937</v>
      </c>
      <c r="Y10" s="20">
        <f>IF(X10&gt;0,(X10-X11-$Q10),"")</f>
        <v/>
      </c>
      <c r="Z10" s="21" t="n">
        <v>6840</v>
      </c>
      <c r="AA10" s="20">
        <f>IF(Z10&gt;0,(Z10-Z11-$Q10),"")</f>
        <v/>
      </c>
      <c r="AB10" s="21" t="n">
        <v>6840</v>
      </c>
      <c r="AC10" s="22">
        <f>IF(AB10&gt;0,(AB10-AB11-$Q10),"")</f>
        <v/>
      </c>
      <c r="AD10" s="21" t="n">
        <v>6840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10281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964</v>
      </c>
      <c r="S11" s="24" t="n"/>
      <c r="T11" s="30" t="n">
        <v>964</v>
      </c>
      <c r="U11" s="24" t="n"/>
      <c r="V11" s="30" t="n">
        <v>964</v>
      </c>
      <c r="W11" s="24" t="n"/>
      <c r="X11" s="30" t="n">
        <v>1769</v>
      </c>
      <c r="Y11" s="24" t="n"/>
      <c r="Z11" s="30" t="n">
        <v>1775</v>
      </c>
      <c r="AA11" s="24" t="n"/>
      <c r="AB11" s="30" t="n">
        <v>1775</v>
      </c>
      <c r="AC11" s="26" t="n"/>
      <c r="AD11" s="30" t="n">
        <v>1775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10981</v>
      </c>
      <c r="G12" s="117" t="n">
        <v>10645.355375</v>
      </c>
      <c r="H12" s="117" t="n">
        <v>13795.20131621999</v>
      </c>
      <c r="I12" s="19">
        <f>G12+H12</f>
        <v/>
      </c>
      <c r="J12" s="119" t="n">
        <v>10878</v>
      </c>
      <c r="K12" s="117" t="n">
        <v>10798.22275</v>
      </c>
      <c r="L12" s="117" t="n">
        <v>13869.80979537</v>
      </c>
      <c r="M12" s="19">
        <f>K12+L12</f>
        <v/>
      </c>
      <c r="N12" s="88" t="n">
        <v>46</v>
      </c>
      <c r="O12" s="88" t="n">
        <v>31</v>
      </c>
      <c r="P12" s="92" t="n"/>
      <c r="Q12" s="20">
        <f>J12-P12</f>
        <v/>
      </c>
      <c r="R12" s="21" t="n">
        <v>5675</v>
      </c>
      <c r="S12" s="20">
        <f>IF(R12&gt;0,(R12-R13-$Q12),"")</f>
        <v/>
      </c>
      <c r="T12" s="21" t="n">
        <v>7799</v>
      </c>
      <c r="U12" s="20">
        <f>IF(T12&gt;0,(T12-T13-$Q12),"")</f>
        <v/>
      </c>
      <c r="V12" s="21" t="n">
        <v>10628</v>
      </c>
      <c r="W12" s="20">
        <f>IF(V12&gt;0,(V12-V13-$Q12),"")</f>
        <v/>
      </c>
      <c r="X12" s="21" t="n">
        <v>10923</v>
      </c>
      <c r="Y12" s="20">
        <f>IF(X12&gt;0,(X12-X13-$Q12),"")</f>
        <v/>
      </c>
      <c r="Z12" s="21" t="n">
        <v>10923</v>
      </c>
      <c r="AA12" s="20">
        <f>IF(Z12&gt;0,(Z12-Z13-$Q12),"")</f>
        <v/>
      </c>
      <c r="AB12" s="21" t="n">
        <v>10923</v>
      </c>
      <c r="AC12" s="22">
        <f>IF(AB12&gt;0,(AB12-AB13-$Q12),"")</f>
        <v/>
      </c>
      <c r="AD12" s="21" t="n">
        <v>10923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10123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370</v>
      </c>
      <c r="S13" s="24" t="n"/>
      <c r="T13" s="30" t="n">
        <v>475</v>
      </c>
      <c r="U13" s="24" t="n"/>
      <c r="V13" s="30" t="n">
        <v>593</v>
      </c>
      <c r="W13" s="24" t="n"/>
      <c r="X13" s="30" t="n">
        <v>593</v>
      </c>
      <c r="Y13" s="24" t="n"/>
      <c r="Z13" s="30" t="n">
        <v>593</v>
      </c>
      <c r="AA13" s="24" t="n"/>
      <c r="AB13" s="30" t="n">
        <v>593</v>
      </c>
      <c r="AC13" s="26" t="n"/>
      <c r="AD13" s="30" t="n">
        <v>593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27882</v>
      </c>
      <c r="G14" s="117" t="n">
        <v>17611.78125</v>
      </c>
      <c r="H14" s="117" t="n">
        <v>21400.83937203501</v>
      </c>
      <c r="I14" s="19">
        <f>G14+H14</f>
        <v/>
      </c>
      <c r="J14" s="119" t="n">
        <v>27732</v>
      </c>
      <c r="K14" s="117" t="n">
        <v>17208.53125</v>
      </c>
      <c r="L14" s="117" t="n">
        <v>20986.97032508501</v>
      </c>
      <c r="M14" s="19">
        <f>K14+L14</f>
        <v/>
      </c>
      <c r="N14" s="88" t="n">
        <v>59</v>
      </c>
      <c r="O14" s="88" t="n">
        <v>48</v>
      </c>
      <c r="P14" s="92" t="n"/>
      <c r="Q14" s="20">
        <f>J14-P14</f>
        <v/>
      </c>
      <c r="R14" s="21" t="n">
        <v>2037</v>
      </c>
      <c r="S14" s="20">
        <f>IF(R14&gt;0,(R14-R15-$Q14),"")</f>
        <v/>
      </c>
      <c r="T14" s="21" t="n">
        <v>3870</v>
      </c>
      <c r="U14" s="20">
        <f>IF(T14&gt;0,(T14-T15-$Q14),"")</f>
        <v/>
      </c>
      <c r="V14" s="21" t="n">
        <v>4724</v>
      </c>
      <c r="W14" s="20">
        <f>IF(V14&gt;0,(V14-V15-$Q14),"")</f>
        <v/>
      </c>
      <c r="X14" s="21" t="n">
        <v>7516</v>
      </c>
      <c r="Y14" s="20">
        <f>IF(X14&gt;0,(X14-X15-$Q14),"")</f>
        <v/>
      </c>
      <c r="Z14" s="21" t="n">
        <v>9457</v>
      </c>
      <c r="AA14" s="20">
        <f>IF(Z14&gt;0,(Z14-Z15-$Q14),"")</f>
        <v/>
      </c>
      <c r="AB14" s="21" t="n">
        <v>9846</v>
      </c>
      <c r="AC14" s="22">
        <f>IF(AB14&gt;0,(AB14-AB15-$Q14),"")</f>
        <v/>
      </c>
      <c r="AD14" s="21" t="n">
        <v>9846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30</v>
      </c>
      <c r="S15" s="24" t="n"/>
      <c r="T15" s="25" t="n">
        <v>38</v>
      </c>
      <c r="U15" s="24" t="n"/>
      <c r="V15" s="25" t="n">
        <v>45</v>
      </c>
      <c r="W15" s="24" t="n"/>
      <c r="X15" s="25" t="n">
        <v>74</v>
      </c>
      <c r="Y15" s="24" t="n"/>
      <c r="Z15" s="25" t="n">
        <v>74</v>
      </c>
      <c r="AA15" s="24" t="n"/>
      <c r="AB15" s="25" t="n">
        <v>74</v>
      </c>
      <c r="AC15" s="26" t="n"/>
      <c r="AD15" s="25" t="n">
        <v>74</v>
      </c>
      <c r="AE15" s="26" t="n"/>
    </row>
    <row r="16" ht="15" customHeight="1" thickBot="1">
      <c r="B16" s="16" t="inlineStr">
        <is>
          <t>SBUX PHX</t>
        </is>
      </c>
      <c r="C16" s="17" t="n">
        <v>9951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1187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4423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14421</v>
      </c>
      <c r="S20" s="36" t="n">
        <v>-55320</v>
      </c>
      <c r="T20" s="35" t="n">
        <v>27426</v>
      </c>
      <c r="U20" s="36" t="n">
        <v>-42315</v>
      </c>
      <c r="V20" s="35" t="n">
        <v>38007</v>
      </c>
      <c r="W20" s="36" t="n">
        <v>-31734</v>
      </c>
      <c r="X20" s="35" t="n">
        <v>48408</v>
      </c>
      <c r="Y20" s="36" t="n">
        <v>-21333</v>
      </c>
      <c r="Z20" s="35" t="n">
        <v>47782</v>
      </c>
      <c r="AA20" s="36" t="n">
        <v>-21959</v>
      </c>
      <c r="AB20" s="35" t="n">
        <v>47782</v>
      </c>
      <c r="AC20" s="37" t="n">
        <v>-21959</v>
      </c>
      <c r="AD20" s="35" t="n">
        <v>47782</v>
      </c>
      <c r="AE20" s="37" t="n">
        <v>-21959</v>
      </c>
    </row>
    <row r="21" ht="15" customHeight="1" thickBot="1">
      <c r="M21" s="4" t="n"/>
      <c r="Q21" s="52" t="n"/>
      <c r="R21" s="40" t="n">
        <v>194</v>
      </c>
      <c r="S21" s="41" t="n"/>
      <c r="T21" s="40" t="n">
        <v>222</v>
      </c>
      <c r="U21" s="41" t="n"/>
      <c r="V21" s="40" t="n">
        <v>242</v>
      </c>
      <c r="W21" s="41" t="n"/>
      <c r="X21" s="40" t="n">
        <v>359</v>
      </c>
      <c r="Y21" s="41" t="n"/>
      <c r="Z21" s="40" t="n">
        <v>359</v>
      </c>
      <c r="AA21" s="41" t="n"/>
      <c r="AB21" s="40" t="n">
        <v>359</v>
      </c>
      <c r="AC21" s="42" t="n"/>
      <c r="AD21" s="40" t="n">
        <v>359</v>
      </c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9820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10186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2252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4906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15280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3684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1049</v>
      </c>
      <c r="S35" s="104">
        <f>IF(T35&gt;0,(T35-R35)/2,"")</f>
        <v/>
      </c>
      <c r="T35" s="104" t="n">
        <v>1579</v>
      </c>
      <c r="U35" s="104">
        <f>IF(V35&gt;0,(V35-T35)/2,"")</f>
        <v/>
      </c>
      <c r="V35" s="104" t="n">
        <v>2697</v>
      </c>
      <c r="W35" s="104">
        <f>IF(X35&gt;0,(X35-V35)/2,"")</f>
        <v/>
      </c>
      <c r="X35" s="104" t="n">
        <v>3645</v>
      </c>
      <c r="Y35" s="104">
        <f>IF(Z35&gt;0,(Z35-X35)/2,"")</f>
        <v/>
      </c>
      <c r="Z35" s="104" t="n">
        <v>3645</v>
      </c>
      <c r="AA35" s="104">
        <f>IF(AB35&gt;0,(AB35-Z35)/2,"")</f>
        <v/>
      </c>
      <c r="AB35" s="104" t="n">
        <v>3866</v>
      </c>
      <c r="AC35" s="104">
        <f>IF(AD35&gt;0,(AD35-AB35)/2,"")</f>
        <v/>
      </c>
      <c r="AD35" s="104" t="n">
        <v>3866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32</v>
      </c>
      <c r="S36" s="106">
        <f>IF(T36&gt;0,(T36-R36)/2,"")</f>
        <v/>
      </c>
      <c r="T36" s="106" t="n">
        <v>32</v>
      </c>
      <c r="U36" s="106">
        <f>IF(V36&gt;0,(V36-T36)/2,"")</f>
        <v/>
      </c>
      <c r="V36" s="106" t="n">
        <v>42</v>
      </c>
      <c r="W36" s="106">
        <f>IF(X36&gt;0,(X36-V36)/2,"")</f>
        <v/>
      </c>
      <c r="X36" s="106" t="n">
        <v>42</v>
      </c>
      <c r="Y36" s="106">
        <f>IF(Z36&gt;0,(Z36-X36)/2,"")</f>
        <v/>
      </c>
      <c r="Z36" s="106" t="n">
        <v>42</v>
      </c>
      <c r="AA36" s="106">
        <f>IF(AB36&gt;0,(AB36-Z36)/2,"")</f>
        <v/>
      </c>
      <c r="AB36" s="106" t="n">
        <v>42</v>
      </c>
      <c r="AC36" s="106">
        <f>IF(AD36&gt;0,(AD36-AB36)/2,"")</f>
        <v/>
      </c>
      <c r="AD36" s="106" t="n">
        <v>42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1837</v>
      </c>
      <c r="S37" s="108">
        <f>IF(T37&gt;0,(T37-R37)/2,"")</f>
        <v/>
      </c>
      <c r="T37" s="108" t="n">
        <v>2756</v>
      </c>
      <c r="U37" s="108">
        <f>IF(V37&gt;0,(V37-T37)/2,"")</f>
        <v/>
      </c>
      <c r="V37" s="108" t="n">
        <v>4319</v>
      </c>
      <c r="W37" s="108">
        <f>IF(X37&gt;0,(X37-V37)/2,"")</f>
        <v/>
      </c>
      <c r="X37" s="108" t="n">
        <v>4811</v>
      </c>
      <c r="Y37" s="108">
        <f>IF(Z37&gt;0,(Z37-X37)/2,"")</f>
        <v/>
      </c>
      <c r="Z37" s="108" t="n">
        <v>4811</v>
      </c>
      <c r="AA37" s="108">
        <f>IF(AB37&gt;0,(AB37-Z37)/2,"")</f>
        <v/>
      </c>
      <c r="AB37" s="108" t="n">
        <v>4811</v>
      </c>
      <c r="AC37" s="108">
        <f>IF(AD37&gt;0,(AD37-AB37)/2,"")</f>
        <v/>
      </c>
      <c r="AD37" s="108" t="n">
        <v>4811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2872</v>
      </c>
      <c r="W38" s="106">
        <f>IF(X38&gt;0,(X38-V38)/2,"")</f>
        <v/>
      </c>
      <c r="X38" s="106" t="n">
        <v>3941</v>
      </c>
      <c r="Y38" s="106">
        <f>IF(Z38&gt;0,(Z38-X38)/2,"")</f>
        <v/>
      </c>
      <c r="Z38" s="106" t="n">
        <v>3941</v>
      </c>
      <c r="AA38" s="106">
        <f>IF(AB38&gt;0,(AB38-Z38)/2,"")</f>
        <v/>
      </c>
      <c r="AB38" s="106" t="n">
        <v>3941</v>
      </c>
      <c r="AC38" s="106">
        <f>IF(AD38&gt;0,(AD38-AB38)/2,"")</f>
        <v/>
      </c>
      <c r="AD38" s="106" t="n">
        <v>3941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72</v>
      </c>
      <c r="W39" s="108">
        <f>IF(X39&gt;0,(X39-V39)/2,"")</f>
        <v/>
      </c>
      <c r="X39" s="108" t="n">
        <v>2779</v>
      </c>
      <c r="Y39" s="108">
        <f>IF(Z39&gt;0,(Z39-X39)/2,"")</f>
        <v/>
      </c>
      <c r="Z39" s="108" t="n">
        <v>2779</v>
      </c>
      <c r="AA39" s="108">
        <f>IF(AB39&gt;0,(AB39-Z39)/2,"")</f>
        <v/>
      </c>
      <c r="AB39" s="108" t="n">
        <v>2779</v>
      </c>
      <c r="AC39" s="108">
        <f>IF(AD39&gt;0,(AD39-AB39)/2,"")</f>
        <v/>
      </c>
      <c r="AD39" s="108" t="n">
        <v>2779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135</v>
      </c>
      <c r="S44" s="112">
        <f>IF(T44&gt;0,(T44-R44)/2,"")</f>
        <v/>
      </c>
      <c r="T44" s="112" t="n">
        <v>215</v>
      </c>
      <c r="U44" s="112">
        <f>IF(V44&gt;0,(V44-T44)/2,"")</f>
        <v/>
      </c>
      <c r="V44" s="112" t="n">
        <v>249</v>
      </c>
      <c r="W44" s="112">
        <f>IF(X44&gt;0,(X44-V44)/2,"")</f>
        <v/>
      </c>
      <c r="X44" s="112" t="n">
        <v>439</v>
      </c>
      <c r="Y44" s="112">
        <f>IF(Z44&gt;0,(Z44-X44)/2,"")</f>
        <v/>
      </c>
      <c r="Z44" s="112" t="n">
        <v>439</v>
      </c>
      <c r="AA44" s="112">
        <f>IF(AB44&gt;0,(AB44-Z44)/2,"")</f>
        <v/>
      </c>
      <c r="AB44" s="112" t="n">
        <v>439</v>
      </c>
      <c r="AC44" s="112">
        <f>IF(AD44&gt;0,(AD44-AB44)/2,"")</f>
        <v/>
      </c>
      <c r="AD44" s="112" t="n">
        <v>439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248</v>
      </c>
      <c r="S45" s="108">
        <f>IF(T45&gt;0,(T45-R45)/2,"")</f>
        <v/>
      </c>
      <c r="T45" s="108" t="n">
        <v>278</v>
      </c>
      <c r="U45" s="108">
        <f>IF(V45&gt;0,(V45-T45)/2,"")</f>
        <v/>
      </c>
      <c r="V45" s="108" t="n">
        <v>645</v>
      </c>
      <c r="W45" s="108">
        <f>IF(X45&gt;0,(X45-V45)/2,"")</f>
        <v/>
      </c>
      <c r="X45" s="108" t="n">
        <v>663</v>
      </c>
      <c r="Y45" s="108">
        <f>IF(Z45&gt;0,(Z45-X45)/2,"")</f>
        <v/>
      </c>
      <c r="Z45" s="108" t="n">
        <v>1150</v>
      </c>
      <c r="AA45" s="108">
        <f>IF(AB45&gt;0,(AB45-Z45)/2,"")</f>
        <v/>
      </c>
      <c r="AB45" s="108" t="n">
        <v>1150</v>
      </c>
      <c r="AC45" s="108">
        <f>IF(AD45&gt;0,(AD45-AB45)/2,"")</f>
        <v/>
      </c>
      <c r="AD45" s="108" t="n">
        <v>1150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1434</v>
      </c>
      <c r="S48" s="112">
        <f>IF(T48&gt;0,(T48-R48)/2,"")</f>
        <v/>
      </c>
      <c r="T48" s="112" t="n">
        <v>1039</v>
      </c>
      <c r="U48" s="112">
        <f>IF(V48&gt;0,(V48-T48)/2,"")</f>
        <v/>
      </c>
      <c r="V48" s="112" t="n">
        <v>2106</v>
      </c>
      <c r="W48" s="112">
        <f>IF(X48&gt;0,(X48-V48)/2,"")</f>
        <v/>
      </c>
      <c r="X48" s="112" t="n">
        <v>2214</v>
      </c>
      <c r="Y48" s="112">
        <f>IF(Z48&gt;0,(Z48-X48)/2,"")</f>
        <v/>
      </c>
      <c r="Z48" s="112" t="n">
        <v>1194</v>
      </c>
      <c r="AA48" s="112">
        <f>IF(AB48&gt;0,(AB48-Z48)/2,"")</f>
        <v/>
      </c>
      <c r="AB48" s="112" t="n">
        <v>1194</v>
      </c>
      <c r="AC48" s="112">
        <f>IF(AD48&gt;0,(AD48-AB48)/2,"")</f>
        <v/>
      </c>
      <c r="AD48" s="112" t="n">
        <v>1194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1080</v>
      </c>
      <c r="S49" s="108">
        <f>IF(T49&gt;0,(T49-R49)/2,"")</f>
        <v/>
      </c>
      <c r="T49" s="108" t="n">
        <v>1080</v>
      </c>
      <c r="U49" s="108">
        <f>IF(V49&gt;0,(V49-T49)/2,"")</f>
        <v/>
      </c>
      <c r="V49" s="108" t="n">
        <v>1180</v>
      </c>
      <c r="W49" s="108">
        <f>IF(X49&gt;0,(X49-V49)/2,"")</f>
        <v/>
      </c>
      <c r="X49" s="108" t="n">
        <v>1250</v>
      </c>
      <c r="Y49" s="108">
        <f>IF(Z49&gt;0,(Z49-X49)/2,"")</f>
        <v/>
      </c>
      <c r="Z49" s="108" t="n">
        <v>1275</v>
      </c>
      <c r="AA49" s="108">
        <f>IF(AB49&gt;0,(AB49-Z49)/2,"")</f>
        <v/>
      </c>
      <c r="AB49" s="108" t="n">
        <v>1275</v>
      </c>
      <c r="AC49" s="108">
        <f>IF(AD49&gt;0,(AD49-AB49)/2,"")</f>
        <v/>
      </c>
      <c r="AD49" s="108" t="n">
        <v>1275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1256</v>
      </c>
      <c r="S50" s="106">
        <f>IF(T50&gt;0,(T50-R50)/2,"")</f>
        <v/>
      </c>
      <c r="T50" s="106" t="n">
        <v>1256</v>
      </c>
      <c r="U50" s="106">
        <f>IF(V50&gt;0,(V50-T50)/2,"")</f>
        <v/>
      </c>
      <c r="V50" s="106" t="n">
        <v>1256</v>
      </c>
      <c r="W50" s="106">
        <f>IF(X50&gt;0,(X50-V50)/2,"")</f>
        <v/>
      </c>
      <c r="X50" s="106" t="n">
        <v>1123</v>
      </c>
      <c r="Y50" s="106">
        <f>IF(Z50&gt;0,(Z50-X50)/2,"")</f>
        <v/>
      </c>
      <c r="Z50" s="106" t="n">
        <v>1123</v>
      </c>
      <c r="AA50" s="106">
        <f>IF(AB50&gt;0,(AB50-Z50)/2,"")</f>
        <v/>
      </c>
      <c r="AB50" s="106" t="n">
        <v>1123</v>
      </c>
      <c r="AC50" s="106">
        <f>IF(AD50&gt;0,(AD50-AB50)/2,"")</f>
        <v/>
      </c>
      <c r="AD50" s="106" t="n">
        <v>1123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0</v>
      </c>
      <c r="S51" s="108">
        <f>IF(T51&gt;0,(T51-R51)/2,"")</f>
        <v/>
      </c>
      <c r="T51" s="108" t="n">
        <v>0</v>
      </c>
      <c r="U51" s="108">
        <f>IF(V51&gt;0,(V51-T51)/2,"")</f>
        <v/>
      </c>
      <c r="V51" s="108" t="n">
        <v>0</v>
      </c>
      <c r="W51" s="108">
        <f>IF(X51&gt;0,(X51-V51)/2,"")</f>
        <v/>
      </c>
      <c r="X51" s="108" t="n">
        <v>799</v>
      </c>
      <c r="Y51" s="108">
        <f>IF(Z51&gt;0,(Z51-X51)/2,"")</f>
        <v/>
      </c>
      <c r="Z51" s="108" t="n">
        <v>799</v>
      </c>
      <c r="AA51" s="108">
        <f>IF(AB51&gt;0,(AB51-Z51)/2,"")</f>
        <v/>
      </c>
      <c r="AB51" s="108" t="n">
        <v>799</v>
      </c>
      <c r="AC51" s="108">
        <f>IF(AD51&gt;0,(AD51-AB51)/2,"")</f>
        <v/>
      </c>
      <c r="AD51" s="108" t="n">
        <v>799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500</v>
      </c>
      <c r="S52" s="106">
        <f>IF(T52&gt;0,(T52-R52)/2,"")</f>
        <v/>
      </c>
      <c r="T52" s="106" t="n">
        <v>500</v>
      </c>
      <c r="U52" s="106">
        <f>IF(V52&gt;0,(V52-T52)/2,"")</f>
        <v/>
      </c>
      <c r="V52" s="106" t="n">
        <v>500</v>
      </c>
      <c r="W52" s="106">
        <f>IF(X52&gt;0,(X52-V52)/2,"")</f>
        <v/>
      </c>
      <c r="X52" s="106" t="n">
        <v>631</v>
      </c>
      <c r="Y52" s="106">
        <f>IF(Z52&gt;0,(Z52-X52)/2,"")</f>
        <v/>
      </c>
      <c r="Z52" s="106" t="n">
        <v>748</v>
      </c>
      <c r="AA52" s="106">
        <f>IF(AB52&gt;0,(AB52-Z52)/2,"")</f>
        <v/>
      </c>
      <c r="AB52" s="106" t="n">
        <v>748</v>
      </c>
      <c r="AC52" s="106">
        <f>IF(AD52&gt;0,(AD52-AB52)/2,"")</f>
        <v/>
      </c>
      <c r="AD52" s="106" t="n">
        <v>748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562</v>
      </c>
      <c r="U53" s="108">
        <f>IF(V53&gt;0,(V53-T53)/2,"")</f>
        <v/>
      </c>
      <c r="V53" s="108" t="n">
        <v>786</v>
      </c>
      <c r="W53" s="108">
        <f>IF(X53&gt;0,(X53-V53)/2,"")</f>
        <v/>
      </c>
      <c r="X53" s="108" t="n">
        <v>1920</v>
      </c>
      <c r="Y53" s="108">
        <f>IF(Z53&gt;0,(Z53-X53)/2,"")</f>
        <v/>
      </c>
      <c r="Z53" s="108" t="n">
        <v>1701</v>
      </c>
      <c r="AA53" s="108">
        <f>IF(AB53&gt;0,(AB53-Z53)/2,"")</f>
        <v/>
      </c>
      <c r="AB53" s="108" t="n">
        <v>1701</v>
      </c>
      <c r="AC53" s="108">
        <f>IF(AD53&gt;0,(AD53-AB53)/2,"")</f>
        <v/>
      </c>
      <c r="AD53" s="108" t="n">
        <v>1701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1242</v>
      </c>
      <c r="S57" s="104">
        <f>IF(T57&gt;0,(T57-R57)/2,"")</f>
        <v/>
      </c>
      <c r="T57" s="104" t="n">
        <v>2104</v>
      </c>
      <c r="U57" s="104">
        <f>IF(V57&gt;0,(V57-T57)/2,"")</f>
        <v/>
      </c>
      <c r="V57" s="104" t="n">
        <v>2526</v>
      </c>
      <c r="W57" s="104">
        <f>IF(X57&gt;0,(X57-V57)/2,"")</f>
        <v/>
      </c>
      <c r="X57" s="104" t="n">
        <v>2821</v>
      </c>
      <c r="Y57" s="104">
        <f>IF(Z57&gt;0,(Z57-X57)/2,"")</f>
        <v/>
      </c>
      <c r="Z57" s="104" t="n">
        <v>2821</v>
      </c>
      <c r="AA57" s="104">
        <f>IF(AB57&gt;0,(AB57-Z57)/2,"")</f>
        <v/>
      </c>
      <c r="AB57" s="104" t="n">
        <v>2821</v>
      </c>
      <c r="AC57" s="104">
        <f>IF(AD57&gt;0,(AD57-AB57)/2,"")</f>
        <v/>
      </c>
      <c r="AD57" s="104" t="n">
        <v>2821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378</v>
      </c>
      <c r="S58" s="106">
        <f>IF(T58&gt;0,(T58-R58)/2,"")</f>
        <v/>
      </c>
      <c r="T58" s="106" t="n">
        <v>1177</v>
      </c>
      <c r="U58" s="106">
        <f>IF(V58&gt;0,(V58-T58)/2,"")</f>
        <v/>
      </c>
      <c r="V58" s="106" t="n">
        <v>2209</v>
      </c>
      <c r="W58" s="106">
        <f>IF(X58&gt;0,(X58-V58)/2,"")</f>
        <v/>
      </c>
      <c r="X58" s="106" t="n">
        <v>2209</v>
      </c>
      <c r="Y58" s="106">
        <f>IF(Z58&gt;0,(Z58-X58)/2,"")</f>
        <v/>
      </c>
      <c r="Z58" s="106" t="n">
        <v>2209</v>
      </c>
      <c r="AA58" s="106">
        <f>IF(AB58&gt;0,(AB58-Z58)/2,"")</f>
        <v/>
      </c>
      <c r="AB58" s="106" t="n">
        <v>2209</v>
      </c>
      <c r="AC58" s="106">
        <f>IF(AD58&gt;0,(AD58-AB58)/2,"")</f>
        <v/>
      </c>
      <c r="AD58" s="106" t="n">
        <v>2209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1569</v>
      </c>
      <c r="S59" s="108">
        <f>IF(T59&gt;0,(T59-R59)/2,"")</f>
        <v/>
      </c>
      <c r="T59" s="108" t="n">
        <v>1875</v>
      </c>
      <c r="U59" s="108">
        <f>IF(V59&gt;0,(V59-T59)/2,"")</f>
        <v/>
      </c>
      <c r="V59" s="108" t="n">
        <v>2117</v>
      </c>
      <c r="W59" s="108">
        <f>IF(X59&gt;0,(X59-V59)/2,"")</f>
        <v/>
      </c>
      <c r="X59" s="108" t="n">
        <v>2117</v>
      </c>
      <c r="Y59" s="108">
        <f>IF(Z59&gt;0,(Z59-X59)/2,"")</f>
        <v/>
      </c>
      <c r="Z59" s="108" t="n">
        <v>2117</v>
      </c>
      <c r="AA59" s="108">
        <f>IF(AB59&gt;0,(AB59-Z59)/2,"")</f>
        <v/>
      </c>
      <c r="AB59" s="108" t="n">
        <v>2117</v>
      </c>
      <c r="AC59" s="108">
        <f>IF(AD59&gt;0,(AD59-AB59)/2,"")</f>
        <v/>
      </c>
      <c r="AD59" s="108" t="n">
        <v>2117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831</v>
      </c>
      <c r="S60" s="114">
        <f>IF(T60&gt;0,(T60-R60)/2,"")</f>
        <v/>
      </c>
      <c r="T60" s="114" t="n">
        <v>988</v>
      </c>
      <c r="U60" s="114">
        <f>IF(V60&gt;0,(V60-T60)/2,"")</f>
        <v/>
      </c>
      <c r="V60" s="114" t="n">
        <v>1384</v>
      </c>
      <c r="W60" s="114">
        <f>IF(X60&gt;0,(X60-V60)/2,"")</f>
        <v/>
      </c>
      <c r="X60" s="114" t="n">
        <v>1384</v>
      </c>
      <c r="Y60" s="114">
        <f>IF(Z60&gt;0,(Z60-X60)/2,"")</f>
        <v/>
      </c>
      <c r="Z60" s="114" t="n">
        <v>1384</v>
      </c>
      <c r="AA60" s="114">
        <f>IF(AB60&gt;0,(AB60-Z60)/2,"")</f>
        <v/>
      </c>
      <c r="AB60" s="114" t="n">
        <v>1384</v>
      </c>
      <c r="AC60" s="114">
        <f>IF(AD60&gt;0,(AD60-AB60)/2,"")</f>
        <v/>
      </c>
      <c r="AD60" s="114" t="n">
        <v>1384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65</v>
      </c>
      <c r="S61" s="104">
        <f>IF(T61&gt;0,(T61-R61)/2,"")</f>
        <v/>
      </c>
      <c r="T61" s="104" t="n">
        <v>605</v>
      </c>
      <c r="U61" s="104">
        <f>IF(V61&gt;0,(V61-T61)/2,"")</f>
        <v/>
      </c>
      <c r="V61" s="104" t="n">
        <v>605</v>
      </c>
      <c r="W61" s="104">
        <f>IF(X61&gt;0,(X61-V61)/2,"")</f>
        <v/>
      </c>
      <c r="X61" s="104" t="n">
        <v>1716</v>
      </c>
      <c r="Y61" s="104">
        <f>IF(Z61&gt;0,(Z61-X61)/2,"")</f>
        <v/>
      </c>
      <c r="Z61" s="104" t="n">
        <v>2238</v>
      </c>
      <c r="AA61" s="104">
        <f>IF(AB61&gt;0,(AB61-Z61)/2,"")</f>
        <v/>
      </c>
      <c r="AB61" s="104" t="n">
        <v>2099</v>
      </c>
      <c r="AC61" s="104">
        <f>IF(AD61&gt;0,(AD61-AB61)/2,"")</f>
        <v/>
      </c>
      <c r="AD61" s="104" t="n">
        <v>2099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226</v>
      </c>
      <c r="S62" s="106">
        <f>IF(T62&gt;0,(T62-R62)/2,"")</f>
        <v/>
      </c>
      <c r="T62" s="106" t="n">
        <v>238</v>
      </c>
      <c r="U62" s="106">
        <f>IF(V62&gt;0,(V62-T62)/2,"")</f>
        <v/>
      </c>
      <c r="V62" s="106" t="n">
        <v>688</v>
      </c>
      <c r="W62" s="106">
        <f>IF(X62&gt;0,(X62-V62)/2,"")</f>
        <v/>
      </c>
      <c r="X62" s="106" t="n">
        <v>865</v>
      </c>
      <c r="Y62" s="106">
        <f>IF(Z62&gt;0,(Z62-X62)/2,"")</f>
        <v/>
      </c>
      <c r="Z62" s="106" t="n">
        <v>865</v>
      </c>
      <c r="AA62" s="106">
        <f>IF(AB62&gt;0,(AB62-Z62)/2,"")</f>
        <v/>
      </c>
      <c r="AB62" s="106" t="n">
        <v>913</v>
      </c>
      <c r="AC62" s="106">
        <f>IF(AD62&gt;0,(AD62-AB62)/2,"")</f>
        <v/>
      </c>
      <c r="AD62" s="106" t="n">
        <v>913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205</v>
      </c>
      <c r="S63" s="108">
        <f>IF(T63&gt;0,(T63-R63)/2,"")</f>
        <v/>
      </c>
      <c r="T63" s="108" t="n">
        <v>405</v>
      </c>
      <c r="U63" s="108">
        <f>IF(V63&gt;0,(V63-T63)/2,"")</f>
        <v/>
      </c>
      <c r="V63" s="108" t="n">
        <v>405</v>
      </c>
      <c r="W63" s="108">
        <f>IF(X63&gt;0,(X63-V63)/2,"")</f>
        <v/>
      </c>
      <c r="X63" s="108" t="n">
        <v>642</v>
      </c>
      <c r="Y63" s="108">
        <f>IF(Z63&gt;0,(Z63-X63)/2,"")</f>
        <v/>
      </c>
      <c r="Z63" s="108" t="n">
        <v>1012</v>
      </c>
      <c r="AA63" s="108">
        <f>IF(AB63&gt;0,(AB63-Z63)/2,"")</f>
        <v/>
      </c>
      <c r="AB63" s="108" t="n">
        <v>1201</v>
      </c>
      <c r="AC63" s="108">
        <f>IF(AD63&gt;0,(AD63-AB63)/2,"")</f>
        <v/>
      </c>
      <c r="AD63" s="108" t="n">
        <v>1201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691</v>
      </c>
      <c r="S64" s="114">
        <f>IF(T64&gt;0,(T64-R64)/2,"")</f>
        <v/>
      </c>
      <c r="T64" s="114" t="n">
        <v>1166</v>
      </c>
      <c r="U64" s="114">
        <f>IF(V64&gt;0,(V64-T64)/2,"")</f>
        <v/>
      </c>
      <c r="V64" s="114" t="n">
        <v>1514</v>
      </c>
      <c r="W64" s="114">
        <f>IF(X64&gt;0,(X64-V64)/2,"")</f>
        <v/>
      </c>
      <c r="X64" s="114" t="n">
        <v>2461</v>
      </c>
      <c r="Y64" s="114">
        <f>IF(Z64&gt;0,(Z64-X64)/2,"")</f>
        <v/>
      </c>
      <c r="Z64" s="114" t="n">
        <v>3474</v>
      </c>
      <c r="AA64" s="114">
        <f>IF(AB64&gt;0,(AB64-Z64)/2,"")</f>
        <v/>
      </c>
      <c r="AB64" s="114" t="n">
        <v>3300</v>
      </c>
      <c r="AC64" s="114">
        <f>IF(AD64&gt;0,(AD64-AB64)/2,"")</f>
        <v/>
      </c>
      <c r="AD64" s="114" t="n">
        <v>3300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03.xml><?xml version="1.0" encoding="utf-8"?>
<worksheet xmlns:r="http://schemas.openxmlformats.org/officeDocument/2006/relationships" xmlns="http://schemas.openxmlformats.org/spreadsheetml/2006/main">
  <sheetPr codeName="Sheet103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5394</v>
      </c>
      <c r="E6" s="18" t="inlineStr">
        <is>
          <t xml:space="preserve">Room 1 </t>
        </is>
      </c>
      <c r="F6" s="119" t="n">
        <v>22162</v>
      </c>
      <c r="G6" s="117" t="n">
        <v>11225.6735</v>
      </c>
      <c r="H6" s="117" t="n">
        <v>4108.281154179998</v>
      </c>
      <c r="I6" s="19">
        <f>G6+H6</f>
        <v/>
      </c>
      <c r="J6" s="119" t="n">
        <v>22219</v>
      </c>
      <c r="K6" s="117" t="n">
        <v>11334.5475</v>
      </c>
      <c r="L6" s="117" t="n">
        <v>4295.61430828</v>
      </c>
      <c r="M6" s="19">
        <f>K6+L6</f>
        <v/>
      </c>
      <c r="N6" s="85" t="n">
        <v>70</v>
      </c>
      <c r="O6" s="85" t="n">
        <v>57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2952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2481</v>
      </c>
      <c r="E8" s="29" t="inlineStr">
        <is>
          <t>Room 2</t>
        </is>
      </c>
      <c r="F8" s="119" t="n">
        <v>5627</v>
      </c>
      <c r="G8" s="117" t="n">
        <v>4454.776500000001</v>
      </c>
      <c r="H8" s="117" t="n">
        <v>10389.4343971</v>
      </c>
      <c r="I8" s="19">
        <f>G8+H8</f>
        <v/>
      </c>
      <c r="J8" s="119" t="n">
        <v>5549</v>
      </c>
      <c r="K8" s="117" t="n">
        <v>4446.891000000001</v>
      </c>
      <c r="L8" s="117" t="n">
        <v>10904.50079464001</v>
      </c>
      <c r="M8" s="19">
        <f>K8+L8</f>
        <v/>
      </c>
      <c r="N8" s="87" t="n">
        <v>22</v>
      </c>
      <c r="O8" s="87" t="n">
        <v>17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1519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4035</v>
      </c>
      <c r="E10" s="18" t="inlineStr">
        <is>
          <t>Room 3</t>
        </is>
      </c>
      <c r="F10" s="119" t="n">
        <v>25439</v>
      </c>
      <c r="G10" s="117" t="n">
        <v>19090.460375</v>
      </c>
      <c r="H10" s="117" t="n">
        <v>1205.01897</v>
      </c>
      <c r="I10" s="19">
        <f>G10+H10</f>
        <v/>
      </c>
      <c r="J10" s="119" t="n">
        <v>24613</v>
      </c>
      <c r="K10" s="117" t="n">
        <v>18633.546375</v>
      </c>
      <c r="L10" s="117" t="n">
        <v>1160.0815671</v>
      </c>
      <c r="M10" s="19">
        <f>K10+L10</f>
        <v/>
      </c>
      <c r="N10" s="88" t="n">
        <v>40</v>
      </c>
      <c r="O10" s="88" t="n">
        <v>39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11281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3392</v>
      </c>
      <c r="E12" s="29" t="inlineStr">
        <is>
          <t>Room 4</t>
        </is>
      </c>
      <c r="F12" s="119" t="n">
        <v>11812</v>
      </c>
      <c r="G12" s="117" t="n">
        <v>11421.13225</v>
      </c>
      <c r="H12" s="117" t="n">
        <v>15646.24694188</v>
      </c>
      <c r="I12" s="19">
        <f>G12+H12</f>
        <v/>
      </c>
      <c r="J12" s="119" t="n">
        <v>14226</v>
      </c>
      <c r="K12" s="117" t="n">
        <v>13877.76425</v>
      </c>
      <c r="L12" s="117" t="n">
        <v>17692.24698522001</v>
      </c>
      <c r="M12" s="19">
        <f>K12+L12</f>
        <v/>
      </c>
      <c r="N12" s="88" t="n">
        <v>47</v>
      </c>
      <c r="O12" s="88" t="n">
        <v>38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15859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2130</v>
      </c>
      <c r="E14" s="18" t="inlineStr">
        <is>
          <t>Room 5</t>
        </is>
      </c>
      <c r="F14" s="119" t="n">
        <v>23742</v>
      </c>
      <c r="G14" s="117" t="n">
        <v>15367.7</v>
      </c>
      <c r="H14" s="117" t="n">
        <v>18641.57379700998</v>
      </c>
      <c r="I14" s="19">
        <f>G14+H14</f>
        <v/>
      </c>
      <c r="J14" s="119" t="n">
        <v>24785</v>
      </c>
      <c r="K14" s="117" t="n">
        <v>16216.3125</v>
      </c>
      <c r="L14" s="117" t="n">
        <v>19788.51372037</v>
      </c>
      <c r="M14" s="19">
        <f>K14+L14</f>
        <v/>
      </c>
      <c r="N14" s="88" t="n">
        <v>61</v>
      </c>
      <c r="O14" s="88" t="n">
        <v>48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591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8790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1155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4598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13812</v>
      </c>
      <c r="S20" s="36" t="n">
        <v>-60812</v>
      </c>
      <c r="T20" s="35" t="n">
        <v>19382</v>
      </c>
      <c r="U20" s="36" t="n">
        <v>-55242</v>
      </c>
      <c r="V20" s="35" t="n">
        <v>30337</v>
      </c>
      <c r="W20" s="36" t="n">
        <v>-44287</v>
      </c>
      <c r="X20" s="35" t="n">
        <v>40122</v>
      </c>
      <c r="Y20" s="36" t="n">
        <v>-34502</v>
      </c>
      <c r="Z20" s="35" t="n">
        <v>41447</v>
      </c>
      <c r="AA20" s="36" t="n">
        <v>-33177</v>
      </c>
      <c r="AB20" s="35" t="n">
        <v>42057</v>
      </c>
      <c r="AC20" s="37" t="n">
        <v>-32567</v>
      </c>
      <c r="AD20" s="35" t="n">
        <v>42057</v>
      </c>
      <c r="AE20" s="37" t="n">
        <v>-32567</v>
      </c>
    </row>
    <row r="21" ht="15" customHeight="1" thickBot="1">
      <c r="M21" s="4" t="n"/>
      <c r="Q21" s="52" t="n"/>
      <c r="R21" s="40" t="n">
        <v>1471</v>
      </c>
      <c r="S21" s="41" t="n"/>
      <c r="T21" s="40" t="n">
        <v>1584</v>
      </c>
      <c r="U21" s="41" t="n"/>
      <c r="V21" s="40" t="n">
        <v>1740</v>
      </c>
      <c r="W21" s="41" t="n"/>
      <c r="X21" s="40" t="n">
        <v>2575</v>
      </c>
      <c r="Y21" s="41" t="n"/>
      <c r="Z21" s="40" t="n">
        <v>2581</v>
      </c>
      <c r="AA21" s="41" t="n"/>
      <c r="AB21" s="40" t="n">
        <v>2581</v>
      </c>
      <c r="AC21" s="42" t="n"/>
      <c r="AD21" s="40" t="n">
        <v>2581</v>
      </c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11154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38624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5394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4035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14795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4000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04.xml><?xml version="1.0" encoding="utf-8"?>
<worksheet xmlns:r="http://schemas.openxmlformats.org/officeDocument/2006/relationships" xmlns="http://schemas.openxmlformats.org/spreadsheetml/2006/main">
  <sheetPr codeName="Sheet104">
    <tabColor theme="1"/>
    <outlinePr summaryBelow="1" summaryRight="1"/>
    <pageSetUpPr fitToPage="1"/>
  </sheetPr>
  <dimension ref="B2:AQ64"/>
  <sheetViews>
    <sheetView topLeftCell="F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19556</v>
      </c>
      <c r="G6" s="117" t="n">
        <v>9371.611374999997</v>
      </c>
      <c r="H6" s="117" t="n">
        <v>3931.095321379999</v>
      </c>
      <c r="I6" s="19">
        <f>G6+H6</f>
        <v/>
      </c>
      <c r="J6" s="119" t="n">
        <v>21531</v>
      </c>
      <c r="K6" s="117" t="n">
        <v>10364.367125</v>
      </c>
      <c r="L6" s="117" t="n">
        <v>433.9824894</v>
      </c>
      <c r="M6" s="19">
        <f>K6+L6</f>
        <v/>
      </c>
      <c r="N6" s="85" t="n">
        <v>65</v>
      </c>
      <c r="O6" s="85" t="n">
        <v>53</v>
      </c>
      <c r="P6" s="92" t="n"/>
      <c r="Q6" s="20">
        <f>J6-P6</f>
        <v/>
      </c>
      <c r="R6" s="21" t="n">
        <v>3870</v>
      </c>
      <c r="S6" s="20">
        <f>IF(R6&gt;0,(R6-R7-$Q6),"")</f>
        <v/>
      </c>
      <c r="T6" s="21" t="n">
        <v>6699</v>
      </c>
      <c r="U6" s="20">
        <f>IF(T6&gt;0,(T6-T7-$Q6),"")</f>
        <v/>
      </c>
      <c r="V6" s="21" t="n">
        <v>8078</v>
      </c>
      <c r="W6" s="20">
        <f>IF(V6&gt;0,(V6-V7-$Q6),"")</f>
        <v/>
      </c>
      <c r="X6" s="21" t="n">
        <v>8736</v>
      </c>
      <c r="Y6" s="20">
        <f>IF(X6&gt;0,(X6-X7-$Q6),"")</f>
        <v/>
      </c>
      <c r="Z6" s="21" t="n">
        <v>16601</v>
      </c>
      <c r="AA6" s="20">
        <f>IF(Z6&gt;0,(Z6-Z7-$Q6),"")</f>
        <v/>
      </c>
      <c r="AB6" s="21" t="n">
        <v>16601</v>
      </c>
      <c r="AC6" s="22">
        <f>IF(AB6&gt;0,(AB6-AB7-$Q6),"")</f>
        <v/>
      </c>
      <c r="AD6" s="21" t="n">
        <v>16601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27</v>
      </c>
      <c r="S7" s="24" t="n"/>
      <c r="T7" s="25" t="n">
        <v>34</v>
      </c>
      <c r="U7" s="24" t="n"/>
      <c r="V7" s="25" t="n">
        <v>55</v>
      </c>
      <c r="W7" s="24" t="n"/>
      <c r="X7" s="25" t="n">
        <v>56</v>
      </c>
      <c r="Y7" s="24" t="n"/>
      <c r="Z7" s="25" t="n">
        <v>57</v>
      </c>
      <c r="AA7" s="24" t="n"/>
      <c r="AB7" s="25" t="n">
        <v>57</v>
      </c>
      <c r="AC7" s="26" t="n"/>
      <c r="AD7" s="25" t="n">
        <v>57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2202</v>
      </c>
      <c r="E8" s="29" t="inlineStr">
        <is>
          <t>Room 2</t>
        </is>
      </c>
      <c r="F8" s="119" t="n">
        <v>4069</v>
      </c>
      <c r="G8" s="117" t="n">
        <v>4484.3225</v>
      </c>
      <c r="H8" s="117" t="n">
        <v>8260.651074099997</v>
      </c>
      <c r="I8" s="19">
        <f>G8+H8</f>
        <v/>
      </c>
      <c r="J8" s="119" t="n">
        <v>3953</v>
      </c>
      <c r="K8" s="117" t="n">
        <v>4432.1325</v>
      </c>
      <c r="L8" s="117" t="n">
        <v>13184.294581</v>
      </c>
      <c r="M8" s="19">
        <f>K8+L8</f>
        <v/>
      </c>
      <c r="N8" s="87" t="n">
        <v>23</v>
      </c>
      <c r="O8" s="87" t="n">
        <v>18</v>
      </c>
      <c r="P8" s="92" t="n"/>
      <c r="Q8" s="20">
        <f>J8-P8</f>
        <v/>
      </c>
      <c r="R8" s="21" t="n">
        <v>730</v>
      </c>
      <c r="S8" s="20">
        <f>IF(R8&gt;0,(R8-R9-$Q8),"")</f>
        <v/>
      </c>
      <c r="T8" s="21" t="n">
        <v>933</v>
      </c>
      <c r="U8" s="20">
        <f>IF(T8&gt;0,(T8-T9-$Q8),"")</f>
        <v/>
      </c>
      <c r="V8" s="21" t="n">
        <v>2095</v>
      </c>
      <c r="W8" s="20">
        <f>IF(V8&gt;0,(V8-V9-$Q8),"")</f>
        <v/>
      </c>
      <c r="X8" s="21" t="n">
        <v>2380</v>
      </c>
      <c r="Y8" s="20">
        <f>IF(X8&gt;0,(X8-X9-$Q8),"")</f>
        <v/>
      </c>
      <c r="Z8" s="21" t="n">
        <v>2380</v>
      </c>
      <c r="AA8" s="20">
        <f>IF(Z8&gt;0,(Z8-Z9-$Q8),"")</f>
        <v/>
      </c>
      <c r="AB8" s="21" t="n">
        <v>2380</v>
      </c>
      <c r="AC8" s="22">
        <f>IF(AB8&gt;0,(AB8-AB9-$Q8),"")</f>
        <v/>
      </c>
      <c r="AD8" s="21" t="n">
        <v>2380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1800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2299</v>
      </c>
      <c r="E10" s="18" t="inlineStr">
        <is>
          <t>Room 3</t>
        </is>
      </c>
      <c r="F10" s="119" t="n">
        <v>16082</v>
      </c>
      <c r="G10" s="117" t="n">
        <v>12124.9365</v>
      </c>
      <c r="H10" s="117" t="n">
        <v>1313.9759575</v>
      </c>
      <c r="I10" s="19">
        <f>G10+H10</f>
        <v/>
      </c>
      <c r="J10" s="119" t="n">
        <v>11361</v>
      </c>
      <c r="K10" s="117" t="n">
        <v>8101.266999999999</v>
      </c>
      <c r="L10" s="117" t="n">
        <v>1355.1483765</v>
      </c>
      <c r="M10" s="19">
        <f>K10+L10</f>
        <v/>
      </c>
      <c r="N10" s="88" t="n">
        <v>38</v>
      </c>
      <c r="O10" s="88" t="n">
        <v>36</v>
      </c>
      <c r="P10" s="92" t="n"/>
      <c r="Q10" s="20">
        <f>J10-P10</f>
        <v/>
      </c>
      <c r="R10" s="21" t="n">
        <v>2417</v>
      </c>
      <c r="S10" s="20">
        <f>IF(R10&gt;0,(R10-R11-$Q10),"")</f>
        <v/>
      </c>
      <c r="T10" s="21" t="n">
        <v>3522</v>
      </c>
      <c r="U10" s="20">
        <f>IF(T10&gt;0,(T10-T11-$Q10),"")</f>
        <v/>
      </c>
      <c r="V10" s="21" t="n">
        <v>5395</v>
      </c>
      <c r="W10" s="20">
        <f>IF(V10&gt;0,(V10-V11-$Q10),"")</f>
        <v/>
      </c>
      <c r="X10" s="21" t="n">
        <v>8867</v>
      </c>
      <c r="Y10" s="20">
        <f>IF(X10&gt;0,(X10-X11-$Q10),"")</f>
        <v/>
      </c>
      <c r="Z10" s="21" t="n">
        <v>8996</v>
      </c>
      <c r="AA10" s="20">
        <f>IF(Z10&gt;0,(Z10-Z11-$Q10),"")</f>
        <v/>
      </c>
      <c r="AB10" s="21" t="n">
        <v>8996</v>
      </c>
      <c r="AC10" s="22">
        <f>IF(AB10&gt;0,(AB10-AB11-$Q10),"")</f>
        <v/>
      </c>
      <c r="AD10" s="21" t="n">
        <v>8996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11754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1692</v>
      </c>
      <c r="S11" s="24" t="n"/>
      <c r="T11" s="30" t="n">
        <v>1692</v>
      </c>
      <c r="U11" s="24" t="n"/>
      <c r="V11" s="30" t="n">
        <v>1692</v>
      </c>
      <c r="W11" s="24" t="n"/>
      <c r="X11" s="30" t="n">
        <v>1692</v>
      </c>
      <c r="Y11" s="24" t="n"/>
      <c r="Z11" s="30" t="n">
        <v>1692</v>
      </c>
      <c r="AA11" s="24" t="n"/>
      <c r="AB11" s="30" t="n">
        <v>1692</v>
      </c>
      <c r="AC11" s="26" t="n"/>
      <c r="AD11" s="30" t="n">
        <v>1692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11443</v>
      </c>
      <c r="G12" s="117" t="n">
        <v>11275.51949999999</v>
      </c>
      <c r="H12" s="117" t="n">
        <v>14879.1743143</v>
      </c>
      <c r="I12" s="19">
        <f>G12+H12</f>
        <v/>
      </c>
      <c r="J12" s="119" t="n">
        <v>11992</v>
      </c>
      <c r="K12" s="117" t="n">
        <v>11968.52</v>
      </c>
      <c r="L12" s="117" t="n">
        <v>14633.46627077</v>
      </c>
      <c r="M12" s="19">
        <f>K12+L12</f>
        <v/>
      </c>
      <c r="N12" s="88" t="n">
        <v>51</v>
      </c>
      <c r="O12" s="88" t="n">
        <v>39</v>
      </c>
      <c r="P12" s="92" t="n"/>
      <c r="Q12" s="20">
        <f>J12-P12</f>
        <v/>
      </c>
      <c r="R12" s="21" t="n">
        <v>5263</v>
      </c>
      <c r="S12" s="20">
        <f>IF(R12&gt;0,(R12-R13-$Q12),"")</f>
        <v/>
      </c>
      <c r="T12" s="21" t="n">
        <v>7429</v>
      </c>
      <c r="U12" s="20">
        <f>IF(T12&gt;0,(T12-T13-$Q12),"")</f>
        <v/>
      </c>
      <c r="V12" s="21" t="n">
        <v>9107</v>
      </c>
      <c r="W12" s="20">
        <f>IF(V12&gt;0,(V12-V13-$Q12),"")</f>
        <v/>
      </c>
      <c r="X12" s="21" t="n">
        <v>9231</v>
      </c>
      <c r="Y12" s="20">
        <f>IF(X12&gt;0,(X12-X13-$Q12),"")</f>
        <v/>
      </c>
      <c r="Z12" s="21" t="n">
        <v>9231</v>
      </c>
      <c r="AA12" s="20">
        <f>IF(Z12&gt;0,(Z12-Z13-$Q12),"")</f>
        <v/>
      </c>
      <c r="AB12" s="21" t="n">
        <v>9231</v>
      </c>
      <c r="AC12" s="22">
        <f>IF(AB12&gt;0,(AB12-AB13-$Q12),"")</f>
        <v/>
      </c>
      <c r="AD12" s="21" t="n">
        <v>9231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11730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233</v>
      </c>
      <c r="S13" s="24" t="n"/>
      <c r="T13" s="30" t="n">
        <v>298</v>
      </c>
      <c r="U13" s="24" t="n"/>
      <c r="V13" s="30" t="n">
        <v>382</v>
      </c>
      <c r="W13" s="24" t="n"/>
      <c r="X13" s="30" t="n">
        <v>382</v>
      </c>
      <c r="Y13" s="24" t="n"/>
      <c r="Z13" s="30" t="n">
        <v>382</v>
      </c>
      <c r="AA13" s="24" t="n"/>
      <c r="AB13" s="30" t="n">
        <v>382</v>
      </c>
      <c r="AC13" s="26" t="n"/>
      <c r="AD13" s="30" t="n">
        <v>382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18812</v>
      </c>
      <c r="G14" s="117" t="n">
        <v>13808.125</v>
      </c>
      <c r="H14" s="117" t="n">
        <v>15402.17113105</v>
      </c>
      <c r="I14" s="19">
        <f>G14+H14</f>
        <v/>
      </c>
      <c r="J14" s="119" t="n">
        <v>19089</v>
      </c>
      <c r="K14" s="117" t="n">
        <v>14152.3015</v>
      </c>
      <c r="L14" s="117" t="n">
        <v>15764.99931824</v>
      </c>
      <c r="M14" s="19">
        <f>K14+L14</f>
        <v/>
      </c>
      <c r="N14" s="88" t="n">
        <v>67</v>
      </c>
      <c r="O14" s="88" t="n">
        <v>50</v>
      </c>
      <c r="P14" s="92" t="n"/>
      <c r="Q14" s="20">
        <f>J14-P14</f>
        <v/>
      </c>
      <c r="R14" s="21" t="n">
        <v>2038</v>
      </c>
      <c r="S14" s="20">
        <f>IF(R14&gt;0,(R14-R15-$Q14),"")</f>
        <v/>
      </c>
      <c r="T14" s="21" t="n">
        <v>4498</v>
      </c>
      <c r="U14" s="20">
        <f>IF(T14&gt;0,(T14-T15-$Q14),"")</f>
        <v/>
      </c>
      <c r="V14" s="21" t="n">
        <v>5428</v>
      </c>
      <c r="W14" s="20">
        <f>IF(V14&gt;0,(V14-V15-$Q14),"")</f>
        <v/>
      </c>
      <c r="X14" s="21" t="n">
        <v>6705</v>
      </c>
      <c r="Y14" s="20">
        <f>IF(X14&gt;0,(X14-X15-$Q14),"")</f>
        <v/>
      </c>
      <c r="Z14" s="21" t="n">
        <v>6705</v>
      </c>
      <c r="AA14" s="20">
        <f>IF(Z14&gt;0,(Z14-Z15-$Q14),"")</f>
        <v/>
      </c>
      <c r="AB14" s="21" t="n">
        <v>6705</v>
      </c>
      <c r="AC14" s="22">
        <f>IF(AB14&gt;0,(AB14-AB15-$Q14),"")</f>
        <v/>
      </c>
      <c r="AD14" s="21" t="n">
        <v>6705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18</v>
      </c>
      <c r="S15" s="24" t="n"/>
      <c r="T15" s="25" t="n">
        <v>47</v>
      </c>
      <c r="U15" s="24" t="n"/>
      <c r="V15" s="25" t="n">
        <v>55</v>
      </c>
      <c r="W15" s="24" t="n"/>
      <c r="X15" s="25" t="n">
        <v>56</v>
      </c>
      <c r="Y15" s="24" t="n"/>
      <c r="Z15" s="25" t="n">
        <v>56</v>
      </c>
      <c r="AA15" s="24" t="n"/>
      <c r="AB15" s="25" t="n">
        <v>56</v>
      </c>
      <c r="AC15" s="26" t="n"/>
      <c r="AD15" s="25" t="n">
        <v>56</v>
      </c>
      <c r="AE15" s="26" t="n"/>
    </row>
    <row r="16" ht="15" customHeight="1" thickBot="1">
      <c r="B16" s="16" t="inlineStr">
        <is>
          <t>SBUX PHX</t>
        </is>
      </c>
      <c r="C16" s="17" t="n">
        <v>10516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2079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4905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13812</v>
      </c>
      <c r="S20" s="36" t="n">
        <v>-60812</v>
      </c>
      <c r="T20" s="35" t="n">
        <v>19382</v>
      </c>
      <c r="U20" s="36" t="n">
        <v>-55242</v>
      </c>
      <c r="V20" s="35" t="n">
        <v>30337</v>
      </c>
      <c r="W20" s="36" t="n">
        <v>-44287</v>
      </c>
      <c r="X20" s="35" t="n">
        <v>40122</v>
      </c>
      <c r="Y20" s="36" t="n">
        <v>-34502</v>
      </c>
      <c r="Z20" s="35" t="n">
        <v>41447</v>
      </c>
      <c r="AA20" s="36" t="n">
        <v>-33177</v>
      </c>
      <c r="AB20" s="35" t="n">
        <v>42057</v>
      </c>
      <c r="AC20" s="37" t="n">
        <v>-32567</v>
      </c>
      <c r="AD20" s="35" t="n">
        <v>42057</v>
      </c>
      <c r="AE20" s="37" t="n">
        <v>-32567</v>
      </c>
    </row>
    <row r="21" ht="15" customHeight="1" thickBot="1">
      <c r="M21" s="4" t="n"/>
      <c r="Q21" s="52" t="n"/>
      <c r="R21" s="40" t="n">
        <v>1471</v>
      </c>
      <c r="S21" s="41" t="n"/>
      <c r="T21" s="40" t="n">
        <v>1584</v>
      </c>
      <c r="U21" s="41" t="n"/>
      <c r="V21" s="40" t="n">
        <v>1740</v>
      </c>
      <c r="W21" s="41" t="n"/>
      <c r="X21" s="40" t="n">
        <v>2575</v>
      </c>
      <c r="Y21" s="41" t="n"/>
      <c r="Z21" s="40" t="n">
        <v>2581</v>
      </c>
      <c r="AA21" s="41" t="n"/>
      <c r="AB21" s="40" t="n">
        <v>2581</v>
      </c>
      <c r="AC21" s="42" t="n"/>
      <c r="AD21" s="40" t="n">
        <v>2581</v>
      </c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10179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29856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2299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16763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4002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1498</v>
      </c>
      <c r="S35" s="104">
        <f>IF(T35&gt;0,(T35-R35)/2,"")</f>
        <v/>
      </c>
      <c r="T35" s="104" t="n">
        <v>3554</v>
      </c>
      <c r="U35" s="104">
        <f>IF(V35&gt;0,(V35-T35)/2,"")</f>
        <v/>
      </c>
      <c r="V35" s="104" t="n">
        <v>3492</v>
      </c>
      <c r="W35" s="104">
        <f>IF(X35&gt;0,(X35-V35)/2,"")</f>
        <v/>
      </c>
      <c r="X35" s="104" t="n">
        <v>3844</v>
      </c>
      <c r="Y35" s="104">
        <f>IF(Z35&gt;0,(Z35-X35)/2,"")</f>
        <v/>
      </c>
      <c r="Z35" s="104" t="n">
        <v>4227</v>
      </c>
      <c r="AA35" s="104">
        <f>IF(AB35&gt;0,(AB35-Z35)/2,"")</f>
        <v/>
      </c>
      <c r="AB35" s="104" t="n">
        <v>4227</v>
      </c>
      <c r="AC35" s="104">
        <f>IF(AD35&gt;0,(AD35-AB35)/2,"")</f>
        <v/>
      </c>
      <c r="AD35" s="104" t="n">
        <v>4227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0</v>
      </c>
      <c r="Y36" s="106">
        <f>IF(Z36&gt;0,(Z36-X36)/2,"")</f>
        <v/>
      </c>
      <c r="Z36" s="106" t="n">
        <v>62</v>
      </c>
      <c r="AA36" s="106">
        <f>IF(AB36&gt;0,(AB36-Z36)/2,"")</f>
        <v/>
      </c>
      <c r="AB36" s="106" t="n">
        <v>62</v>
      </c>
      <c r="AC36" s="106">
        <f>IF(AD36&gt;0,(AD36-AB36)/2,"")</f>
        <v/>
      </c>
      <c r="AD36" s="106" t="n">
        <v>62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2372</v>
      </c>
      <c r="S37" s="108">
        <f>IF(T37&gt;0,(T37-R37)/2,"")</f>
        <v/>
      </c>
      <c r="T37" s="108" t="n">
        <v>3145</v>
      </c>
      <c r="U37" s="108">
        <f>IF(V37&gt;0,(V37-T37)/2,"")</f>
        <v/>
      </c>
      <c r="V37" s="108" t="n">
        <v>4394</v>
      </c>
      <c r="W37" s="108">
        <f>IF(X37&gt;0,(X37-V37)/2,"")</f>
        <v/>
      </c>
      <c r="X37" s="108" t="n">
        <v>4700</v>
      </c>
      <c r="Y37" s="108">
        <f>IF(Z37&gt;0,(Z37-X37)/2,"")</f>
        <v/>
      </c>
      <c r="Z37" s="108" t="n">
        <v>4523</v>
      </c>
      <c r="AA37" s="108">
        <f>IF(AB37&gt;0,(AB37-Z37)/2,"")</f>
        <v/>
      </c>
      <c r="AB37" s="108" t="n">
        <v>4523</v>
      </c>
      <c r="AC37" s="108">
        <f>IF(AD37&gt;0,(AD37-AB37)/2,"")</f>
        <v/>
      </c>
      <c r="AD37" s="108" t="n">
        <v>4523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0</v>
      </c>
      <c r="W38" s="106">
        <f>IF(X38&gt;0,(X38-V38)/2,"")</f>
        <v/>
      </c>
      <c r="X38" s="106" t="n">
        <v>0</v>
      </c>
      <c r="Y38" s="106">
        <f>IF(Z38&gt;0,(Z38-X38)/2,"")</f>
        <v/>
      </c>
      <c r="Z38" s="106" t="n">
        <v>4330</v>
      </c>
      <c r="AA38" s="106">
        <f>IF(AB38&gt;0,(AB38-Z38)/2,"")</f>
        <v/>
      </c>
      <c r="AB38" s="106" t="n">
        <v>4330</v>
      </c>
      <c r="AC38" s="106">
        <f>IF(AD38&gt;0,(AD38-AB38)/2,"")</f>
        <v/>
      </c>
      <c r="AD38" s="106" t="n">
        <v>4330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192</v>
      </c>
      <c r="W39" s="108">
        <f>IF(X39&gt;0,(X39-V39)/2,"")</f>
        <v/>
      </c>
      <c r="X39" s="108" t="n">
        <v>192</v>
      </c>
      <c r="Y39" s="108">
        <f>IF(Z39&gt;0,(Z39-X39)/2,"")</f>
        <v/>
      </c>
      <c r="Z39" s="108" t="n">
        <v>3459</v>
      </c>
      <c r="AA39" s="108">
        <f>IF(AB39&gt;0,(AB39-Z39)/2,"")</f>
        <v/>
      </c>
      <c r="AB39" s="108" t="n">
        <v>3459</v>
      </c>
      <c r="AC39" s="108">
        <f>IF(AD39&gt;0,(AD39-AB39)/2,"")</f>
        <v/>
      </c>
      <c r="AD39" s="108" t="n">
        <v>3459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203</v>
      </c>
      <c r="U44" s="112">
        <f>IF(V44&gt;0,(V44-T44)/2,"")</f>
        <v/>
      </c>
      <c r="V44" s="112" t="n">
        <v>473</v>
      </c>
      <c r="W44" s="112">
        <f>IF(X44&gt;0,(X44-V44)/2,"")</f>
        <v/>
      </c>
      <c r="X44" s="112" t="n">
        <v>758</v>
      </c>
      <c r="Y44" s="112">
        <f>IF(Z44&gt;0,(Z44-X44)/2,"")</f>
        <v/>
      </c>
      <c r="Z44" s="112" t="n">
        <v>758</v>
      </c>
      <c r="AA44" s="112">
        <f>IF(AB44&gt;0,(AB44-Z44)/2,"")</f>
        <v/>
      </c>
      <c r="AB44" s="112" t="n">
        <v>758</v>
      </c>
      <c r="AC44" s="112">
        <f>IF(AD44&gt;0,(AD44-AB44)/2,"")</f>
        <v/>
      </c>
      <c r="AD44" s="112" t="n">
        <v>758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730</v>
      </c>
      <c r="S45" s="108">
        <f>IF(T45&gt;0,(T45-R45)/2,"")</f>
        <v/>
      </c>
      <c r="T45" s="108" t="n">
        <v>730</v>
      </c>
      <c r="U45" s="108">
        <f>IF(V45&gt;0,(V45-T45)/2,"")</f>
        <v/>
      </c>
      <c r="V45" s="108" t="n">
        <v>1620</v>
      </c>
      <c r="W45" s="108">
        <f>IF(X45&gt;0,(X45-V45)/2,"")</f>
        <v/>
      </c>
      <c r="X45" s="108" t="n">
        <v>1620</v>
      </c>
      <c r="Y45" s="108">
        <f>IF(Z45&gt;0,(Z45-X45)/2,"")</f>
        <v/>
      </c>
      <c r="Z45" s="108" t="n">
        <v>1620</v>
      </c>
      <c r="AA45" s="108">
        <f>IF(AB45&gt;0,(AB45-Z45)/2,"")</f>
        <v/>
      </c>
      <c r="AB45" s="108" t="n">
        <v>1620</v>
      </c>
      <c r="AC45" s="108">
        <f>IF(AD45&gt;0,(AD45-AB45)/2,"")</f>
        <v/>
      </c>
      <c r="AD45" s="108" t="n">
        <v>1620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393</v>
      </c>
      <c r="S48" s="112">
        <f>IF(T48&gt;0,(T48-R48)/2,"")</f>
        <v/>
      </c>
      <c r="T48" s="112" t="n">
        <v>644</v>
      </c>
      <c r="U48" s="112">
        <f>IF(V48&gt;0,(V48-T48)/2,"")</f>
        <v/>
      </c>
      <c r="V48" s="112" t="n">
        <v>1573</v>
      </c>
      <c r="W48" s="112">
        <f>IF(X48&gt;0,(X48-V48)/2,"")</f>
        <v/>
      </c>
      <c r="X48" s="112" t="n">
        <v>2486</v>
      </c>
      <c r="Y48" s="112">
        <f>IF(Z48&gt;0,(Z48-X48)/2,"")</f>
        <v/>
      </c>
      <c r="Z48" s="112" t="n">
        <v>2184</v>
      </c>
      <c r="AA48" s="112">
        <f>IF(AB48&gt;0,(AB48-Z48)/2,"")</f>
        <v/>
      </c>
      <c r="AB48" s="112" t="n">
        <v>2184</v>
      </c>
      <c r="AC48" s="112">
        <f>IF(AD48&gt;0,(AD48-AB48)/2,"")</f>
        <v/>
      </c>
      <c r="AD48" s="112" t="n">
        <v>2184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0</v>
      </c>
      <c r="S49" s="108">
        <f>IF(T49&gt;0,(T49-R49)/2,"")</f>
        <v/>
      </c>
      <c r="T49" s="108" t="n">
        <v>64</v>
      </c>
      <c r="U49" s="108">
        <f>IF(V49&gt;0,(V49-T49)/2,"")</f>
        <v/>
      </c>
      <c r="V49" s="108" t="n">
        <v>64</v>
      </c>
      <c r="W49" s="108">
        <f>IF(X49&gt;0,(X49-V49)/2,"")</f>
        <v/>
      </c>
      <c r="X49" s="108" t="n">
        <v>2887</v>
      </c>
      <c r="Y49" s="108">
        <f>IF(Z49&gt;0,(Z49-X49)/2,"")</f>
        <v/>
      </c>
      <c r="Z49" s="108" t="n">
        <v>2980</v>
      </c>
      <c r="AA49" s="108">
        <f>IF(AB49&gt;0,(AB49-Z49)/2,"")</f>
        <v/>
      </c>
      <c r="AB49" s="108" t="n">
        <v>2980</v>
      </c>
      <c r="AC49" s="108">
        <f>IF(AD49&gt;0,(AD49-AB49)/2,"")</f>
        <v/>
      </c>
      <c r="AD49" s="108" t="n">
        <v>2980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1307</v>
      </c>
      <c r="S50" s="106">
        <f>IF(T50&gt;0,(T50-R50)/2,"")</f>
        <v/>
      </c>
      <c r="T50" s="106" t="n">
        <v>1307</v>
      </c>
      <c r="U50" s="106">
        <f>IF(V50&gt;0,(V50-T50)/2,"")</f>
        <v/>
      </c>
      <c r="V50" s="106" t="n">
        <v>1307</v>
      </c>
      <c r="W50" s="106">
        <f>IF(X50&gt;0,(X50-V50)/2,"")</f>
        <v/>
      </c>
      <c r="X50" s="106" t="n">
        <v>1307</v>
      </c>
      <c r="Y50" s="106">
        <f>IF(Z50&gt;0,(Z50-X50)/2,"")</f>
        <v/>
      </c>
      <c r="Z50" s="106" t="n">
        <v>1307</v>
      </c>
      <c r="AA50" s="106">
        <f>IF(AB50&gt;0,(AB50-Z50)/2,"")</f>
        <v/>
      </c>
      <c r="AB50" s="106" t="n">
        <v>1307</v>
      </c>
      <c r="AC50" s="106">
        <f>IF(AD50&gt;0,(AD50-AB50)/2,"")</f>
        <v/>
      </c>
      <c r="AD50" s="106" t="n">
        <v>1307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717</v>
      </c>
      <c r="S51" s="108">
        <f>IF(T51&gt;0,(T51-R51)/2,"")</f>
        <v/>
      </c>
      <c r="T51" s="108" t="n">
        <v>717</v>
      </c>
      <c r="U51" s="108">
        <f>IF(V51&gt;0,(V51-T51)/2,"")</f>
        <v/>
      </c>
      <c r="V51" s="108" t="n">
        <v>717</v>
      </c>
      <c r="W51" s="108">
        <f>IF(X51&gt;0,(X51-V51)/2,"")</f>
        <v/>
      </c>
      <c r="X51" s="108" t="n">
        <v>717</v>
      </c>
      <c r="Y51" s="108">
        <f>IF(Z51&gt;0,(Z51-X51)/2,"")</f>
        <v/>
      </c>
      <c r="Z51" s="108" t="n">
        <v>717</v>
      </c>
      <c r="AA51" s="108">
        <f>IF(AB51&gt;0,(AB51-Z51)/2,"")</f>
        <v/>
      </c>
      <c r="AB51" s="108" t="n">
        <v>717</v>
      </c>
      <c r="AC51" s="108">
        <f>IF(AD51&gt;0,(AD51-AB51)/2,"")</f>
        <v/>
      </c>
      <c r="AD51" s="108" t="n">
        <v>717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0</v>
      </c>
      <c r="S52" s="106">
        <f>IF(T52&gt;0,(T52-R52)/2,"")</f>
        <v/>
      </c>
      <c r="T52" s="106" t="n">
        <v>516</v>
      </c>
      <c r="U52" s="106">
        <f>IF(V52&gt;0,(V52-T52)/2,"")</f>
        <v/>
      </c>
      <c r="V52" s="106" t="n">
        <v>516</v>
      </c>
      <c r="W52" s="106">
        <f>IF(X52&gt;0,(X52-V52)/2,"")</f>
        <v/>
      </c>
      <c r="X52" s="106" t="n">
        <v>516</v>
      </c>
      <c r="Y52" s="106">
        <f>IF(Z52&gt;0,(Z52-X52)/2,"")</f>
        <v/>
      </c>
      <c r="Z52" s="106" t="n">
        <v>672</v>
      </c>
      <c r="AA52" s="106">
        <f>IF(AB52&gt;0,(AB52-Z52)/2,"")</f>
        <v/>
      </c>
      <c r="AB52" s="106" t="n">
        <v>672</v>
      </c>
      <c r="AC52" s="106">
        <f>IF(AD52&gt;0,(AD52-AB52)/2,"")</f>
        <v/>
      </c>
      <c r="AD52" s="106" t="n">
        <v>672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274</v>
      </c>
      <c r="U53" s="108">
        <f>IF(V53&gt;0,(V53-T53)/2,"")</f>
        <v/>
      </c>
      <c r="V53" s="108" t="n">
        <v>1218</v>
      </c>
      <c r="W53" s="108">
        <f>IF(X53&gt;0,(X53-V53)/2,"")</f>
        <v/>
      </c>
      <c r="X53" s="108" t="n">
        <v>954</v>
      </c>
      <c r="Y53" s="108">
        <f>IF(Z53&gt;0,(Z53-X53)/2,"")</f>
        <v/>
      </c>
      <c r="Z53" s="108" t="n">
        <v>1136</v>
      </c>
      <c r="AA53" s="108">
        <f>IF(AB53&gt;0,(AB53-Z53)/2,"")</f>
        <v/>
      </c>
      <c r="AB53" s="108" t="n">
        <v>1136</v>
      </c>
      <c r="AC53" s="108">
        <f>IF(AD53&gt;0,(AD53-AB53)/2,"")</f>
        <v/>
      </c>
      <c r="AD53" s="108" t="n">
        <v>1136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1619</v>
      </c>
      <c r="S57" s="104">
        <f>IF(T57&gt;0,(T57-R57)/2,"")</f>
        <v/>
      </c>
      <c r="T57" s="104" t="n">
        <v>2030</v>
      </c>
      <c r="U57" s="104">
        <f>IF(V57&gt;0,(V57-T57)/2,"")</f>
        <v/>
      </c>
      <c r="V57" s="104" t="n">
        <v>2621</v>
      </c>
      <c r="W57" s="104">
        <f>IF(X57&gt;0,(X57-V57)/2,"")</f>
        <v/>
      </c>
      <c r="X57" s="104" t="n">
        <v>2745</v>
      </c>
      <c r="Y57" s="104">
        <f>IF(Z57&gt;0,(Z57-X57)/2,"")</f>
        <v/>
      </c>
      <c r="Z57" s="104" t="n">
        <v>2745</v>
      </c>
      <c r="AA57" s="104">
        <f>IF(AB57&gt;0,(AB57-Z57)/2,"")</f>
        <v/>
      </c>
      <c r="AB57" s="104" t="n">
        <v>2745</v>
      </c>
      <c r="AC57" s="104">
        <f>IF(AD57&gt;0,(AD57-AB57)/2,"")</f>
        <v/>
      </c>
      <c r="AD57" s="104" t="n">
        <v>2745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300</v>
      </c>
      <c r="S58" s="106">
        <f>IF(T58&gt;0,(T58-R58)/2,"")</f>
        <v/>
      </c>
      <c r="T58" s="106" t="n">
        <v>1633</v>
      </c>
      <c r="U58" s="106">
        <f>IF(V58&gt;0,(V58-T58)/2,"")</f>
        <v/>
      </c>
      <c r="V58" s="106" t="n">
        <v>2468</v>
      </c>
      <c r="W58" s="106">
        <f>IF(X58&gt;0,(X58-V58)/2,"")</f>
        <v/>
      </c>
      <c r="X58" s="106" t="n">
        <v>2468</v>
      </c>
      <c r="Y58" s="106">
        <f>IF(Z58&gt;0,(Z58-X58)/2,"")</f>
        <v/>
      </c>
      <c r="Z58" s="106" t="n">
        <v>2468</v>
      </c>
      <c r="AA58" s="106">
        <f>IF(AB58&gt;0,(AB58-Z58)/2,"")</f>
        <v/>
      </c>
      <c r="AB58" s="106" t="n">
        <v>2468</v>
      </c>
      <c r="AC58" s="106">
        <f>IF(AD58&gt;0,(AD58-AB58)/2,"")</f>
        <v/>
      </c>
      <c r="AD58" s="106" t="n">
        <v>2468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1004</v>
      </c>
      <c r="S59" s="108">
        <f>IF(T59&gt;0,(T59-R59)/2,"")</f>
        <v/>
      </c>
      <c r="T59" s="108" t="n">
        <v>962</v>
      </c>
      <c r="U59" s="108">
        <f>IF(V59&gt;0,(V59-T59)/2,"")</f>
        <v/>
      </c>
      <c r="V59" s="108" t="n">
        <v>708</v>
      </c>
      <c r="W59" s="108">
        <f>IF(X59&gt;0,(X59-V59)/2,"")</f>
        <v/>
      </c>
      <c r="X59" s="108" t="n">
        <v>708</v>
      </c>
      <c r="Y59" s="108">
        <f>IF(Z59&gt;0,(Z59-X59)/2,"")</f>
        <v/>
      </c>
      <c r="Z59" s="108" t="n">
        <v>708</v>
      </c>
      <c r="AA59" s="108">
        <f>IF(AB59&gt;0,(AB59-Z59)/2,"")</f>
        <v/>
      </c>
      <c r="AB59" s="108" t="n">
        <v>708</v>
      </c>
      <c r="AC59" s="108">
        <f>IF(AD59&gt;0,(AD59-AB59)/2,"")</f>
        <v/>
      </c>
      <c r="AD59" s="108" t="n">
        <v>708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472</v>
      </c>
      <c r="S60" s="114">
        <f>IF(T60&gt;0,(T60-R60)/2,"")</f>
        <v/>
      </c>
      <c r="T60" s="114" t="n">
        <v>936</v>
      </c>
      <c r="U60" s="114">
        <f>IF(V60&gt;0,(V60-T60)/2,"")</f>
        <v/>
      </c>
      <c r="V60" s="114" t="n">
        <v>936</v>
      </c>
      <c r="W60" s="114">
        <f>IF(X60&gt;0,(X60-V60)/2,"")</f>
        <v/>
      </c>
      <c r="X60" s="114" t="n">
        <v>936</v>
      </c>
      <c r="Y60" s="114">
        <f>IF(Z60&gt;0,(Z60-X60)/2,"")</f>
        <v/>
      </c>
      <c r="Z60" s="114" t="n">
        <v>936</v>
      </c>
      <c r="AA60" s="114">
        <f>IF(AB60&gt;0,(AB60-Z60)/2,"")</f>
        <v/>
      </c>
      <c r="AB60" s="114" t="n">
        <v>936</v>
      </c>
      <c r="AC60" s="114">
        <f>IF(AD60&gt;0,(AD60-AB60)/2,"")</f>
        <v/>
      </c>
      <c r="AD60" s="114" t="n">
        <v>936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705</v>
      </c>
      <c r="S61" s="104">
        <f>IF(T61&gt;0,(T61-R61)/2,"")</f>
        <v/>
      </c>
      <c r="T61" s="104" t="n">
        <v>1339</v>
      </c>
      <c r="U61" s="104">
        <f>IF(V61&gt;0,(V61-T61)/2,"")</f>
        <v/>
      </c>
      <c r="V61" s="104" t="n">
        <v>965</v>
      </c>
      <c r="W61" s="104">
        <f>IF(X61&gt;0,(X61-V61)/2,"")</f>
        <v/>
      </c>
      <c r="X61" s="104" t="n">
        <v>1015</v>
      </c>
      <c r="Y61" s="104">
        <f>IF(Z61&gt;0,(Z61-X61)/2,"")</f>
        <v/>
      </c>
      <c r="Z61" s="104" t="n">
        <v>1015</v>
      </c>
      <c r="AA61" s="104">
        <f>IF(AB61&gt;0,(AB61-Z61)/2,"")</f>
        <v/>
      </c>
      <c r="AB61" s="104" t="n">
        <v>1015</v>
      </c>
      <c r="AC61" s="104">
        <f>IF(AD61&gt;0,(AD61-AB61)/2,"")</f>
        <v/>
      </c>
      <c r="AD61" s="104" t="n">
        <v>1015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150</v>
      </c>
      <c r="S62" s="106">
        <f>IF(T62&gt;0,(T62-R62)/2,"")</f>
        <v/>
      </c>
      <c r="T62" s="106" t="n">
        <v>558</v>
      </c>
      <c r="U62" s="106">
        <f>IF(V62&gt;0,(V62-T62)/2,"")</f>
        <v/>
      </c>
      <c r="V62" s="106" t="n">
        <v>572</v>
      </c>
      <c r="W62" s="106">
        <f>IF(X62&gt;0,(X62-V62)/2,"")</f>
        <v/>
      </c>
      <c r="X62" s="106" t="n">
        <v>572</v>
      </c>
      <c r="Y62" s="106">
        <f>IF(Z62&gt;0,(Z62-X62)/2,"")</f>
        <v/>
      </c>
      <c r="Z62" s="106" t="n">
        <v>572</v>
      </c>
      <c r="AA62" s="106">
        <f>IF(AB62&gt;0,(AB62-Z62)/2,"")</f>
        <v/>
      </c>
      <c r="AB62" s="106" t="n">
        <v>572</v>
      </c>
      <c r="AC62" s="106">
        <f>IF(AD62&gt;0,(AD62-AB62)/2,"")</f>
        <v/>
      </c>
      <c r="AD62" s="106" t="n">
        <v>572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396</v>
      </c>
      <c r="S63" s="108">
        <f>IF(T63&gt;0,(T63-R63)/2,"")</f>
        <v/>
      </c>
      <c r="T63" s="108" t="n">
        <v>492</v>
      </c>
      <c r="U63" s="108">
        <f>IF(V63&gt;0,(V63-T63)/2,"")</f>
        <v/>
      </c>
      <c r="V63" s="108" t="n">
        <v>588</v>
      </c>
      <c r="W63" s="108">
        <f>IF(X63&gt;0,(X63-V63)/2,"")</f>
        <v/>
      </c>
      <c r="X63" s="108" t="n">
        <v>711</v>
      </c>
      <c r="Y63" s="108">
        <f>IF(Z63&gt;0,(Z63-X63)/2,"")</f>
        <v/>
      </c>
      <c r="Z63" s="108" t="n">
        <v>711</v>
      </c>
      <c r="AA63" s="108">
        <f>IF(AB63&gt;0,(AB63-Z63)/2,"")</f>
        <v/>
      </c>
      <c r="AB63" s="108" t="n">
        <v>711</v>
      </c>
      <c r="AC63" s="108">
        <f>IF(AD63&gt;0,(AD63-AB63)/2,"")</f>
        <v/>
      </c>
      <c r="AD63" s="108" t="n">
        <v>711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623</v>
      </c>
      <c r="S64" s="114">
        <f>IF(T64&gt;0,(T64-R64)/2,"")</f>
        <v/>
      </c>
      <c r="T64" s="114" t="n">
        <v>1369</v>
      </c>
      <c r="U64" s="114">
        <f>IF(V64&gt;0,(V64-T64)/2,"")</f>
        <v/>
      </c>
      <c r="V64" s="114" t="n">
        <v>2353</v>
      </c>
      <c r="W64" s="114">
        <f>IF(X64&gt;0,(X64-V64)/2,"")</f>
        <v/>
      </c>
      <c r="X64" s="114" t="n">
        <v>2855</v>
      </c>
      <c r="Y64" s="114">
        <f>IF(Z64&gt;0,(Z64-X64)/2,"")</f>
        <v/>
      </c>
      <c r="Z64" s="114" t="n">
        <v>2855</v>
      </c>
      <c r="AA64" s="114">
        <f>IF(AB64&gt;0,(AB64-Z64)/2,"")</f>
        <v/>
      </c>
      <c r="AB64" s="114" t="n">
        <v>2855</v>
      </c>
      <c r="AC64" s="114">
        <f>IF(AD64&gt;0,(AD64-AB64)/2,"")</f>
        <v/>
      </c>
      <c r="AD64" s="114" t="n">
        <v>2855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05.xml><?xml version="1.0" encoding="utf-8"?>
<worksheet xmlns:r="http://schemas.openxmlformats.org/officeDocument/2006/relationships" xmlns="http://schemas.openxmlformats.org/spreadsheetml/2006/main">
  <sheetPr codeName="Sheet105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6288</v>
      </c>
      <c r="E6" s="18" t="inlineStr">
        <is>
          <t xml:space="preserve">Room 1 </t>
        </is>
      </c>
      <c r="F6" s="119" t="n">
        <v>23321</v>
      </c>
      <c r="G6" s="117" t="n">
        <v>11713.89875</v>
      </c>
      <c r="H6" s="117" t="n">
        <v>420.7828135</v>
      </c>
      <c r="I6" s="19">
        <f>G6+H6</f>
        <v/>
      </c>
      <c r="J6" s="119" t="n">
        <v>23169</v>
      </c>
      <c r="K6" s="117" t="n">
        <v>11704.8</v>
      </c>
      <c r="L6" s="117" t="n">
        <v>279.0991625</v>
      </c>
      <c r="M6" s="19">
        <f>K6+L6</f>
        <v/>
      </c>
      <c r="N6" s="85" t="n">
        <v>65</v>
      </c>
      <c r="O6" s="85" t="n">
        <v>57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2976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2539</v>
      </c>
      <c r="E8" s="29" t="inlineStr">
        <is>
          <t>Room 2</t>
        </is>
      </c>
      <c r="F8" s="119" t="n">
        <v>4700</v>
      </c>
      <c r="G8" s="117" t="n">
        <v>5066.742000000001</v>
      </c>
      <c r="H8" s="117" t="n">
        <v>14919.2098516</v>
      </c>
      <c r="I8" s="19">
        <f>G8+H8</f>
        <v/>
      </c>
      <c r="J8" s="119" t="n">
        <v>4343</v>
      </c>
      <c r="K8" s="117" t="n">
        <v>4827.126999999999</v>
      </c>
      <c r="L8" s="117" t="n">
        <v>15410.04950242</v>
      </c>
      <c r="M8" s="19">
        <f>K8+L8</f>
        <v/>
      </c>
      <c r="N8" s="87" t="n">
        <v>31</v>
      </c>
      <c r="O8" s="87" t="n">
        <v>26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1656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4675</v>
      </c>
      <c r="E10" s="18" t="inlineStr">
        <is>
          <t>Room 3</t>
        </is>
      </c>
      <c r="F10" s="119" t="n">
        <v>20586</v>
      </c>
      <c r="G10" s="117" t="n">
        <v>14855.353125</v>
      </c>
      <c r="H10" s="117" t="n">
        <v>1209.7789635</v>
      </c>
      <c r="I10" s="19">
        <f>G10+H10</f>
        <v/>
      </c>
      <c r="J10" s="119" t="n">
        <v>25368</v>
      </c>
      <c r="K10" s="117" t="n">
        <v>19017.495125</v>
      </c>
      <c r="L10" s="117" t="n">
        <v>1197.155778</v>
      </c>
      <c r="M10" s="19">
        <f>K10+L10</f>
        <v/>
      </c>
      <c r="N10" s="88" t="n">
        <v>49</v>
      </c>
      <c r="O10" s="88" t="n">
        <v>41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11799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3428</v>
      </c>
      <c r="E12" s="29" t="inlineStr">
        <is>
          <t>Room 4</t>
        </is>
      </c>
      <c r="F12" s="119" t="n">
        <v>11363</v>
      </c>
      <c r="G12" s="117" t="n">
        <v>10358.445</v>
      </c>
      <c r="H12" s="117" t="n">
        <v>13948.53867136999</v>
      </c>
      <c r="I12" s="19">
        <f>G12+H12</f>
        <v/>
      </c>
      <c r="J12" s="119" t="n">
        <v>11957</v>
      </c>
      <c r="K12" s="117" t="n">
        <v>12015.64225</v>
      </c>
      <c r="L12" s="117" t="n">
        <v>16294.43653576999</v>
      </c>
      <c r="M12" s="19">
        <f>K12+L12</f>
        <v/>
      </c>
      <c r="N12" s="88" t="n">
        <v>52</v>
      </c>
      <c r="O12" s="88" t="n">
        <v>42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16024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1807</v>
      </c>
      <c r="E14" s="18" t="inlineStr">
        <is>
          <t>Room 5</t>
        </is>
      </c>
      <c r="F14" s="119" t="n">
        <v>27712</v>
      </c>
      <c r="G14" s="117" t="n">
        <v>15553.01875</v>
      </c>
      <c r="H14" s="117" t="n">
        <v>19417.25758636</v>
      </c>
      <c r="I14" s="19">
        <f>G14+H14</f>
        <v/>
      </c>
      <c r="J14" s="119" t="n">
        <v>28200</v>
      </c>
      <c r="K14" s="117" t="n">
        <v>15952.61825</v>
      </c>
      <c r="L14" s="117" t="n">
        <v>19743.88178503</v>
      </c>
      <c r="M14" s="19">
        <f>K14+L14</f>
        <v/>
      </c>
      <c r="N14" s="88" t="n">
        <v>61</v>
      </c>
      <c r="O14" s="88" t="n">
        <v>51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594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8308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2635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4383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12348</v>
      </c>
      <c r="S20" s="36" t="n">
        <v>-55578</v>
      </c>
      <c r="T20" s="35" t="n">
        <v>21010</v>
      </c>
      <c r="U20" s="36" t="n">
        <v>-46916</v>
      </c>
      <c r="V20" s="35" t="n">
        <v>27919</v>
      </c>
      <c r="W20" s="36" t="n">
        <v>-40007</v>
      </c>
      <c r="X20" s="35" t="n">
        <v>33733</v>
      </c>
      <c r="Y20" s="36" t="n">
        <v>-34193</v>
      </c>
      <c r="Z20" s="35" t="n">
        <v>41726</v>
      </c>
      <c r="AA20" s="36" t="n">
        <v>-26200</v>
      </c>
      <c r="AB20" s="35" t="n">
        <v>41726</v>
      </c>
      <c r="AC20" s="37" t="n">
        <v>-26200</v>
      </c>
      <c r="AD20" s="35" t="n">
        <v>41726</v>
      </c>
      <c r="AE20" s="37" t="n">
        <v>-26200</v>
      </c>
    </row>
    <row r="21" ht="15" customHeight="1" thickBot="1">
      <c r="M21" s="4" t="n"/>
      <c r="Q21" s="52" t="n"/>
      <c r="R21" s="40" t="n">
        <v>1970</v>
      </c>
      <c r="S21" s="41" t="n"/>
      <c r="T21" s="40" t="n">
        <v>2071</v>
      </c>
      <c r="U21" s="41" t="n"/>
      <c r="V21" s="40" t="n">
        <v>2184</v>
      </c>
      <c r="W21" s="41" t="n"/>
      <c r="X21" s="40" t="n">
        <v>2186</v>
      </c>
      <c r="Y21" s="41" t="n"/>
      <c r="Z21" s="40" t="n">
        <v>2187</v>
      </c>
      <c r="AA21" s="41" t="n"/>
      <c r="AB21" s="40" t="n">
        <v>2187</v>
      </c>
      <c r="AC21" s="42" t="n"/>
      <c r="AD21" s="40" t="n">
        <v>2187</v>
      </c>
      <c r="AE21" s="42" t="n"/>
    </row>
    <row r="22" ht="15" customHeight="1" thickBot="1">
      <c r="M22" s="4" t="n"/>
      <c r="Q22" s="54" t="n"/>
      <c r="R22" s="47" t="n">
        <v>6174</v>
      </c>
      <c r="S22" s="46" t="n"/>
      <c r="T22" s="47" t="n">
        <v>4331</v>
      </c>
      <c r="U22" s="46" t="n"/>
      <c r="V22" s="47" t="n">
        <v>3454.5</v>
      </c>
      <c r="W22" s="46" t="n"/>
      <c r="X22" s="47" t="n">
        <v>2907</v>
      </c>
      <c r="Y22" s="46" t="n"/>
      <c r="Z22" s="47" t="n">
        <v>3996.5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11910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32541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6288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4675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15763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4195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06.xml><?xml version="1.0" encoding="utf-8"?>
<worksheet xmlns:r="http://schemas.openxmlformats.org/officeDocument/2006/relationships" xmlns="http://schemas.openxmlformats.org/spreadsheetml/2006/main">
  <sheetPr codeName="Sheet106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17402</v>
      </c>
      <c r="G6" s="117" t="n">
        <v>8633.459875</v>
      </c>
      <c r="H6" s="117" t="n">
        <v>270.3691125</v>
      </c>
      <c r="I6" s="19">
        <f>G6+H6</f>
        <v/>
      </c>
      <c r="J6" s="119" t="n">
        <v>18676</v>
      </c>
      <c r="K6" s="117" t="n">
        <v>9278.79225</v>
      </c>
      <c r="L6" s="117" t="n">
        <v>265.6454650000001</v>
      </c>
      <c r="M6" s="19">
        <f>K6+L6</f>
        <v/>
      </c>
      <c r="N6" s="85" t="n">
        <v>63</v>
      </c>
      <c r="O6" s="85" t="n">
        <v>50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1410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2479</v>
      </c>
      <c r="E8" s="29" t="inlineStr">
        <is>
          <t>Room 2</t>
        </is>
      </c>
      <c r="F8" s="119" t="n">
        <v>3448</v>
      </c>
      <c r="G8" s="117" t="n">
        <v>3943.812499999999</v>
      </c>
      <c r="H8" s="117" t="n">
        <v>12722.4158294</v>
      </c>
      <c r="I8" s="19">
        <f>G8+H8</f>
        <v/>
      </c>
      <c r="J8" s="119" t="n">
        <v>3586</v>
      </c>
      <c r="K8" s="117" t="n">
        <v>4653.5205</v>
      </c>
      <c r="L8" s="117" t="n">
        <v>13162.2261272</v>
      </c>
      <c r="M8" s="19">
        <f>K8+L8</f>
        <v/>
      </c>
      <c r="N8" s="87" t="n">
        <v>18</v>
      </c>
      <c r="O8" s="87" t="n">
        <v>13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1469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4814</v>
      </c>
      <c r="E10" s="18" t="inlineStr">
        <is>
          <t>Room 3</t>
        </is>
      </c>
      <c r="F10" s="119" t="n">
        <v>14981</v>
      </c>
      <c r="G10" s="117" t="n">
        <v>11851.504375</v>
      </c>
      <c r="H10" s="117" t="n">
        <v>969.5521699999999</v>
      </c>
      <c r="I10" s="19">
        <f>G10+H10</f>
        <v/>
      </c>
      <c r="J10" s="119" t="n">
        <v>9988</v>
      </c>
      <c r="K10" s="117" t="n">
        <v>7563.211875</v>
      </c>
      <c r="L10" s="117" t="n">
        <v>1017.0589258</v>
      </c>
      <c r="M10" s="19">
        <f>K10+L10</f>
        <v/>
      </c>
      <c r="N10" s="88" t="n">
        <v>43</v>
      </c>
      <c r="O10" s="88" t="n">
        <v>32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11286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1516</v>
      </c>
      <c r="E12" s="29" t="inlineStr">
        <is>
          <t>Room 4</t>
        </is>
      </c>
      <c r="F12" s="119" t="n">
        <v>12163</v>
      </c>
      <c r="G12" s="117" t="n">
        <v>12212.42125</v>
      </c>
      <c r="H12" s="117" t="n">
        <v>15676.05215372999</v>
      </c>
      <c r="I12" s="19">
        <f>G12+H12</f>
        <v/>
      </c>
      <c r="J12" s="119" t="n">
        <v>12936</v>
      </c>
      <c r="K12" s="117" t="n">
        <v>12988.676</v>
      </c>
      <c r="L12" s="117" t="n">
        <v>15735.57417321999</v>
      </c>
      <c r="M12" s="19">
        <f>K12+L12</f>
        <v/>
      </c>
      <c r="N12" s="88" t="n">
        <v>49</v>
      </c>
      <c r="O12" s="88" t="n">
        <v>35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12681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1286</v>
      </c>
      <c r="E14" s="18" t="inlineStr">
        <is>
          <t>Room 5</t>
        </is>
      </c>
      <c r="F14" s="119" t="n">
        <v>28220</v>
      </c>
      <c r="G14" s="117" t="n">
        <v>17189.71875</v>
      </c>
      <c r="H14" s="117" t="n">
        <v>21196.00122240998</v>
      </c>
      <c r="I14" s="19">
        <f>G14+H14</f>
        <v/>
      </c>
      <c r="J14" s="119" t="n">
        <v>28569</v>
      </c>
      <c r="K14" s="117" t="n">
        <v>17581.614</v>
      </c>
      <c r="L14" s="117" t="n">
        <v>21560.05970683999</v>
      </c>
      <c r="M14" s="19">
        <f>K14+L14</f>
        <v/>
      </c>
      <c r="N14" s="88" t="n">
        <v>61</v>
      </c>
      <c r="O14" s="88" t="n">
        <v>44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289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8249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815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4021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10629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32505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4814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12083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3948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07.xml><?xml version="1.0" encoding="utf-8"?>
<worksheet xmlns:r="http://schemas.openxmlformats.org/officeDocument/2006/relationships" xmlns="http://schemas.openxmlformats.org/spreadsheetml/2006/main">
  <sheetPr codeName="Sheet107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18232</v>
      </c>
      <c r="G6" s="117" t="n">
        <v>8650.406125</v>
      </c>
      <c r="H6" s="117" t="n">
        <v>237.5374875</v>
      </c>
      <c r="I6" s="19">
        <f>G6+H6</f>
        <v/>
      </c>
      <c r="J6" s="119" t="n">
        <v>17715</v>
      </c>
      <c r="K6" s="117" t="n">
        <v>8316.760250000001</v>
      </c>
      <c r="L6" s="117" t="n">
        <v>225.356825</v>
      </c>
      <c r="M6" s="19">
        <f>K6+L6</f>
        <v/>
      </c>
      <c r="N6" s="85" t="n">
        <v>83</v>
      </c>
      <c r="O6" s="85" t="n">
        <v>67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1410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2479</v>
      </c>
      <c r="E8" s="29" t="inlineStr">
        <is>
          <t>Room 2</t>
        </is>
      </c>
      <c r="F8" s="119" t="n">
        <v>3494</v>
      </c>
      <c r="G8" s="117" t="n">
        <v>3872.850499999999</v>
      </c>
      <c r="H8" s="117" t="n">
        <v>11018.59080728</v>
      </c>
      <c r="I8" s="19">
        <f>G8+H8</f>
        <v/>
      </c>
      <c r="J8" s="119" t="n">
        <v>3204</v>
      </c>
      <c r="K8" s="117" t="n">
        <v>3470.7625</v>
      </c>
      <c r="L8" s="117" t="n">
        <v>9954.123723540013</v>
      </c>
      <c r="M8" s="19">
        <f>K8+L8</f>
        <v/>
      </c>
      <c r="N8" s="87" t="n">
        <v>26</v>
      </c>
      <c r="O8" s="87" t="n">
        <v>17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1469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4814</v>
      </c>
      <c r="E10" s="18" t="inlineStr">
        <is>
          <t>Room 3</t>
        </is>
      </c>
      <c r="F10" s="119" t="n">
        <v>17331</v>
      </c>
      <c r="G10" s="117" t="n">
        <v>12905.4064375</v>
      </c>
      <c r="H10" s="117" t="n">
        <v>1251.132776</v>
      </c>
      <c r="I10" s="19">
        <f>G10+H10</f>
        <v/>
      </c>
      <c r="J10" s="119" t="n">
        <v>16944</v>
      </c>
      <c r="K10" s="117" t="n">
        <v>12683.8714375</v>
      </c>
      <c r="L10" s="117" t="n">
        <v>1222.1630588</v>
      </c>
      <c r="M10" s="19">
        <f>K10+L10</f>
        <v/>
      </c>
      <c r="N10" s="88" t="n">
        <v>51</v>
      </c>
      <c r="O10" s="88" t="n">
        <v>37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8438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1516</v>
      </c>
      <c r="E12" s="29" t="inlineStr">
        <is>
          <t>Room 4</t>
        </is>
      </c>
      <c r="F12" s="119" t="n">
        <v>10929</v>
      </c>
      <c r="G12" s="117" t="n">
        <v>10618.93725</v>
      </c>
      <c r="H12" s="117" t="n">
        <v>13824.11697730999</v>
      </c>
      <c r="I12" s="19">
        <f>G12+H12</f>
        <v/>
      </c>
      <c r="J12" s="119" t="n">
        <v>11427</v>
      </c>
      <c r="K12" s="117" t="n">
        <v>11475.362</v>
      </c>
      <c r="L12" s="117" t="n">
        <v>14195.19044155</v>
      </c>
      <c r="M12" s="19">
        <f>K12+L12</f>
        <v/>
      </c>
      <c r="N12" s="88" t="n">
        <v>55</v>
      </c>
      <c r="O12" s="88" t="n">
        <v>35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14111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1286</v>
      </c>
      <c r="E14" s="18" t="inlineStr">
        <is>
          <t>Room 5</t>
        </is>
      </c>
      <c r="F14" s="119" t="n">
        <v>21238</v>
      </c>
      <c r="G14" s="117" t="n">
        <v>15369.96875</v>
      </c>
      <c r="H14" s="117" t="n">
        <v>17351.78830884</v>
      </c>
      <c r="I14" s="19">
        <f>G14+H14</f>
        <v/>
      </c>
      <c r="J14" s="119" t="n">
        <v>21229</v>
      </c>
      <c r="K14" s="117" t="n">
        <v>15579.04875</v>
      </c>
      <c r="L14" s="117" t="n">
        <v>17498.61720305999</v>
      </c>
      <c r="M14" s="19">
        <f>K14+L14</f>
        <v/>
      </c>
      <c r="N14" s="88" t="n">
        <v>77</v>
      </c>
      <c r="O14" s="88" t="n">
        <v>50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289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9049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2275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4447</v>
      </c>
      <c r="O18" s="1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8762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31834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2537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16245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4447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3805</v>
      </c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44</v>
      </c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5134</v>
      </c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3900</v>
      </c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4832</v>
      </c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0</v>
      </c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0</v>
      </c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0</v>
      </c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0</v>
      </c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595</v>
      </c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3026</v>
      </c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3276</v>
      </c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3964</v>
      </c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3926</v>
      </c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3239</v>
      </c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1260</v>
      </c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2295</v>
      </c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0</v>
      </c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0</v>
      </c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4776</v>
      </c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3450</v>
      </c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2747</v>
      </c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1320</v>
      </c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6234</v>
      </c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2531</v>
      </c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3044</v>
      </c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7971</v>
      </c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08.xml><?xml version="1.0" encoding="utf-8"?>
<worksheet xmlns:r="http://schemas.openxmlformats.org/officeDocument/2006/relationships" xmlns="http://schemas.openxmlformats.org/spreadsheetml/2006/main">
  <sheetPr codeName="Sheet108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2516</v>
      </c>
      <c r="E6" s="18" t="inlineStr">
        <is>
          <t xml:space="preserve">Room 1 </t>
        </is>
      </c>
      <c r="F6" s="119" t="n">
        <v>19376</v>
      </c>
      <c r="G6" s="117" t="n">
        <v>9611.826749999998</v>
      </c>
      <c r="H6" s="117" t="n">
        <v>227.633275</v>
      </c>
      <c r="I6" s="19">
        <f>G6+H6</f>
        <v/>
      </c>
      <c r="J6" s="119" t="n">
        <v>18657</v>
      </c>
      <c r="K6" s="117" t="n">
        <v>9074.785125</v>
      </c>
      <c r="L6" s="117" t="n">
        <v>191.5585175</v>
      </c>
      <c r="M6" s="19" t="n"/>
      <c r="N6" s="85" t="n">
        <v>73</v>
      </c>
      <c r="O6" s="85" t="n">
        <v>53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203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1981</v>
      </c>
      <c r="E8" s="29" t="inlineStr">
        <is>
          <t>Room 2</t>
        </is>
      </c>
      <c r="F8" s="119" t="n">
        <v>2900</v>
      </c>
      <c r="G8" s="117" t="n">
        <v>3689.448</v>
      </c>
      <c r="H8" s="117" t="n">
        <v>13227.91197024</v>
      </c>
      <c r="I8" s="19">
        <f>G8+H8</f>
        <v/>
      </c>
      <c r="J8" s="119" t="n">
        <v>2875</v>
      </c>
      <c r="K8" s="117" t="n">
        <v>3873.6205</v>
      </c>
      <c r="L8" s="117" t="n">
        <v>11380.45919348001</v>
      </c>
      <c r="M8" s="19" t="n"/>
      <c r="N8" s="87" t="n">
        <v>26</v>
      </c>
      <c r="O8" s="87" t="n">
        <v>14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1158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2258</v>
      </c>
      <c r="E10" s="18" t="inlineStr">
        <is>
          <t>Room 3</t>
        </is>
      </c>
      <c r="F10" s="119" t="n">
        <v>11464</v>
      </c>
      <c r="G10" s="117" t="n">
        <v>8073.641812499999</v>
      </c>
      <c r="H10" s="117" t="n">
        <v>1139.115144</v>
      </c>
      <c r="I10" s="19">
        <f>G10+H10</f>
        <v/>
      </c>
      <c r="J10" s="119" t="n">
        <v>11171</v>
      </c>
      <c r="K10" s="117" t="n">
        <v>7850.334312500002</v>
      </c>
      <c r="L10" s="117" t="n">
        <v>1181.5725476</v>
      </c>
      <c r="M10" s="19" t="n"/>
      <c r="N10" s="88" t="n">
        <v>38</v>
      </c>
      <c r="O10" s="88" t="n">
        <v>24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9561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11568</v>
      </c>
      <c r="G12" s="117" t="n">
        <v>11151.6725</v>
      </c>
      <c r="H12" s="117" t="n">
        <v>13367.24663052999</v>
      </c>
      <c r="I12" s="19">
        <f>G12+H12</f>
        <v/>
      </c>
      <c r="J12" s="119" t="n">
        <v>11525</v>
      </c>
      <c r="K12" s="117" t="n">
        <v>11757.70025</v>
      </c>
      <c r="L12" s="117" t="n">
        <v>13750.24817793</v>
      </c>
      <c r="M12" s="19" t="n"/>
      <c r="N12" s="88" t="n">
        <v>50</v>
      </c>
      <c r="O12" s="88" t="n">
        <v>31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10220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19801</v>
      </c>
      <c r="G14" s="117" t="n">
        <v>15030.11375</v>
      </c>
      <c r="H14" s="117" t="n">
        <v>17039.41688554001</v>
      </c>
      <c r="I14" s="19">
        <f>G14+H14</f>
        <v/>
      </c>
      <c r="J14" s="119" t="n">
        <v>19641</v>
      </c>
      <c r="K14" s="117" t="n">
        <v>15004.54975</v>
      </c>
      <c r="L14" s="117" t="n">
        <v>17091.29945609002</v>
      </c>
      <c r="M14" s="19" t="n"/>
      <c r="N14" s="88" t="n">
        <v>74</v>
      </c>
      <c r="O14" s="88" t="n">
        <v>55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9448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1018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4601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11200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25805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2516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2258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14158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3139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09.xml><?xml version="1.0" encoding="utf-8"?>
<worksheet xmlns:r="http://schemas.openxmlformats.org/officeDocument/2006/relationships" xmlns="http://schemas.openxmlformats.org/spreadsheetml/2006/main">
  <sheetPr codeName="Sheet109">
    <tabColor theme="1"/>
    <outlinePr summaryBelow="1" summaryRight="1"/>
    <pageSetUpPr fitToPage="1"/>
  </sheetPr>
  <dimension ref="B2:AQ64"/>
  <sheetViews>
    <sheetView topLeftCell="G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44459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2828</v>
      </c>
      <c r="E6" s="18" t="inlineStr">
        <is>
          <t xml:space="preserve">Room 1 </t>
        </is>
      </c>
      <c r="F6" s="119" t="n">
        <v>19365</v>
      </c>
      <c r="G6" s="117" t="n">
        <v>9457.759749999999</v>
      </c>
      <c r="H6" s="117" t="n">
        <v>246.28405</v>
      </c>
      <c r="I6" s="19">
        <f>G6+H6</f>
        <v/>
      </c>
      <c r="J6" s="119" t="n">
        <v>20163</v>
      </c>
      <c r="K6" s="117" t="n">
        <v>9758.468125000001</v>
      </c>
      <c r="L6" s="117" t="n">
        <v>222.3701475</v>
      </c>
      <c r="M6" s="19">
        <f>K6+L6</f>
        <v/>
      </c>
      <c r="N6" s="85" t="n">
        <v>66</v>
      </c>
      <c r="O6" s="85" t="n">
        <v>53</v>
      </c>
      <c r="P6" s="92" t="n"/>
      <c r="Q6" s="20">
        <f>J6-P6</f>
        <v/>
      </c>
      <c r="R6" s="21" t="n">
        <v>2369</v>
      </c>
      <c r="S6" s="20">
        <f>IF(R6&gt;0,(R6-R7-$Q6),"")</f>
        <v/>
      </c>
      <c r="T6" s="21" t="n">
        <v>4394</v>
      </c>
      <c r="U6" s="20">
        <f>IF(T6&gt;0,(T6-T7-$Q6),"")</f>
        <v/>
      </c>
      <c r="V6" s="21" t="n">
        <v>5070</v>
      </c>
      <c r="W6" s="20">
        <f>IF(V6&gt;0,(V6-V7-$Q6),"")</f>
        <v/>
      </c>
      <c r="X6" s="21" t="n">
        <v>13785</v>
      </c>
      <c r="Y6" s="20">
        <f>IF(X6&gt;0,(X6-X7-$Q6),"")</f>
        <v/>
      </c>
      <c r="Z6" s="21" t="n">
        <v>15831</v>
      </c>
      <c r="AA6" s="20">
        <f>IF(Z6&gt;0,(Z6-Z7-$Q6),"")</f>
        <v/>
      </c>
      <c r="AB6" s="21" t="n">
        <v>15831</v>
      </c>
      <c r="AC6" s="22">
        <f>IF(AB6&gt;0,(AB6-AB7-$Q6),"")</f>
        <v/>
      </c>
      <c r="AD6" s="21" t="n">
        <v>15831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145</v>
      </c>
      <c r="S7" s="24" t="n"/>
      <c r="T7" s="25" t="n">
        <v>146</v>
      </c>
      <c r="U7" s="24" t="n"/>
      <c r="V7" s="25" t="n">
        <v>146</v>
      </c>
      <c r="W7" s="24" t="n"/>
      <c r="X7" s="25" t="n">
        <v>193</v>
      </c>
      <c r="Y7" s="24" t="n"/>
      <c r="Z7" s="25" t="n">
        <v>193</v>
      </c>
      <c r="AA7" s="24" t="n"/>
      <c r="AB7" s="25" t="n">
        <v>193</v>
      </c>
      <c r="AC7" s="26" t="n"/>
      <c r="AD7" s="25" t="n">
        <v>193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2437</v>
      </c>
      <c r="E8" s="29" t="inlineStr">
        <is>
          <t>Room 2</t>
        </is>
      </c>
      <c r="F8" s="119" t="n">
        <v>3835</v>
      </c>
      <c r="G8" s="117" t="n">
        <v>3744.1395</v>
      </c>
      <c r="H8" s="117" t="n">
        <v>11715.01272318001</v>
      </c>
      <c r="I8" s="19">
        <f>G8+H8</f>
        <v/>
      </c>
      <c r="J8" s="119" t="n">
        <v>3871</v>
      </c>
      <c r="K8" s="117" t="n">
        <v>3680.478499999999</v>
      </c>
      <c r="L8" s="117" t="n">
        <v>11802.41785504001</v>
      </c>
      <c r="M8" s="19">
        <f>K8+L8</f>
        <v/>
      </c>
      <c r="N8" s="87" t="n">
        <v>20</v>
      </c>
      <c r="O8" s="87" t="n">
        <v>9</v>
      </c>
      <c r="P8" s="92" t="n"/>
      <c r="Q8" s="20">
        <f>J8-P8</f>
        <v/>
      </c>
      <c r="R8" s="21" t="n">
        <v>375</v>
      </c>
      <c r="S8" s="20">
        <f>IF(R8&gt;0,(R8-R9-$Q8),"")</f>
        <v/>
      </c>
      <c r="T8" s="21" t="n">
        <v>438</v>
      </c>
      <c r="U8" s="20">
        <f>IF(T8&gt;0,(T8-T9-$Q8),"")</f>
        <v/>
      </c>
      <c r="V8" s="21" t="n">
        <v>1060</v>
      </c>
      <c r="W8" s="20">
        <f>IF(V8&gt;0,(V8-V9-$Q8),"")</f>
        <v/>
      </c>
      <c r="X8" s="21" t="n">
        <v>1736</v>
      </c>
      <c r="Y8" s="20">
        <f>IF(X8&gt;0,(X8-X9-$Q8),"")</f>
        <v/>
      </c>
      <c r="Z8" s="21" t="n">
        <v>2102</v>
      </c>
      <c r="AA8" s="20">
        <f>IF(Z8&gt;0,(Z8-Z9-$Q8),"")</f>
        <v/>
      </c>
      <c r="AB8" s="21" t="n">
        <v>2102</v>
      </c>
      <c r="AC8" s="22">
        <f>IF(AB8&gt;0,(AB8-AB9-$Q8),"")</f>
        <v/>
      </c>
      <c r="AD8" s="21" t="n">
        <v>2102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1444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4042</v>
      </c>
      <c r="E10" s="18" t="inlineStr">
        <is>
          <t>Room 3</t>
        </is>
      </c>
      <c r="F10" s="119" t="n">
        <v>16290</v>
      </c>
      <c r="G10" s="117" t="n">
        <v>11847.2109375</v>
      </c>
      <c r="H10" s="117" t="n">
        <v>1189.824269</v>
      </c>
      <c r="I10" s="19">
        <f>G10+H10</f>
        <v/>
      </c>
      <c r="J10" s="119" t="n">
        <v>12036</v>
      </c>
      <c r="K10" s="117" t="n">
        <v>8036.5759375</v>
      </c>
      <c r="L10" s="117" t="n">
        <v>1294.1371853</v>
      </c>
      <c r="M10" s="19">
        <f>K10+L10</f>
        <v/>
      </c>
      <c r="N10" s="88" t="n">
        <v>41</v>
      </c>
      <c r="O10" s="88" t="n">
        <v>29</v>
      </c>
      <c r="P10" s="92" t="n"/>
      <c r="Q10" s="20">
        <f>J10-P10</f>
        <v/>
      </c>
      <c r="R10" s="21" t="n">
        <v>2437</v>
      </c>
      <c r="S10" s="20">
        <f>IF(R10&gt;0,(R10-R11-$Q10),"")</f>
        <v/>
      </c>
      <c r="T10" s="21" t="n">
        <v>4356</v>
      </c>
      <c r="U10" s="20">
        <f>IF(T10&gt;0,(T10-T11-$Q10),"")</f>
        <v/>
      </c>
      <c r="V10" s="21" t="n">
        <v>6909</v>
      </c>
      <c r="W10" s="20">
        <f>IF(V10&gt;0,(V10-V11-$Q10),"")</f>
        <v/>
      </c>
      <c r="X10" s="21" t="n">
        <v>7639</v>
      </c>
      <c r="Y10" s="20">
        <f>IF(X10&gt;0,(X10-X11-$Q10),"")</f>
        <v/>
      </c>
      <c r="Z10" s="21" t="n">
        <v>8019</v>
      </c>
      <c r="AA10" s="20">
        <f>IF(Z10&gt;0,(Z10-Z11-$Q10),"")</f>
        <v/>
      </c>
      <c r="AB10" s="21" t="n">
        <v>8019</v>
      </c>
      <c r="AC10" s="22">
        <f>IF(AB10&gt;0,(AB10-AB11-$Q10),"")</f>
        <v/>
      </c>
      <c r="AD10" s="21" t="n">
        <v>8019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10184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1664</v>
      </c>
      <c r="S11" s="24" t="n"/>
      <c r="T11" s="30" t="n">
        <v>2360</v>
      </c>
      <c r="U11" s="24" t="n"/>
      <c r="V11" s="30" t="n">
        <v>2012</v>
      </c>
      <c r="W11" s="24" t="n"/>
      <c r="X11" s="30" t="n">
        <v>2012</v>
      </c>
      <c r="Y11" s="24" t="n"/>
      <c r="Z11" s="30" t="n">
        <v>2012</v>
      </c>
      <c r="AA11" s="24" t="n"/>
      <c r="AB11" s="30" t="n">
        <v>2012</v>
      </c>
      <c r="AC11" s="26" t="n"/>
      <c r="AD11" s="30" t="n">
        <v>2012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10459</v>
      </c>
      <c r="G12" s="117" t="n">
        <v>9961.348999999998</v>
      </c>
      <c r="H12" s="117" t="n">
        <v>13026.66935982</v>
      </c>
      <c r="I12" s="19">
        <f>G12+H12</f>
        <v/>
      </c>
      <c r="J12" s="119" t="n">
        <v>11028</v>
      </c>
      <c r="K12" s="117" t="n">
        <v>10790.148</v>
      </c>
      <c r="L12" s="117" t="n">
        <v>12929.77016336</v>
      </c>
      <c r="M12" s="19">
        <f>K12+L12</f>
        <v/>
      </c>
      <c r="N12" s="88" t="n">
        <v>44</v>
      </c>
      <c r="O12" s="88" t="n">
        <v>34</v>
      </c>
      <c r="P12" s="92" t="n"/>
      <c r="Q12" s="20">
        <f>J12-P12</f>
        <v/>
      </c>
      <c r="R12" s="21" t="n">
        <v>4091</v>
      </c>
      <c r="S12" s="20">
        <f>IF(R12&gt;0,(R12-R13-$Q12),"")</f>
        <v/>
      </c>
      <c r="T12" s="21" t="n">
        <v>5575</v>
      </c>
      <c r="U12" s="20">
        <f>IF(T12&gt;0,(T12-T13-$Q12),"")</f>
        <v/>
      </c>
      <c r="V12" s="21" t="n">
        <v>8530</v>
      </c>
      <c r="W12" s="20">
        <f>IF(V12&gt;0,(V12-V13-$Q12),"")</f>
        <v/>
      </c>
      <c r="X12" s="21" t="n">
        <v>9667</v>
      </c>
      <c r="Y12" s="20">
        <f>IF(X12&gt;0,(X12-X13-$Q12),"")</f>
        <v/>
      </c>
      <c r="Z12" s="21" t="n">
        <v>9667</v>
      </c>
      <c r="AA12" s="20">
        <f>IF(Z12&gt;0,(Z12-Z13-$Q12),"")</f>
        <v/>
      </c>
      <c r="AB12" s="21" t="n">
        <v>9667</v>
      </c>
      <c r="AC12" s="22">
        <f>IF(AB12&gt;0,(AB12-AB13-$Q12),"")</f>
        <v/>
      </c>
      <c r="AD12" s="21" t="n">
        <v>9667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9859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62</v>
      </c>
      <c r="S13" s="24" t="n"/>
      <c r="T13" s="30" t="n">
        <v>105</v>
      </c>
      <c r="U13" s="24" t="n"/>
      <c r="V13" s="30" t="n">
        <v>221</v>
      </c>
      <c r="W13" s="24" t="n"/>
      <c r="X13" s="30" t="n">
        <v>260</v>
      </c>
      <c r="Y13" s="24" t="n"/>
      <c r="Z13" s="30" t="n">
        <v>260</v>
      </c>
      <c r="AA13" s="24" t="n"/>
      <c r="AB13" s="30" t="n">
        <v>260</v>
      </c>
      <c r="AC13" s="26" t="n"/>
      <c r="AD13" s="30" t="n">
        <v>260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23773</v>
      </c>
      <c r="G14" s="117" t="n">
        <v>14567.13</v>
      </c>
      <c r="H14" s="117" t="n">
        <v>17827.34168588502</v>
      </c>
      <c r="I14" s="19">
        <f>G14+H14</f>
        <v/>
      </c>
      <c r="J14" s="119" t="n">
        <v>24146</v>
      </c>
      <c r="K14" s="117" t="n">
        <v>14962.23725</v>
      </c>
      <c r="L14" s="117" t="n">
        <v>18195.88489004499</v>
      </c>
      <c r="M14" s="19">
        <f>K14+L14</f>
        <v/>
      </c>
      <c r="N14" s="88" t="n">
        <v>64</v>
      </c>
      <c r="O14" s="88" t="n">
        <v>50</v>
      </c>
      <c r="P14" s="92" t="n"/>
      <c r="Q14" s="20">
        <f>J14-P14</f>
        <v/>
      </c>
      <c r="R14" s="21" t="n">
        <v>3819</v>
      </c>
      <c r="S14" s="20">
        <f>IF(R14&gt;0,(R14-R15-$Q14),"")</f>
        <v/>
      </c>
      <c r="T14" s="21" t="n">
        <v>5440</v>
      </c>
      <c r="U14" s="20">
        <f>IF(T14&gt;0,(T14-T15-$Q14),"")</f>
        <v/>
      </c>
      <c r="V14" s="21" t="n">
        <v>6916</v>
      </c>
      <c r="W14" s="20">
        <f>IF(V14&gt;0,(V14-V15-$Q14),"")</f>
        <v/>
      </c>
      <c r="X14" s="21" t="n">
        <v>8830</v>
      </c>
      <c r="Y14" s="20">
        <f>IF(X14&gt;0,(X14-X15-$Q14),"")</f>
        <v/>
      </c>
      <c r="Z14" s="21" t="n">
        <v>8784</v>
      </c>
      <c r="AA14" s="20">
        <f>IF(Z14&gt;0,(Z14-Z15-$Q14),"")</f>
        <v/>
      </c>
      <c r="AB14" s="21" t="n">
        <v>8784</v>
      </c>
      <c r="AC14" s="22">
        <f>IF(AB14&gt;0,(AB14-AB15-$Q14),"")</f>
        <v/>
      </c>
      <c r="AD14" s="21" t="n">
        <v>8784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9</v>
      </c>
      <c r="U15" s="24" t="n"/>
      <c r="V15" s="25" t="n">
        <v>9</v>
      </c>
      <c r="W15" s="24" t="n"/>
      <c r="X15" s="25" t="n">
        <v>11</v>
      </c>
      <c r="Y15" s="24" t="n"/>
      <c r="Z15" s="25" t="n">
        <v>16</v>
      </c>
      <c r="AA15" s="24" t="n"/>
      <c r="AB15" s="25" t="n">
        <v>16</v>
      </c>
      <c r="AC15" s="26" t="n"/>
      <c r="AD15" s="25" t="n">
        <v>16</v>
      </c>
      <c r="AE15" s="26" t="n"/>
    </row>
    <row r="16" ht="15" customHeight="1" thickBot="1">
      <c r="B16" s="16" t="inlineStr">
        <is>
          <t>SBUX PHX</t>
        </is>
      </c>
      <c r="C16" s="17" t="n">
        <v>9617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2321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4667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9586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27892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2828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4042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15238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3881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635</v>
      </c>
      <c r="S35" s="104">
        <f>IF(T35&gt;0,(T35-R35)/2,"")</f>
        <v/>
      </c>
      <c r="T35" s="104" t="n">
        <v>1312</v>
      </c>
      <c r="U35" s="104">
        <f>IF(V35&gt;0,(V35-T35)/2,"")</f>
        <v/>
      </c>
      <c r="V35" s="104" t="n">
        <v>1505</v>
      </c>
      <c r="W35" s="104">
        <f>IF(X35&gt;0,(X35-V35)/2,"")</f>
        <v/>
      </c>
      <c r="X35" s="104" t="n">
        <v>3231</v>
      </c>
      <c r="Y35" s="104">
        <f>IF(Z35&gt;0,(Z35-X35)/2,"")</f>
        <v/>
      </c>
      <c r="Z35" s="104" t="n">
        <v>3579</v>
      </c>
      <c r="AA35" s="104">
        <f>IF(AB35&gt;0,(AB35-Z35)/2,"")</f>
        <v/>
      </c>
      <c r="AB35" s="104" t="n">
        <v>3579</v>
      </c>
      <c r="AC35" s="104">
        <f>IF(AD35&gt;0,(AD35-AB35)/2,"")</f>
        <v/>
      </c>
      <c r="AD35" s="104" t="n">
        <v>3579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13</v>
      </c>
      <c r="S36" s="106">
        <f>IF(T36&gt;0,(T36-R36)/2,"")</f>
        <v/>
      </c>
      <c r="T36" s="106" t="n">
        <v>13</v>
      </c>
      <c r="U36" s="106">
        <f>IF(V36&gt;0,(V36-T36)/2,"")</f>
        <v/>
      </c>
      <c r="V36" s="106" t="n">
        <v>13</v>
      </c>
      <c r="W36" s="106">
        <f>IF(X36&gt;0,(X36-V36)/2,"")</f>
        <v/>
      </c>
      <c r="X36" s="106" t="n">
        <v>67</v>
      </c>
      <c r="Y36" s="106">
        <f>IF(Z36&gt;0,(Z36-X36)/2,"")</f>
        <v/>
      </c>
      <c r="Z36" s="106" t="n">
        <v>67</v>
      </c>
      <c r="AA36" s="106">
        <f>IF(AB36&gt;0,(AB36-Z36)/2,"")</f>
        <v/>
      </c>
      <c r="AB36" s="106" t="n">
        <v>67</v>
      </c>
      <c r="AC36" s="106">
        <f>IF(AD36&gt;0,(AD36-AB36)/2,"")</f>
        <v/>
      </c>
      <c r="AD36" s="106" t="n">
        <v>67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1721</v>
      </c>
      <c r="S37" s="108">
        <f>IF(T37&gt;0,(T37-R37)/2,"")</f>
        <v/>
      </c>
      <c r="T37" s="108" t="n">
        <v>3069</v>
      </c>
      <c r="U37" s="108">
        <f>IF(V37&gt;0,(V37-T37)/2,"")</f>
        <v/>
      </c>
      <c r="V37" s="108" t="n">
        <v>3552</v>
      </c>
      <c r="W37" s="108">
        <f>IF(X37&gt;0,(X37-V37)/2,"")</f>
        <v/>
      </c>
      <c r="X37" s="108" t="n">
        <v>5051</v>
      </c>
      <c r="Y37" s="108">
        <f>IF(Z37&gt;0,(Z37-X37)/2,"")</f>
        <v/>
      </c>
      <c r="Z37" s="108" t="n">
        <v>5051</v>
      </c>
      <c r="AA37" s="108">
        <f>IF(AB37&gt;0,(AB37-Z37)/2,"")</f>
        <v/>
      </c>
      <c r="AB37" s="108" t="n">
        <v>5051</v>
      </c>
      <c r="AC37" s="108">
        <f>IF(AD37&gt;0,(AD37-AB37)/2,"")</f>
        <v/>
      </c>
      <c r="AD37" s="108" t="n">
        <v>5051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0</v>
      </c>
      <c r="W38" s="106">
        <f>IF(X38&gt;0,(X38-V38)/2,"")</f>
        <v/>
      </c>
      <c r="X38" s="106" t="n">
        <v>4087</v>
      </c>
      <c r="Y38" s="106">
        <f>IF(Z38&gt;0,(Z38-X38)/2,"")</f>
        <v/>
      </c>
      <c r="Z38" s="106" t="n">
        <v>4087</v>
      </c>
      <c r="AA38" s="106">
        <f>IF(AB38&gt;0,(AB38-Z38)/2,"")</f>
        <v/>
      </c>
      <c r="AB38" s="106" t="n">
        <v>4087</v>
      </c>
      <c r="AC38" s="106">
        <f>IF(AD38&gt;0,(AD38-AB38)/2,"")</f>
        <v/>
      </c>
      <c r="AD38" s="106" t="n">
        <v>4087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0</v>
      </c>
      <c r="W39" s="108">
        <f>IF(X39&gt;0,(X39-V39)/2,"")</f>
        <v/>
      </c>
      <c r="X39" s="108" t="n">
        <v>1349</v>
      </c>
      <c r="Y39" s="108">
        <f>IF(Z39&gt;0,(Z39-X39)/2,"")</f>
        <v/>
      </c>
      <c r="Z39" s="108" t="n">
        <v>3047</v>
      </c>
      <c r="AA39" s="108">
        <f>IF(AB39&gt;0,(AB39-Z39)/2,"")</f>
        <v/>
      </c>
      <c r="AB39" s="108" t="n">
        <v>3047</v>
      </c>
      <c r="AC39" s="108">
        <f>IF(AD39&gt;0,(AD39-AB39)/2,"")</f>
        <v/>
      </c>
      <c r="AD39" s="108" t="n">
        <v>3047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135</v>
      </c>
      <c r="S44" s="112">
        <f>IF(T44&gt;0,(T44-R44)/2,"")</f>
        <v/>
      </c>
      <c r="T44" s="112" t="n">
        <v>180</v>
      </c>
      <c r="U44" s="112">
        <f>IF(V44&gt;0,(V44-T44)/2,"")</f>
        <v/>
      </c>
      <c r="V44" s="112" t="n">
        <v>421</v>
      </c>
      <c r="W44" s="112">
        <f>IF(X44&gt;0,(X44-V44)/2,"")</f>
        <v/>
      </c>
      <c r="X44" s="112" t="n">
        <v>580</v>
      </c>
      <c r="Y44" s="112">
        <f>IF(Z44&gt;0,(Z44-X44)/2,"")</f>
        <v/>
      </c>
      <c r="Z44" s="112" t="n">
        <v>580</v>
      </c>
      <c r="AA44" s="112">
        <f>IF(AB44&gt;0,(AB44-Z44)/2,"")</f>
        <v/>
      </c>
      <c r="AB44" s="112" t="n">
        <v>580</v>
      </c>
      <c r="AC44" s="112">
        <f>IF(AD44&gt;0,(AD44-AB44)/2,"")</f>
        <v/>
      </c>
      <c r="AD44" s="112" t="n">
        <v>580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240</v>
      </c>
      <c r="S45" s="108">
        <f>IF(T45&gt;0,(T45-R45)/2,"")</f>
        <v/>
      </c>
      <c r="T45" s="108" t="n">
        <v>258</v>
      </c>
      <c r="U45" s="108">
        <f>IF(V45&gt;0,(V45-T45)/2,"")</f>
        <v/>
      </c>
      <c r="V45" s="108" t="n">
        <v>639</v>
      </c>
      <c r="W45" s="108">
        <f>IF(X45&gt;0,(X45-V45)/2,"")</f>
        <v/>
      </c>
      <c r="X45" s="108" t="n">
        <v>1156</v>
      </c>
      <c r="Y45" s="108">
        <f>IF(Z45&gt;0,(Z45-X45)/2,"")</f>
        <v/>
      </c>
      <c r="Z45" s="108" t="n">
        <v>1522</v>
      </c>
      <c r="AA45" s="108">
        <f>IF(AB45&gt;0,(AB45-Z45)/2,"")</f>
        <v/>
      </c>
      <c r="AB45" s="108" t="n">
        <v>1522</v>
      </c>
      <c r="AC45" s="108">
        <f>IF(AD45&gt;0,(AD45-AB45)/2,"")</f>
        <v/>
      </c>
      <c r="AD45" s="108" t="n">
        <v>1522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272</v>
      </c>
      <c r="U48" s="112">
        <f>IF(V48&gt;0,(V48-T48)/2,"")</f>
        <v/>
      </c>
      <c r="V48" s="112" t="n">
        <v>2269</v>
      </c>
      <c r="W48" s="112">
        <f>IF(X48&gt;0,(X48-V48)/2,"")</f>
        <v/>
      </c>
      <c r="X48" s="112" t="n">
        <v>1254</v>
      </c>
      <c r="Y48" s="112">
        <f>IF(Z48&gt;0,(Z48-X48)/2,"")</f>
        <v/>
      </c>
      <c r="Z48" s="112" t="n">
        <v>1254</v>
      </c>
      <c r="AA48" s="112">
        <f>IF(AB48&gt;0,(AB48-Z48)/2,"")</f>
        <v/>
      </c>
      <c r="AB48" s="112" t="n">
        <v>1254</v>
      </c>
      <c r="AC48" s="112">
        <f>IF(AD48&gt;0,(AD48-AB48)/2,"")</f>
        <v/>
      </c>
      <c r="AD48" s="112" t="n">
        <v>1254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210</v>
      </c>
      <c r="S49" s="108">
        <f>IF(T49&gt;0,(T49-R49)/2,"")</f>
        <v/>
      </c>
      <c r="T49" s="108" t="n">
        <v>1009</v>
      </c>
      <c r="U49" s="108">
        <f>IF(V49&gt;0,(V49-T49)/2,"")</f>
        <v/>
      </c>
      <c r="V49" s="108" t="n">
        <v>1009</v>
      </c>
      <c r="W49" s="108">
        <f>IF(X49&gt;0,(X49-V49)/2,"")</f>
        <v/>
      </c>
      <c r="X49" s="108" t="n">
        <v>2779</v>
      </c>
      <c r="Y49" s="108">
        <f>IF(Z49&gt;0,(Z49-X49)/2,"")</f>
        <v/>
      </c>
      <c r="Z49" s="108" t="n">
        <v>2779</v>
      </c>
      <c r="AA49" s="108">
        <f>IF(AB49&gt;0,(AB49-Z49)/2,"")</f>
        <v/>
      </c>
      <c r="AB49" s="108" t="n">
        <v>2779</v>
      </c>
      <c r="AC49" s="108">
        <f>IF(AD49&gt;0,(AD49-AB49)/2,"")</f>
        <v/>
      </c>
      <c r="AD49" s="108" t="n">
        <v>2779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1108</v>
      </c>
      <c r="S50" s="106">
        <f>IF(T50&gt;0,(T50-R50)/2,"")</f>
        <v/>
      </c>
      <c r="T50" s="106" t="n">
        <v>1260</v>
      </c>
      <c r="U50" s="106">
        <f>IF(V50&gt;0,(V50-T50)/2,"")</f>
        <v/>
      </c>
      <c r="V50" s="106" t="n">
        <v>1260</v>
      </c>
      <c r="W50" s="106">
        <f>IF(X50&gt;0,(X50-V50)/2,"")</f>
        <v/>
      </c>
      <c r="X50" s="106" t="n">
        <v>1260</v>
      </c>
      <c r="Y50" s="106">
        <f>IF(Z50&gt;0,(Z50-X50)/2,"")</f>
        <v/>
      </c>
      <c r="Z50" s="106" t="n">
        <v>1260</v>
      </c>
      <c r="AA50" s="106">
        <f>IF(AB50&gt;0,(AB50-Z50)/2,"")</f>
        <v/>
      </c>
      <c r="AB50" s="106" t="n">
        <v>1260</v>
      </c>
      <c r="AC50" s="106">
        <f>IF(AD50&gt;0,(AD50-AB50)/2,"")</f>
        <v/>
      </c>
      <c r="AD50" s="106" t="n">
        <v>1260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720</v>
      </c>
      <c r="S51" s="108">
        <f>IF(T51&gt;0,(T51-R51)/2,"")</f>
        <v/>
      </c>
      <c r="T51" s="108" t="n">
        <v>1416</v>
      </c>
      <c r="U51" s="108">
        <f>IF(V51&gt;0,(V51-T51)/2,"")</f>
        <v/>
      </c>
      <c r="V51" s="108" t="n">
        <v>1068</v>
      </c>
      <c r="W51" s="108">
        <f>IF(X51&gt;0,(X51-V51)/2,"")</f>
        <v/>
      </c>
      <c r="X51" s="108" t="n">
        <v>1068</v>
      </c>
      <c r="Y51" s="108">
        <f>IF(Z51&gt;0,(Z51-X51)/2,"")</f>
        <v/>
      </c>
      <c r="Z51" s="108" t="n">
        <v>1068</v>
      </c>
      <c r="AA51" s="108">
        <f>IF(AB51&gt;0,(AB51-Z51)/2,"")</f>
        <v/>
      </c>
      <c r="AB51" s="108" t="n">
        <v>1068</v>
      </c>
      <c r="AC51" s="108">
        <f>IF(AD51&gt;0,(AD51-AB51)/2,"")</f>
        <v/>
      </c>
      <c r="AD51" s="108" t="n">
        <v>1068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399</v>
      </c>
      <c r="S52" s="106">
        <f>IF(T52&gt;0,(T52-R52)/2,"")</f>
        <v/>
      </c>
      <c r="T52" s="106" t="n">
        <v>399</v>
      </c>
      <c r="U52" s="106">
        <f>IF(V52&gt;0,(V52-T52)/2,"")</f>
        <v/>
      </c>
      <c r="V52" s="106" t="n">
        <v>399</v>
      </c>
      <c r="W52" s="106">
        <f>IF(X52&gt;0,(X52-V52)/2,"")</f>
        <v/>
      </c>
      <c r="X52" s="106" t="n">
        <v>578</v>
      </c>
      <c r="Y52" s="106">
        <f>IF(Z52&gt;0,(Z52-X52)/2,"")</f>
        <v/>
      </c>
      <c r="Z52" s="106" t="n">
        <v>561</v>
      </c>
      <c r="AA52" s="106">
        <f>IF(AB52&gt;0,(AB52-Z52)/2,"")</f>
        <v/>
      </c>
      <c r="AB52" s="106" t="n">
        <v>561</v>
      </c>
      <c r="AC52" s="106">
        <f>IF(AD52&gt;0,(AD52-AB52)/2,"")</f>
        <v/>
      </c>
      <c r="AD52" s="106" t="n">
        <v>561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904</v>
      </c>
      <c r="W53" s="108">
        <f>IF(X53&gt;0,(X53-V53)/2,"")</f>
        <v/>
      </c>
      <c r="X53" s="108" t="n">
        <v>700</v>
      </c>
      <c r="Y53" s="108">
        <f>IF(Z53&gt;0,(Z53-X53)/2,"")</f>
        <v/>
      </c>
      <c r="Z53" s="108" t="n">
        <v>1097</v>
      </c>
      <c r="AA53" s="108">
        <f>IF(AB53&gt;0,(AB53-Z53)/2,"")</f>
        <v/>
      </c>
      <c r="AB53" s="108" t="n">
        <v>1097</v>
      </c>
      <c r="AC53" s="108">
        <f>IF(AD53&gt;0,(AD53-AB53)/2,"")</f>
        <v/>
      </c>
      <c r="AD53" s="108" t="n">
        <v>1097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1043</v>
      </c>
      <c r="S57" s="104">
        <f>IF(T57&gt;0,(T57-R57)/2,"")</f>
        <v/>
      </c>
      <c r="T57" s="104" t="n">
        <v>1880</v>
      </c>
      <c r="U57" s="104">
        <f>IF(V57&gt;0,(V57-T57)/2,"")</f>
        <v/>
      </c>
      <c r="V57" s="104" t="n">
        <v>2592</v>
      </c>
      <c r="W57" s="104">
        <f>IF(X57&gt;0,(X57-V57)/2,"")</f>
        <v/>
      </c>
      <c r="X57" s="104" t="n">
        <v>2716</v>
      </c>
      <c r="Y57" s="104">
        <f>IF(Z57&gt;0,(Z57-X57)/2,"")</f>
        <v/>
      </c>
      <c r="Z57" s="104" t="n">
        <v>2716</v>
      </c>
      <c r="AA57" s="104">
        <f>IF(AB57&gt;0,(AB57-Z57)/2,"")</f>
        <v/>
      </c>
      <c r="AB57" s="104" t="n">
        <v>2716</v>
      </c>
      <c r="AC57" s="104">
        <f>IF(AD57&gt;0,(AD57-AB57)/2,"")</f>
        <v/>
      </c>
      <c r="AD57" s="104" t="n">
        <v>2716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391</v>
      </c>
      <c r="S58" s="106">
        <f>IF(T58&gt;0,(T58-R58)/2,"")</f>
        <v/>
      </c>
      <c r="T58" s="106" t="n">
        <v>1127</v>
      </c>
      <c r="U58" s="106">
        <f>IF(V58&gt;0,(V58-T58)/2,"")</f>
        <v/>
      </c>
      <c r="V58" s="106" t="n">
        <v>1409</v>
      </c>
      <c r="W58" s="106">
        <f>IF(X58&gt;0,(X58-V58)/2,"")</f>
        <v/>
      </c>
      <c r="X58" s="106" t="n">
        <v>2481</v>
      </c>
      <c r="Y58" s="106">
        <f>IF(Z58&gt;0,(Z58-X58)/2,"")</f>
        <v/>
      </c>
      <c r="Z58" s="106" t="n">
        <v>2481</v>
      </c>
      <c r="AA58" s="106">
        <f>IF(AB58&gt;0,(AB58-Z58)/2,"")</f>
        <v/>
      </c>
      <c r="AB58" s="106" t="n">
        <v>2481</v>
      </c>
      <c r="AC58" s="106">
        <f>IF(AD58&gt;0,(AD58-AB58)/2,"")</f>
        <v/>
      </c>
      <c r="AD58" s="106" t="n">
        <v>2481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628</v>
      </c>
      <c r="S59" s="108">
        <f>IF(T59&gt;0,(T59-R59)/2,"")</f>
        <v/>
      </c>
      <c r="T59" s="108" t="n">
        <v>358</v>
      </c>
      <c r="U59" s="108">
        <f>IF(V59&gt;0,(V59-T59)/2,"")</f>
        <v/>
      </c>
      <c r="V59" s="108" t="n">
        <v>1116</v>
      </c>
      <c r="W59" s="108">
        <f>IF(X59&gt;0,(X59-V59)/2,"")</f>
        <v/>
      </c>
      <c r="X59" s="108" t="n">
        <v>1116</v>
      </c>
      <c r="Y59" s="108">
        <f>IF(Z59&gt;0,(Z59-X59)/2,"")</f>
        <v/>
      </c>
      <c r="Z59" s="108" t="n">
        <v>1116</v>
      </c>
      <c r="AA59" s="108">
        <f>IF(AB59&gt;0,(AB59-Z59)/2,"")</f>
        <v/>
      </c>
      <c r="AB59" s="108" t="n">
        <v>1116</v>
      </c>
      <c r="AC59" s="108">
        <f>IF(AD59&gt;0,(AD59-AB59)/2,"")</f>
        <v/>
      </c>
      <c r="AD59" s="108" t="n">
        <v>1116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379</v>
      </c>
      <c r="S60" s="114">
        <f>IF(T60&gt;0,(T60-R60)/2,"")</f>
        <v/>
      </c>
      <c r="T60" s="114" t="n">
        <v>560</v>
      </c>
      <c r="U60" s="114">
        <f>IF(V60&gt;0,(V60-T60)/2,"")</f>
        <v/>
      </c>
      <c r="V60" s="114" t="n">
        <v>956</v>
      </c>
      <c r="W60" s="114">
        <f>IF(X60&gt;0,(X60-V60)/2,"")</f>
        <v/>
      </c>
      <c r="X60" s="114" t="n">
        <v>956</v>
      </c>
      <c r="Y60" s="114">
        <f>IF(Z60&gt;0,(Z60-X60)/2,"")</f>
        <v/>
      </c>
      <c r="Z60" s="114" t="n">
        <v>956</v>
      </c>
      <c r="AA60" s="114">
        <f>IF(AB60&gt;0,(AB60-Z60)/2,"")</f>
        <v/>
      </c>
      <c r="AB60" s="114" t="n">
        <v>956</v>
      </c>
      <c r="AC60" s="114">
        <f>IF(AD60&gt;0,(AD60-AB60)/2,"")</f>
        <v/>
      </c>
      <c r="AD60" s="114" t="n">
        <v>956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449</v>
      </c>
      <c r="S61" s="104">
        <f>IF(T61&gt;0,(T61-R61)/2,"")</f>
        <v/>
      </c>
      <c r="T61" s="104" t="n">
        <v>729</v>
      </c>
      <c r="U61" s="104">
        <f>IF(V61&gt;0,(V61-T61)/2,"")</f>
        <v/>
      </c>
      <c r="V61" s="104" t="n">
        <v>1191</v>
      </c>
      <c r="W61" s="104">
        <f>IF(X61&gt;0,(X61-V61)/2,"")</f>
        <v/>
      </c>
      <c r="X61" s="104" t="n">
        <v>1444</v>
      </c>
      <c r="Y61" s="104">
        <f>IF(Z61&gt;0,(Z61-X61)/2,"")</f>
        <v/>
      </c>
      <c r="Z61" s="104" t="n">
        <v>896</v>
      </c>
      <c r="AA61" s="104">
        <f>IF(AB61&gt;0,(AB61-Z61)/2,"")</f>
        <v/>
      </c>
      <c r="AB61" s="104" t="n">
        <v>896</v>
      </c>
      <c r="AC61" s="104">
        <f>IF(AD61&gt;0,(AD61-AB61)/2,"")</f>
        <v/>
      </c>
      <c r="AD61" s="104" t="n">
        <v>896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0</v>
      </c>
      <c r="S62" s="106">
        <f>IF(T62&gt;0,(T62-R62)/2,"")</f>
        <v/>
      </c>
      <c r="T62" s="106" t="n">
        <v>104</v>
      </c>
      <c r="U62" s="106">
        <f>IF(V62&gt;0,(V62-T62)/2,"")</f>
        <v/>
      </c>
      <c r="V62" s="106" t="n">
        <v>357</v>
      </c>
      <c r="W62" s="106">
        <f>IF(X62&gt;0,(X62-V62)/2,"")</f>
        <v/>
      </c>
      <c r="X62" s="106" t="n">
        <v>540</v>
      </c>
      <c r="Y62" s="106">
        <f>IF(Z62&gt;0,(Z62-X62)/2,"")</f>
        <v/>
      </c>
      <c r="Z62" s="106" t="n">
        <v>930</v>
      </c>
      <c r="AA62" s="106">
        <f>IF(AB62&gt;0,(AB62-Z62)/2,"")</f>
        <v/>
      </c>
      <c r="AB62" s="106" t="n">
        <v>930</v>
      </c>
      <c r="AC62" s="106">
        <f>IF(AD62&gt;0,(AD62-AB62)/2,"")</f>
        <v/>
      </c>
      <c r="AD62" s="106" t="n">
        <v>930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515</v>
      </c>
      <c r="S63" s="108">
        <f>IF(T63&gt;0,(T63-R63)/2,"")</f>
        <v/>
      </c>
      <c r="T63" s="108" t="n">
        <v>739</v>
      </c>
      <c r="U63" s="108">
        <f>IF(V63&gt;0,(V63-T63)/2,"")</f>
        <v/>
      </c>
      <c r="V63" s="108" t="n">
        <v>739</v>
      </c>
      <c r="W63" s="108">
        <f>IF(X63&gt;0,(X63-V63)/2,"")</f>
        <v/>
      </c>
      <c r="X63" s="108" t="n">
        <v>847</v>
      </c>
      <c r="Y63" s="108">
        <f>IF(Z63&gt;0,(Z63-X63)/2,"")</f>
        <v/>
      </c>
      <c r="Z63" s="108" t="n">
        <v>917</v>
      </c>
      <c r="AA63" s="108">
        <f>IF(AB63&gt;0,(AB63-Z63)/2,"")</f>
        <v/>
      </c>
      <c r="AB63" s="108" t="n">
        <v>917</v>
      </c>
      <c r="AC63" s="108">
        <f>IF(AD63&gt;0,(AD63-AB63)/2,"")</f>
        <v/>
      </c>
      <c r="AD63" s="108" t="n">
        <v>917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830</v>
      </c>
      <c r="S64" s="114">
        <f>IF(T64&gt;0,(T64-R64)/2,"")</f>
        <v/>
      </c>
      <c r="T64" s="114" t="n">
        <v>1693</v>
      </c>
      <c r="U64" s="114">
        <f>IF(V64&gt;0,(V64-T64)/2,"")</f>
        <v/>
      </c>
      <c r="V64" s="114" t="n">
        <v>2167</v>
      </c>
      <c r="W64" s="114">
        <f>IF(X64&gt;0,(X64-V64)/2,"")</f>
        <v/>
      </c>
      <c r="X64" s="114" t="n">
        <v>3174</v>
      </c>
      <c r="Y64" s="114">
        <f>IF(Z64&gt;0,(Z64-X64)/2,"")</f>
        <v/>
      </c>
      <c r="Z64" s="114" t="n">
        <v>3085</v>
      </c>
      <c r="AA64" s="114">
        <f>IF(AB64&gt;0,(AB64-Z64)/2,"")</f>
        <v/>
      </c>
      <c r="AB64" s="114" t="n">
        <v>3085</v>
      </c>
      <c r="AC64" s="114">
        <f>IF(AD64&gt;0,(AD64-AB64)/2,"")</f>
        <v/>
      </c>
      <c r="AD64" s="114" t="n">
        <v>3085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10.xml><?xml version="1.0" encoding="utf-8"?>
<worksheet xmlns:r="http://schemas.openxmlformats.org/officeDocument/2006/relationships" xmlns="http://schemas.openxmlformats.org/spreadsheetml/2006/main">
  <sheetPr codeName="Sheet110">
    <tabColor theme="1"/>
    <outlinePr summaryBelow="1" summaryRight="1"/>
    <pageSetUpPr fitToPage="1"/>
  </sheetPr>
  <dimension ref="B2:AQ64"/>
  <sheetViews>
    <sheetView topLeftCell="I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4880</v>
      </c>
      <c r="E6" s="18" t="inlineStr">
        <is>
          <t xml:space="preserve">Room 1 </t>
        </is>
      </c>
      <c r="F6" s="119" t="n">
        <v>22127</v>
      </c>
      <c r="G6" s="117" t="n">
        <v>11194.02125</v>
      </c>
      <c r="H6" s="117" t="n">
        <v>277.9774275</v>
      </c>
      <c r="I6" s="19">
        <f>G6+H6</f>
        <v/>
      </c>
      <c r="J6" s="119" t="n">
        <v>22466</v>
      </c>
      <c r="K6" s="117" t="n">
        <v>11192.7385</v>
      </c>
      <c r="L6" s="117" t="n">
        <v>264.3198824999999</v>
      </c>
      <c r="M6" s="19">
        <f>K6+L6</f>
        <v/>
      </c>
      <c r="N6" s="85" t="n">
        <v>63</v>
      </c>
      <c r="O6" s="85" t="n">
        <v>54</v>
      </c>
      <c r="P6" s="92" t="n"/>
      <c r="Q6" s="20">
        <f>J6-P6</f>
        <v/>
      </c>
      <c r="R6" s="21" t="n">
        <v>3462</v>
      </c>
      <c r="S6" s="20">
        <f>IF(R6&gt;0,(R6-R7-$Q6),"")</f>
        <v/>
      </c>
      <c r="T6" s="21" t="n">
        <v>5010</v>
      </c>
      <c r="U6" s="20">
        <f>IF(T6&gt;0,(T6-T7-$Q6),"")</f>
        <v/>
      </c>
      <c r="V6" s="21" t="n">
        <v>8987</v>
      </c>
      <c r="W6" s="20">
        <f>IF(V6&gt;0,(V6-V7-$Q6),"")</f>
        <v/>
      </c>
      <c r="X6" s="21" t="n">
        <v>17448</v>
      </c>
      <c r="Y6" s="20">
        <f>IF(X6&gt;0,(X6-X7-$Q6),"")</f>
        <v/>
      </c>
      <c r="Z6" s="21" t="n">
        <v>17448</v>
      </c>
      <c r="AA6" s="20">
        <f>IF(Z6&gt;0,(Z6-Z7-$Q6),"")</f>
        <v/>
      </c>
      <c r="AB6" s="21" t="n">
        <v>17448</v>
      </c>
      <c r="AC6" s="22">
        <f>IF(AB6&gt;0,(AB6-AB7-$Q6),"")</f>
        <v/>
      </c>
      <c r="AD6" s="21" t="n">
        <v>17448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2796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85</v>
      </c>
      <c r="S7" s="24" t="n"/>
      <c r="T7" s="25" t="n">
        <v>87</v>
      </c>
      <c r="U7" s="24" t="n"/>
      <c r="V7" s="25" t="n">
        <v>90</v>
      </c>
      <c r="W7" s="24" t="n"/>
      <c r="X7" s="25" t="n">
        <v>98</v>
      </c>
      <c r="Y7" s="24" t="n"/>
      <c r="Z7" s="25" t="n">
        <v>98</v>
      </c>
      <c r="AA7" s="24" t="n"/>
      <c r="AB7" s="25" t="n">
        <v>98</v>
      </c>
      <c r="AC7" s="26" t="n"/>
      <c r="AD7" s="25" t="n">
        <v>98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2270</v>
      </c>
      <c r="E8" s="29" t="inlineStr">
        <is>
          <t>Room 2</t>
        </is>
      </c>
      <c r="F8" s="119" t="n">
        <v>4341</v>
      </c>
      <c r="G8" s="117" t="n">
        <v>4298.948</v>
      </c>
      <c r="H8" s="117" t="n">
        <v>14245.32280856001</v>
      </c>
      <c r="I8" s="19">
        <f>G8+H8</f>
        <v/>
      </c>
      <c r="J8" s="119" t="n">
        <v>4295</v>
      </c>
      <c r="K8" s="117" t="n">
        <v>4387.110999999999</v>
      </c>
      <c r="L8" s="117" t="n">
        <v>14020.47825478001</v>
      </c>
      <c r="M8" s="19">
        <f>K8+L8</f>
        <v/>
      </c>
      <c r="N8" s="87" t="n">
        <v>24</v>
      </c>
      <c r="O8" s="87" t="n">
        <v>16</v>
      </c>
      <c r="P8" s="92" t="n"/>
      <c r="Q8" s="20">
        <f>J8-P8</f>
        <v/>
      </c>
      <c r="R8" s="21" t="n">
        <v>488</v>
      </c>
      <c r="S8" s="20">
        <f>IF(R8&gt;0,(R8-R9-$Q8),"")</f>
        <v/>
      </c>
      <c r="T8" s="21" t="n">
        <v>977</v>
      </c>
      <c r="U8" s="20">
        <f>IF(T8&gt;0,(T8-T9-$Q8),"")</f>
        <v/>
      </c>
      <c r="V8" s="21" t="n">
        <v>977</v>
      </c>
      <c r="W8" s="20">
        <f>IF(V8&gt;0,(V8-V9-$Q8),"")</f>
        <v/>
      </c>
      <c r="X8" s="21" t="n">
        <v>2196</v>
      </c>
      <c r="Y8" s="20">
        <f>IF(X8&gt;0,(X8-X9-$Q8),"")</f>
        <v/>
      </c>
      <c r="Z8" s="21" t="n">
        <v>2196</v>
      </c>
      <c r="AA8" s="20">
        <f>IF(Z8&gt;0,(Z8-Z9-$Q8),"")</f>
        <v/>
      </c>
      <c r="AB8" s="21" t="n">
        <v>2196</v>
      </c>
      <c r="AC8" s="22">
        <f>IF(AB8&gt;0,(AB8-AB9-$Q8),"")</f>
        <v/>
      </c>
      <c r="AD8" s="21" t="n">
        <v>2196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1273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33</v>
      </c>
      <c r="S9" s="24" t="n"/>
      <c r="T9" s="30" t="n">
        <v>35</v>
      </c>
      <c r="U9" s="24" t="n"/>
      <c r="V9" s="30" t="n">
        <v>35</v>
      </c>
      <c r="W9" s="24" t="n"/>
      <c r="X9" s="30" t="n">
        <v>35</v>
      </c>
      <c r="Y9" s="24" t="n"/>
      <c r="Z9" s="30" t="n">
        <v>35</v>
      </c>
      <c r="AA9" s="24" t="n"/>
      <c r="AB9" s="30" t="n">
        <v>35</v>
      </c>
      <c r="AC9" s="26" t="n"/>
      <c r="AD9" s="30" t="n">
        <v>35</v>
      </c>
      <c r="AE9" s="26" t="n"/>
    </row>
    <row r="10">
      <c r="B10" s="16" t="inlineStr">
        <is>
          <t>WM DC</t>
        </is>
      </c>
      <c r="C10" s="17" t="n">
        <v>3678</v>
      </c>
      <c r="E10" s="18" t="inlineStr">
        <is>
          <t>Room 3</t>
        </is>
      </c>
      <c r="F10" s="119" t="n">
        <v>20213</v>
      </c>
      <c r="G10" s="117" t="n">
        <v>14528.2944375</v>
      </c>
      <c r="H10" s="117" t="n">
        <v>1184.098245</v>
      </c>
      <c r="I10" s="19">
        <f>G10+H10</f>
        <v/>
      </c>
      <c r="J10" s="119" t="n">
        <v>20558</v>
      </c>
      <c r="K10" s="117" t="n">
        <v>14715.6939375</v>
      </c>
      <c r="L10" s="117" t="n">
        <v>1259.4864196</v>
      </c>
      <c r="M10" s="19">
        <f>K10+L10</f>
        <v/>
      </c>
      <c r="N10" s="88" t="n">
        <v>45</v>
      </c>
      <c r="O10" s="88" t="n">
        <v>37</v>
      </c>
      <c r="P10" s="92" t="n"/>
      <c r="Q10" s="20">
        <f>J10-P10</f>
        <v/>
      </c>
      <c r="R10" s="21" t="n">
        <v>3813</v>
      </c>
      <c r="S10" s="20">
        <f>IF(R10&gt;0,(R10-R11-$Q10),"")</f>
        <v/>
      </c>
      <c r="T10" s="21" t="n">
        <v>5473</v>
      </c>
      <c r="U10" s="20">
        <f>IF(T10&gt;0,(T10-T11-$Q10),"")</f>
        <v/>
      </c>
      <c r="V10" s="21" t="n">
        <v>9979</v>
      </c>
      <c r="W10" s="20">
        <f>IF(V10&gt;0,(V10-V11-$Q10),"")</f>
        <v/>
      </c>
      <c r="X10" s="21" t="n">
        <v>11523</v>
      </c>
      <c r="Y10" s="20">
        <f>IF(X10&gt;0,(X10-X11-$Q10),"")</f>
        <v/>
      </c>
      <c r="Z10" s="21" t="n">
        <v>14498</v>
      </c>
      <c r="AA10" s="20">
        <f>IF(Z10&gt;0,(Z10-Z11-$Q10),"")</f>
        <v/>
      </c>
      <c r="AB10" s="21" t="n">
        <v>14498</v>
      </c>
      <c r="AC10" s="22">
        <f>IF(AB10&gt;0,(AB10-AB11-$Q10),"")</f>
        <v/>
      </c>
      <c r="AD10" s="21" t="n">
        <v>14498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11609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132</v>
      </c>
      <c r="S11" s="24" t="n"/>
      <c r="T11" s="30" t="n">
        <v>271</v>
      </c>
      <c r="U11" s="24" t="n"/>
      <c r="V11" s="30" t="n">
        <v>276</v>
      </c>
      <c r="W11" s="24" t="n"/>
      <c r="X11" s="30" t="n">
        <v>277</v>
      </c>
      <c r="Y11" s="24" t="n"/>
      <c r="Z11" s="30" t="n">
        <v>277</v>
      </c>
      <c r="AA11" s="24" t="n"/>
      <c r="AB11" s="30" t="n">
        <v>277</v>
      </c>
      <c r="AC11" s="26" t="n"/>
      <c r="AD11" s="30" t="n">
        <v>277</v>
      </c>
      <c r="AE11" s="26" t="n"/>
    </row>
    <row r="12">
      <c r="B12" s="16" t="inlineStr">
        <is>
          <t>KING SOOPERS</t>
        </is>
      </c>
      <c r="C12" s="17" t="n">
        <v>3428</v>
      </c>
      <c r="E12" s="29" t="inlineStr">
        <is>
          <t>Room 4</t>
        </is>
      </c>
      <c r="F12" s="119" t="n">
        <v>12200</v>
      </c>
      <c r="G12" s="117" t="n">
        <v>11873.52775</v>
      </c>
      <c r="H12" s="117" t="n">
        <v>15124.25446791001</v>
      </c>
      <c r="I12" s="19">
        <f>G12+H12</f>
        <v/>
      </c>
      <c r="J12" s="119" t="n">
        <v>10632</v>
      </c>
      <c r="K12" s="117" t="n">
        <v>9944.001999999999</v>
      </c>
      <c r="L12" s="117" t="n">
        <v>12825.6510988</v>
      </c>
      <c r="M12" s="19">
        <f>K12+L12</f>
        <v/>
      </c>
      <c r="N12" s="88" t="n">
        <v>47</v>
      </c>
      <c r="O12" s="88" t="n">
        <v>39</v>
      </c>
      <c r="P12" s="92" t="n"/>
      <c r="Q12" s="20">
        <f>J12-P12</f>
        <v/>
      </c>
      <c r="R12" s="21" t="n">
        <v>4573</v>
      </c>
      <c r="S12" s="20">
        <f>IF(R12&gt;0,(R12-R13-$Q12),"")</f>
        <v/>
      </c>
      <c r="T12" s="21" t="n">
        <v>6410</v>
      </c>
      <c r="U12" s="20">
        <f>IF(T12&gt;0,(T12-T13-$Q12),"")</f>
        <v/>
      </c>
      <c r="V12" s="21" t="n">
        <v>9937</v>
      </c>
      <c r="W12" s="20">
        <f>IF(V12&gt;0,(V12-V13-$Q12),"")</f>
        <v/>
      </c>
      <c r="X12" s="21" t="n">
        <v>10293</v>
      </c>
      <c r="Y12" s="20">
        <f>IF(X12&gt;0,(X12-X13-$Q12),"")</f>
        <v/>
      </c>
      <c r="Z12" s="21" t="n">
        <v>10293</v>
      </c>
      <c r="AA12" s="20">
        <f>IF(Z12&gt;0,(Z12-Z13-$Q12),"")</f>
        <v/>
      </c>
      <c r="AB12" s="21" t="n">
        <v>10293</v>
      </c>
      <c r="AC12" s="22">
        <f>IF(AB12&gt;0,(AB12-AB13-$Q12),"")</f>
        <v/>
      </c>
      <c r="AD12" s="21" t="n">
        <v>10293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13573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462</v>
      </c>
      <c r="S13" s="24" t="n"/>
      <c r="T13" s="30" t="n">
        <v>672</v>
      </c>
      <c r="U13" s="24" t="n"/>
      <c r="V13" s="30" t="n">
        <v>686</v>
      </c>
      <c r="W13" s="24" t="n"/>
      <c r="X13" s="30" t="n">
        <v>686</v>
      </c>
      <c r="Y13" s="24" t="n"/>
      <c r="Z13" s="30" t="n">
        <v>686</v>
      </c>
      <c r="AA13" s="24" t="n"/>
      <c r="AB13" s="30" t="n">
        <v>686</v>
      </c>
      <c r="AC13" s="26" t="n"/>
      <c r="AD13" s="30" t="n">
        <v>686</v>
      </c>
      <c r="AE13" s="26" t="n"/>
    </row>
    <row r="14">
      <c r="B14" s="43" t="inlineStr">
        <is>
          <t>RALPHS</t>
        </is>
      </c>
      <c r="C14" s="17" t="n">
        <v>1890</v>
      </c>
      <c r="E14" s="18" t="inlineStr">
        <is>
          <t>Room 5</t>
        </is>
      </c>
      <c r="F14" s="119" t="n">
        <v>22980</v>
      </c>
      <c r="G14" s="117" t="n">
        <v>14925.79975</v>
      </c>
      <c r="H14" s="117" t="n">
        <v>18421.44119192498</v>
      </c>
      <c r="I14" s="19">
        <f>G14+H14</f>
        <v/>
      </c>
      <c r="J14" s="119" t="n">
        <v>23192</v>
      </c>
      <c r="K14" s="117" t="n">
        <v>15236.28125</v>
      </c>
      <c r="L14" s="117" t="n">
        <v>18795.02515370499</v>
      </c>
      <c r="M14" s="19">
        <f>K14+L14</f>
        <v/>
      </c>
      <c r="N14" s="88" t="n">
        <v>66</v>
      </c>
      <c r="O14" s="88" t="n">
        <v>46</v>
      </c>
      <c r="P14" s="92" t="n"/>
      <c r="Q14" s="20">
        <f>J14-P14</f>
        <v/>
      </c>
      <c r="R14" s="21" t="n">
        <v>3913</v>
      </c>
      <c r="S14" s="20">
        <f>IF(R14&gt;0,(R14-R15-$Q14),"")</f>
        <v/>
      </c>
      <c r="T14" s="21" t="n">
        <v>6118</v>
      </c>
      <c r="U14" s="20">
        <f>IF(T14&gt;0,(T14-T15-$Q14),"")</f>
        <v/>
      </c>
      <c r="V14" s="21" t="n">
        <v>7821</v>
      </c>
      <c r="W14" s="20">
        <f>IF(V14&gt;0,(V14-V15-$Q14),"")</f>
        <v/>
      </c>
      <c r="X14" s="21" t="n">
        <v>10052</v>
      </c>
      <c r="Y14" s="20">
        <f>IF(X14&gt;0,(X14-X15-$Q14),"")</f>
        <v/>
      </c>
      <c r="Z14" s="21" t="n">
        <v>10440</v>
      </c>
      <c r="AA14" s="20">
        <f>IF(Z14&gt;0,(Z14-Z15-$Q14),"")</f>
        <v/>
      </c>
      <c r="AB14" s="21" t="n">
        <v>10440</v>
      </c>
      <c r="AC14" s="22">
        <f>IF(AB14&gt;0,(AB14-AB15-$Q14),"")</f>
        <v/>
      </c>
      <c r="AD14" s="21" t="n">
        <v>10440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594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</v>
      </c>
      <c r="S15" s="24" t="n"/>
      <c r="T15" s="25" t="n">
        <v>4</v>
      </c>
      <c r="U15" s="24" t="n"/>
      <c r="V15" s="25" t="n">
        <v>5</v>
      </c>
      <c r="W15" s="24" t="n"/>
      <c r="X15" s="25" t="n">
        <v>10</v>
      </c>
      <c r="Y15" s="24" t="n"/>
      <c r="Z15" s="25" t="n">
        <v>10</v>
      </c>
      <c r="AA15" s="24" t="n"/>
      <c r="AB15" s="25" t="n">
        <v>10</v>
      </c>
      <c r="AC15" s="26" t="n"/>
      <c r="AD15" s="25" t="n">
        <v>10</v>
      </c>
      <c r="AE15" s="26" t="n"/>
    </row>
    <row r="16" ht="15" customHeight="1" thickBot="1">
      <c r="B16" s="16" t="inlineStr">
        <is>
          <t>SBUX PHX</t>
        </is>
      </c>
      <c r="C16" s="17" t="n">
        <v>10057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1308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4714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11220</v>
      </c>
      <c r="S20" s="36" t="n">
        <v>-60024</v>
      </c>
      <c r="T20" s="35" t="n">
        <v>17583</v>
      </c>
      <c r="U20" s="36" t="n">
        <v>-53661</v>
      </c>
      <c r="V20" s="35" t="n">
        <v>26097</v>
      </c>
      <c r="W20" s="36" t="n">
        <v>-45147</v>
      </c>
      <c r="X20" s="35" t="n">
        <v>39181</v>
      </c>
      <c r="Y20" s="36" t="n">
        <v>-32063</v>
      </c>
      <c r="Z20" s="35" t="n">
        <v>41922</v>
      </c>
      <c r="AA20" s="36" t="n">
        <v>-29322</v>
      </c>
      <c r="AB20" s="35" t="n">
        <v>41922</v>
      </c>
      <c r="AC20" s="37" t="n">
        <v>-29322</v>
      </c>
      <c r="AD20" s="35" t="n">
        <v>41922</v>
      </c>
      <c r="AE20" s="37" t="n">
        <v>-29322</v>
      </c>
    </row>
    <row r="21" ht="15" customHeight="1" thickBot="1">
      <c r="M21" s="4" t="n"/>
      <c r="Q21" s="52" t="n"/>
      <c r="R21" s="40" t="n">
        <v>1871</v>
      </c>
      <c r="S21" s="41" t="n"/>
      <c r="T21" s="40" t="n">
        <v>2620</v>
      </c>
      <c r="U21" s="41" t="n"/>
      <c r="V21" s="40" t="n">
        <v>2388</v>
      </c>
      <c r="W21" s="41" t="n"/>
      <c r="X21" s="40" t="n">
        <v>2476</v>
      </c>
      <c r="Y21" s="41" t="n"/>
      <c r="Z21" s="40" t="n">
        <v>2481</v>
      </c>
      <c r="AA21" s="41" t="n"/>
      <c r="AB21" s="40" t="n">
        <v>2481</v>
      </c>
      <c r="AC21" s="42" t="n"/>
      <c r="AD21" s="40" t="n">
        <v>2481</v>
      </c>
      <c r="AE21" s="42" t="n"/>
    </row>
    <row r="22" ht="15" customHeight="1" thickBot="1">
      <c r="M22" s="4" t="n"/>
      <c r="Q22" s="54" t="n"/>
      <c r="R22" s="47" t="n">
        <v>5610</v>
      </c>
      <c r="S22" s="46" t="n"/>
      <c r="T22" s="47" t="n">
        <v>3181.5</v>
      </c>
      <c r="U22" s="46" t="n"/>
      <c r="V22" s="47" t="n">
        <v>4257</v>
      </c>
      <c r="W22" s="46" t="n"/>
      <c r="X22" s="47" t="n">
        <v>6542</v>
      </c>
      <c r="Y22" s="46" t="n"/>
      <c r="Z22" s="47" t="n">
        <v>1370.5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11363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33993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4880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3678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15030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3543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783</v>
      </c>
      <c r="S35" s="104">
        <f>IF(T35&gt;0,(T35-R35)/2,"")</f>
        <v/>
      </c>
      <c r="T35" s="104" t="n">
        <v>1344</v>
      </c>
      <c r="U35" s="104">
        <f>IF(V35&gt;0,(V35-T35)/2,"")</f>
        <v/>
      </c>
      <c r="V35" s="104" t="n">
        <v>2293</v>
      </c>
      <c r="W35" s="104">
        <f>IF(X35&gt;0,(X35-V35)/2,"")</f>
        <v/>
      </c>
      <c r="X35" s="104" t="n">
        <v>4441</v>
      </c>
      <c r="Y35" s="104">
        <f>IF(Z35&gt;0,(Z35-X35)/2,"")</f>
        <v/>
      </c>
      <c r="Z35" s="104" t="n">
        <v>4441</v>
      </c>
      <c r="AA35" s="104">
        <f>IF(AB35&gt;0,(AB35-Z35)/2,"")</f>
        <v/>
      </c>
      <c r="AB35" s="104" t="n">
        <v>4441</v>
      </c>
      <c r="AC35" s="104">
        <f>IF(AD35&gt;0,(AD35-AB35)/2,"")</f>
        <v/>
      </c>
      <c r="AD35" s="104" t="n">
        <v>4441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7</v>
      </c>
      <c r="S36" s="106">
        <f>IF(T36&gt;0,(T36-R36)/2,"")</f>
        <v/>
      </c>
      <c r="T36" s="106" t="n">
        <v>16</v>
      </c>
      <c r="U36" s="106">
        <f>IF(V36&gt;0,(V36-T36)/2,"")</f>
        <v/>
      </c>
      <c r="V36" s="106" t="n">
        <v>16</v>
      </c>
      <c r="W36" s="106">
        <f>IF(X36&gt;0,(X36-V36)/2,"")</f>
        <v/>
      </c>
      <c r="X36" s="106" t="n">
        <v>93</v>
      </c>
      <c r="Y36" s="106">
        <f>IF(Z36&gt;0,(Z36-X36)/2,"")</f>
        <v/>
      </c>
      <c r="Z36" s="106" t="n">
        <v>93</v>
      </c>
      <c r="AA36" s="106">
        <f>IF(AB36&gt;0,(AB36-Z36)/2,"")</f>
        <v/>
      </c>
      <c r="AB36" s="106" t="n">
        <v>93</v>
      </c>
      <c r="AC36" s="106">
        <f>IF(AD36&gt;0,(AD36-AB36)/2,"")</f>
        <v/>
      </c>
      <c r="AD36" s="106" t="n">
        <v>93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2491</v>
      </c>
      <c r="S37" s="108">
        <f>IF(T37&gt;0,(T37-R37)/2,"")</f>
        <v/>
      </c>
      <c r="T37" s="108" t="n">
        <v>3469</v>
      </c>
      <c r="U37" s="108">
        <f>IF(V37&gt;0,(V37-T37)/2,"")</f>
        <v/>
      </c>
      <c r="V37" s="108" t="n">
        <v>5478</v>
      </c>
      <c r="W37" s="108">
        <f>IF(X37&gt;0,(X37-V37)/2,"")</f>
        <v/>
      </c>
      <c r="X37" s="108" t="n">
        <v>5939</v>
      </c>
      <c r="Y37" s="108">
        <f>IF(Z37&gt;0,(Z37-X37)/2,"")</f>
        <v/>
      </c>
      <c r="Z37" s="108" t="n">
        <v>5939</v>
      </c>
      <c r="AA37" s="108">
        <f>IF(AB37&gt;0,(AB37-Z37)/2,"")</f>
        <v/>
      </c>
      <c r="AB37" s="108" t="n">
        <v>5939</v>
      </c>
      <c r="AC37" s="108">
        <f>IF(AD37&gt;0,(AD37-AB37)/2,"")</f>
        <v/>
      </c>
      <c r="AD37" s="108" t="n">
        <v>5939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1019</v>
      </c>
      <c r="W38" s="106">
        <f>IF(X38&gt;0,(X38-V38)/2,"")</f>
        <v/>
      </c>
      <c r="X38" s="106" t="n">
        <v>3911</v>
      </c>
      <c r="Y38" s="106">
        <f>IF(Z38&gt;0,(Z38-X38)/2,"")</f>
        <v/>
      </c>
      <c r="Z38" s="106" t="n">
        <v>3911</v>
      </c>
      <c r="AA38" s="106">
        <f>IF(AB38&gt;0,(AB38-Z38)/2,"")</f>
        <v/>
      </c>
      <c r="AB38" s="106" t="n">
        <v>3911</v>
      </c>
      <c r="AC38" s="106">
        <f>IF(AD38&gt;0,(AD38-AB38)/2,"")</f>
        <v/>
      </c>
      <c r="AD38" s="106" t="n">
        <v>3911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181</v>
      </c>
      <c r="S39" s="108">
        <f>IF(T39&gt;0,(T39-R39)/2,"")</f>
        <v/>
      </c>
      <c r="T39" s="108" t="n">
        <v>181</v>
      </c>
      <c r="U39" s="108">
        <f>IF(V39&gt;0,(V39-T39)/2,"")</f>
        <v/>
      </c>
      <c r="V39" s="108" t="n">
        <v>181</v>
      </c>
      <c r="W39" s="108">
        <f>IF(X39&gt;0,(X39-V39)/2,"")</f>
        <v/>
      </c>
      <c r="X39" s="108" t="n">
        <v>3064</v>
      </c>
      <c r="Y39" s="108">
        <f>IF(Z39&gt;0,(Z39-X39)/2,"")</f>
        <v/>
      </c>
      <c r="Z39" s="108" t="n">
        <v>3064</v>
      </c>
      <c r="AA39" s="108">
        <f>IF(AB39&gt;0,(AB39-Z39)/2,"")</f>
        <v/>
      </c>
      <c r="AB39" s="108" t="n">
        <v>3064</v>
      </c>
      <c r="AC39" s="108">
        <f>IF(AD39&gt;0,(AD39-AB39)/2,"")</f>
        <v/>
      </c>
      <c r="AD39" s="108" t="n">
        <v>3064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216</v>
      </c>
      <c r="S44" s="112">
        <f>IF(T44&gt;0,(T44-R44)/2,"")</f>
        <v/>
      </c>
      <c r="T44" s="112" t="n">
        <v>373</v>
      </c>
      <c r="U44" s="112">
        <f>IF(V44&gt;0,(V44-T44)/2,"")</f>
        <v/>
      </c>
      <c r="V44" s="112" t="n">
        <v>373</v>
      </c>
      <c r="W44" s="112">
        <f>IF(X44&gt;0,(X44-V44)/2,"")</f>
        <v/>
      </c>
      <c r="X44" s="112" t="n">
        <v>834</v>
      </c>
      <c r="Y44" s="112">
        <f>IF(Z44&gt;0,(Z44-X44)/2,"")</f>
        <v/>
      </c>
      <c r="Z44" s="112" t="n">
        <v>834</v>
      </c>
      <c r="AA44" s="112">
        <f>IF(AB44&gt;0,(AB44-Z44)/2,"")</f>
        <v/>
      </c>
      <c r="AB44" s="112" t="n">
        <v>834</v>
      </c>
      <c r="AC44" s="112">
        <f>IF(AD44&gt;0,(AD44-AB44)/2,"")</f>
        <v/>
      </c>
      <c r="AD44" s="112" t="n">
        <v>834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272</v>
      </c>
      <c r="S45" s="108">
        <f>IF(T45&gt;0,(T45-R45)/2,"")</f>
        <v/>
      </c>
      <c r="T45" s="108" t="n">
        <v>604</v>
      </c>
      <c r="U45" s="108">
        <f>IF(V45&gt;0,(V45-T45)/2,"")</f>
        <v/>
      </c>
      <c r="V45" s="108" t="n">
        <v>604</v>
      </c>
      <c r="W45" s="108">
        <f>IF(X45&gt;0,(X45-V45)/2,"")</f>
        <v/>
      </c>
      <c r="X45" s="108" t="n">
        <v>1362</v>
      </c>
      <c r="Y45" s="108">
        <f>IF(Z45&gt;0,(Z45-X45)/2,"")</f>
        <v/>
      </c>
      <c r="Z45" s="108" t="n">
        <v>1362</v>
      </c>
      <c r="AA45" s="108">
        <f>IF(AB45&gt;0,(AB45-Z45)/2,"")</f>
        <v/>
      </c>
      <c r="AB45" s="108" t="n">
        <v>1362</v>
      </c>
      <c r="AC45" s="108">
        <f>IF(AD45&gt;0,(AD45-AB45)/2,"")</f>
        <v/>
      </c>
      <c r="AD45" s="108" t="n">
        <v>1362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150</v>
      </c>
      <c r="S48" s="112">
        <f>IF(T48&gt;0,(T48-R48)/2,"")</f>
        <v/>
      </c>
      <c r="T48" s="112" t="n">
        <v>683</v>
      </c>
      <c r="U48" s="112">
        <f>IF(V48&gt;0,(V48-T48)/2,"")</f>
        <v/>
      </c>
      <c r="V48" s="112" t="n">
        <v>2482</v>
      </c>
      <c r="W48" s="112">
        <f>IF(X48&gt;0,(X48-V48)/2,"")</f>
        <v/>
      </c>
      <c r="X48" s="112" t="n">
        <v>3342</v>
      </c>
      <c r="Y48" s="112">
        <f>IF(Z48&gt;0,(Z48-X48)/2,"")</f>
        <v/>
      </c>
      <c r="Z48" s="112" t="n">
        <v>3342</v>
      </c>
      <c r="AA48" s="112">
        <f>IF(AB48&gt;0,(AB48-Z48)/2,"")</f>
        <v/>
      </c>
      <c r="AB48" s="112" t="n">
        <v>3342</v>
      </c>
      <c r="AC48" s="112">
        <f>IF(AD48&gt;0,(AD48-AB48)/2,"")</f>
        <v/>
      </c>
      <c r="AD48" s="112" t="n">
        <v>3342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150</v>
      </c>
      <c r="S49" s="108">
        <f>IF(T49&gt;0,(T49-R49)/2,"")</f>
        <v/>
      </c>
      <c r="T49" s="108" t="n">
        <v>150</v>
      </c>
      <c r="U49" s="108">
        <f>IF(V49&gt;0,(V49-T49)/2,"")</f>
        <v/>
      </c>
      <c r="V49" s="108" t="n">
        <v>1150</v>
      </c>
      <c r="W49" s="108">
        <f>IF(X49&gt;0,(X49-V49)/2,"")</f>
        <v/>
      </c>
      <c r="X49" s="108" t="n">
        <v>1117</v>
      </c>
      <c r="Y49" s="108">
        <f>IF(Z49&gt;0,(Z49-X49)/2,"")</f>
        <v/>
      </c>
      <c r="Z49" s="108" t="n">
        <v>2703</v>
      </c>
      <c r="AA49" s="108">
        <f>IF(AB49&gt;0,(AB49-Z49)/2,"")</f>
        <v/>
      </c>
      <c r="AB49" s="108" t="n">
        <v>2703</v>
      </c>
      <c r="AC49" s="108">
        <f>IF(AD49&gt;0,(AD49-AB49)/2,"")</f>
        <v/>
      </c>
      <c r="AD49" s="108" t="n">
        <v>2703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1459</v>
      </c>
      <c r="S50" s="106">
        <f>IF(T50&gt;0,(T50-R50)/2,"")</f>
        <v/>
      </c>
      <c r="T50" s="106" t="n">
        <v>2239</v>
      </c>
      <c r="U50" s="106">
        <f>IF(V50&gt;0,(V50-T50)/2,"")</f>
        <v/>
      </c>
      <c r="V50" s="106" t="n">
        <v>2239</v>
      </c>
      <c r="W50" s="106">
        <f>IF(X50&gt;0,(X50-V50)/2,"")</f>
        <v/>
      </c>
      <c r="X50" s="106" t="n">
        <v>2262</v>
      </c>
      <c r="Y50" s="106">
        <f>IF(Z50&gt;0,(Z50-X50)/2,"")</f>
        <v/>
      </c>
      <c r="Z50" s="106" t="n">
        <v>3042</v>
      </c>
      <c r="AA50" s="106">
        <f>IF(AB50&gt;0,(AB50-Z50)/2,"")</f>
        <v/>
      </c>
      <c r="AB50" s="106" t="n">
        <v>3042</v>
      </c>
      <c r="AC50" s="106">
        <f>IF(AD50&gt;0,(AD50-AB50)/2,"")</f>
        <v/>
      </c>
      <c r="AD50" s="106" t="n">
        <v>3042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1620</v>
      </c>
      <c r="S51" s="108">
        <f>IF(T51&gt;0,(T51-R51)/2,"")</f>
        <v/>
      </c>
      <c r="T51" s="108" t="n">
        <v>1620</v>
      </c>
      <c r="U51" s="108">
        <f>IF(V51&gt;0,(V51-T51)/2,"")</f>
        <v/>
      </c>
      <c r="V51" s="108" t="n">
        <v>1872</v>
      </c>
      <c r="W51" s="108">
        <f>IF(X51&gt;0,(X51-V51)/2,"")</f>
        <v/>
      </c>
      <c r="X51" s="108" t="n">
        <v>1616</v>
      </c>
      <c r="Y51" s="108">
        <f>IF(Z51&gt;0,(Z51-X51)/2,"")</f>
        <v/>
      </c>
      <c r="Z51" s="108" t="n">
        <v>1868</v>
      </c>
      <c r="AA51" s="108">
        <f>IF(AB51&gt;0,(AB51-Z51)/2,"")</f>
        <v/>
      </c>
      <c r="AB51" s="108" t="n">
        <v>1868</v>
      </c>
      <c r="AC51" s="108">
        <f>IF(AD51&gt;0,(AD51-AB51)/2,"")</f>
        <v/>
      </c>
      <c r="AD51" s="108" t="n">
        <v>1868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434</v>
      </c>
      <c r="S52" s="106">
        <f>IF(T52&gt;0,(T52-R52)/2,"")</f>
        <v/>
      </c>
      <c r="T52" s="106" t="n">
        <v>434</v>
      </c>
      <c r="U52" s="106">
        <f>IF(V52&gt;0,(V52-T52)/2,"")</f>
        <v/>
      </c>
      <c r="V52" s="106" t="n">
        <v>456</v>
      </c>
      <c r="W52" s="106">
        <f>IF(X52&gt;0,(X52-V52)/2,"")</f>
        <v/>
      </c>
      <c r="X52" s="106" t="n">
        <v>559</v>
      </c>
      <c r="Y52" s="106">
        <f>IF(Z52&gt;0,(Z52-X52)/2,"")</f>
        <v/>
      </c>
      <c r="Z52" s="106" t="n">
        <v>858</v>
      </c>
      <c r="AA52" s="106">
        <f>IF(AB52&gt;0,(AB52-Z52)/2,"")</f>
        <v/>
      </c>
      <c r="AB52" s="106" t="n">
        <v>858</v>
      </c>
      <c r="AC52" s="106">
        <f>IF(AD52&gt;0,(AD52-AB52)/2,"")</f>
        <v/>
      </c>
      <c r="AD52" s="106" t="n">
        <v>858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347</v>
      </c>
      <c r="U53" s="108">
        <f>IF(V53&gt;0,(V53-T53)/2,"")</f>
        <v/>
      </c>
      <c r="V53" s="108" t="n">
        <v>1780</v>
      </c>
      <c r="W53" s="108">
        <f>IF(X53&gt;0,(X53-V53)/2,"")</f>
        <v/>
      </c>
      <c r="X53" s="108" t="n">
        <v>2627</v>
      </c>
      <c r="Y53" s="108">
        <f>IF(Z53&gt;0,(Z53-X53)/2,"")</f>
        <v/>
      </c>
      <c r="Z53" s="108" t="n">
        <v>2685</v>
      </c>
      <c r="AA53" s="108">
        <f>IF(AB53&gt;0,(AB53-Z53)/2,"")</f>
        <v/>
      </c>
      <c r="AB53" s="108" t="n">
        <v>2685</v>
      </c>
      <c r="AC53" s="108">
        <f>IF(AD53&gt;0,(AD53-AB53)/2,"")</f>
        <v/>
      </c>
      <c r="AD53" s="108" t="n">
        <v>2685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1226</v>
      </c>
      <c r="S57" s="104">
        <f>IF(T57&gt;0,(T57-R57)/2,"")</f>
        <v/>
      </c>
      <c r="T57" s="104" t="n">
        <v>1695</v>
      </c>
      <c r="U57" s="104">
        <f>IF(V57&gt;0,(V57-T57)/2,"")</f>
        <v/>
      </c>
      <c r="V57" s="104" t="n">
        <v>2500</v>
      </c>
      <c r="W57" s="104">
        <f>IF(X57&gt;0,(X57-V57)/2,"")</f>
        <v/>
      </c>
      <c r="X57" s="104" t="n">
        <v>2500</v>
      </c>
      <c r="Y57" s="104">
        <f>IF(Z57&gt;0,(Z57-X57)/2,"")</f>
        <v/>
      </c>
      <c r="Z57" s="104" t="n">
        <v>2500</v>
      </c>
      <c r="AA57" s="104">
        <f>IF(AB57&gt;0,(AB57-Z57)/2,"")</f>
        <v/>
      </c>
      <c r="AB57" s="104" t="n">
        <v>2500</v>
      </c>
      <c r="AC57" s="104">
        <f>IF(AD57&gt;0,(AD57-AB57)/2,"")</f>
        <v/>
      </c>
      <c r="AD57" s="104" t="n">
        <v>2500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906</v>
      </c>
      <c r="S58" s="106">
        <f>IF(T58&gt;0,(T58-R58)/2,"")</f>
        <v/>
      </c>
      <c r="T58" s="106" t="n">
        <v>1181</v>
      </c>
      <c r="U58" s="106">
        <f>IF(V58&gt;0,(V58-T58)/2,"")</f>
        <v/>
      </c>
      <c r="V58" s="106" t="n">
        <v>2657</v>
      </c>
      <c r="W58" s="106">
        <f>IF(X58&gt;0,(X58-V58)/2,"")</f>
        <v/>
      </c>
      <c r="X58" s="106" t="n">
        <v>2657</v>
      </c>
      <c r="Y58" s="106">
        <f>IF(Z58&gt;0,(Z58-X58)/2,"")</f>
        <v/>
      </c>
      <c r="Z58" s="106" t="n">
        <v>2657</v>
      </c>
      <c r="AA58" s="106">
        <f>IF(AB58&gt;0,(AB58-Z58)/2,"")</f>
        <v/>
      </c>
      <c r="AB58" s="106" t="n">
        <v>2657</v>
      </c>
      <c r="AC58" s="106">
        <f>IF(AD58&gt;0,(AD58-AB58)/2,"")</f>
        <v/>
      </c>
      <c r="AD58" s="106" t="n">
        <v>2657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592</v>
      </c>
      <c r="S59" s="108">
        <f>IF(T59&gt;0,(T59-R59)/2,"")</f>
        <v/>
      </c>
      <c r="T59" s="108" t="n">
        <v>1327</v>
      </c>
      <c r="U59" s="108">
        <f>IF(V59&gt;0,(V59-T59)/2,"")</f>
        <v/>
      </c>
      <c r="V59" s="108" t="n">
        <v>1571</v>
      </c>
      <c r="W59" s="108">
        <f>IF(X59&gt;0,(X59-V59)/2,"")</f>
        <v/>
      </c>
      <c r="X59" s="108" t="n">
        <v>1571</v>
      </c>
      <c r="Y59" s="108">
        <f>IF(Z59&gt;0,(Z59-X59)/2,"")</f>
        <v/>
      </c>
      <c r="Z59" s="108" t="n">
        <v>1571</v>
      </c>
      <c r="AA59" s="108">
        <f>IF(AB59&gt;0,(AB59-Z59)/2,"")</f>
        <v/>
      </c>
      <c r="AB59" s="108" t="n">
        <v>1571</v>
      </c>
      <c r="AC59" s="108">
        <f>IF(AD59&gt;0,(AD59-AB59)/2,"")</f>
        <v/>
      </c>
      <c r="AD59" s="108" t="n">
        <v>1571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0</v>
      </c>
      <c r="S60" s="114">
        <f>IF(T60&gt;0,(T60-R60)/2,"")</f>
        <v/>
      </c>
      <c r="T60" s="114" t="n">
        <v>358</v>
      </c>
      <c r="U60" s="114">
        <f>IF(V60&gt;0,(V60-T60)/2,"")</f>
        <v/>
      </c>
      <c r="V60" s="114" t="n">
        <v>746</v>
      </c>
      <c r="W60" s="114">
        <f>IF(X60&gt;0,(X60-V60)/2,"")</f>
        <v/>
      </c>
      <c r="X60" s="114" t="n">
        <v>746</v>
      </c>
      <c r="Y60" s="114">
        <f>IF(Z60&gt;0,(Z60-X60)/2,"")</f>
        <v/>
      </c>
      <c r="Z60" s="114" t="n">
        <v>746</v>
      </c>
      <c r="AA60" s="114">
        <f>IF(AB60&gt;0,(AB60-Z60)/2,"")</f>
        <v/>
      </c>
      <c r="AB60" s="114" t="n">
        <v>746</v>
      </c>
      <c r="AC60" s="114">
        <f>IF(AD60&gt;0,(AD60-AB60)/2,"")</f>
        <v/>
      </c>
      <c r="AD60" s="114" t="n">
        <v>746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540</v>
      </c>
      <c r="S61" s="104">
        <f>IF(T61&gt;0,(T61-R61)/2,"")</f>
        <v/>
      </c>
      <c r="T61" s="104" t="n">
        <v>1003</v>
      </c>
      <c r="U61" s="104">
        <f>IF(V61&gt;0,(V61-T61)/2,"")</f>
        <v/>
      </c>
      <c r="V61" s="104" t="n">
        <v>1598</v>
      </c>
      <c r="W61" s="104">
        <f>IF(X61&gt;0,(X61-V61)/2,"")</f>
        <v/>
      </c>
      <c r="X61" s="104" t="n">
        <v>2301</v>
      </c>
      <c r="Y61" s="104">
        <f>IF(Z61&gt;0,(Z61-X61)/2,"")</f>
        <v/>
      </c>
      <c r="Z61" s="104" t="n">
        <v>2259</v>
      </c>
      <c r="AA61" s="104">
        <f>IF(AB61&gt;0,(AB61-Z61)/2,"")</f>
        <v/>
      </c>
      <c r="AB61" s="104" t="n">
        <v>2259</v>
      </c>
      <c r="AC61" s="104">
        <f>IF(AD61&gt;0,(AD61-AB61)/2,"")</f>
        <v/>
      </c>
      <c r="AD61" s="104" t="n">
        <v>2259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340</v>
      </c>
      <c r="S62" s="106">
        <f>IF(T62&gt;0,(T62-R62)/2,"")</f>
        <v/>
      </c>
      <c r="T62" s="106" t="n">
        <v>604</v>
      </c>
      <c r="U62" s="106">
        <f>IF(V62&gt;0,(V62-T62)/2,"")</f>
        <v/>
      </c>
      <c r="V62" s="106" t="n">
        <v>808</v>
      </c>
      <c r="W62" s="106">
        <f>IF(X62&gt;0,(X62-V62)/2,"")</f>
        <v/>
      </c>
      <c r="X62" s="106" t="n">
        <v>903</v>
      </c>
      <c r="Y62" s="106">
        <f>IF(Z62&gt;0,(Z62-X62)/2,"")</f>
        <v/>
      </c>
      <c r="Z62" s="106" t="n">
        <v>948</v>
      </c>
      <c r="AA62" s="106">
        <f>IF(AB62&gt;0,(AB62-Z62)/2,"")</f>
        <v/>
      </c>
      <c r="AB62" s="106" t="n">
        <v>948</v>
      </c>
      <c r="AC62" s="106">
        <f>IF(AD62&gt;0,(AD62-AB62)/2,"")</f>
        <v/>
      </c>
      <c r="AD62" s="106" t="n">
        <v>948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283</v>
      </c>
      <c r="S63" s="108">
        <f>IF(T63&gt;0,(T63-R63)/2,"")</f>
        <v/>
      </c>
      <c r="T63" s="108" t="n">
        <v>493</v>
      </c>
      <c r="U63" s="108">
        <f>IF(V63&gt;0,(V63-T63)/2,"")</f>
        <v/>
      </c>
      <c r="V63" s="108" t="n">
        <v>691</v>
      </c>
      <c r="W63" s="108">
        <f>IF(X63&gt;0,(X63-V63)/2,"")</f>
        <v/>
      </c>
      <c r="X63" s="108" t="n">
        <v>1039</v>
      </c>
      <c r="Y63" s="108">
        <f>IF(Z63&gt;0,(Z63-X63)/2,"")</f>
        <v/>
      </c>
      <c r="Z63" s="108" t="n">
        <v>1102</v>
      </c>
      <c r="AA63" s="108">
        <f>IF(AB63&gt;0,(AB63-Z63)/2,"")</f>
        <v/>
      </c>
      <c r="AB63" s="108" t="n">
        <v>1102</v>
      </c>
      <c r="AC63" s="108">
        <f>IF(AD63&gt;0,(AD63-AB63)/2,"")</f>
        <v/>
      </c>
      <c r="AD63" s="108" t="n">
        <v>1102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996</v>
      </c>
      <c r="S64" s="114">
        <f>IF(T64&gt;0,(T64-R64)/2,"")</f>
        <v/>
      </c>
      <c r="T64" s="114" t="n">
        <v>1592</v>
      </c>
      <c r="U64" s="114">
        <f>IF(V64&gt;0,(V64-T64)/2,"")</f>
        <v/>
      </c>
      <c r="V64" s="114" t="n">
        <v>2256</v>
      </c>
      <c r="W64" s="114">
        <f>IF(X64&gt;0,(X64-V64)/2,"")</f>
        <v/>
      </c>
      <c r="X64" s="114" t="n">
        <v>3036</v>
      </c>
      <c r="Y64" s="114">
        <f>IF(Z64&gt;0,(Z64-X64)/2,"")</f>
        <v/>
      </c>
      <c r="Z64" s="114" t="n">
        <v>2847</v>
      </c>
      <c r="AA64" s="114">
        <f>IF(AB64&gt;0,(AB64-Z64)/2,"")</f>
        <v/>
      </c>
      <c r="AB64" s="114" t="n">
        <v>2847</v>
      </c>
      <c r="AC64" s="114">
        <f>IF(AD64&gt;0,(AD64-AB64)/2,"")</f>
        <v/>
      </c>
      <c r="AD64" s="114" t="n">
        <v>2847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11.xml><?xml version="1.0" encoding="utf-8"?>
<worksheet xmlns:r="http://schemas.openxmlformats.org/officeDocument/2006/relationships" xmlns="http://schemas.openxmlformats.org/spreadsheetml/2006/main">
  <sheetPr codeName="Sheet111">
    <tabColor theme="1"/>
    <outlinePr summaryBelow="1" summaryRight="1"/>
    <pageSetUpPr fitToPage="1"/>
  </sheetPr>
  <dimension ref="B2:AQ64"/>
  <sheetViews>
    <sheetView topLeftCell="H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21346</v>
      </c>
      <c r="G6" s="117" t="n">
        <v>10324.83675</v>
      </c>
      <c r="H6" s="117" t="n">
        <v>276.151965</v>
      </c>
      <c r="I6" s="19">
        <f>G6+H6</f>
        <v/>
      </c>
      <c r="J6" s="119" t="n">
        <v>21162</v>
      </c>
      <c r="K6" s="117" t="n">
        <v>10121.507625</v>
      </c>
      <c r="L6" s="117" t="n">
        <v>258.5273925</v>
      </c>
      <c r="M6" s="19">
        <f>K6+L6</f>
        <v/>
      </c>
      <c r="N6" s="85" t="n">
        <v>61</v>
      </c>
      <c r="O6" s="85" t="n">
        <v>52</v>
      </c>
      <c r="P6" s="92" t="n"/>
      <c r="Q6" s="20">
        <f>J6-P6</f>
        <v/>
      </c>
      <c r="R6" s="21" t="n">
        <v>3703</v>
      </c>
      <c r="S6" s="20">
        <f>IF(R6&gt;0,(R6-R7-$Q6),"")</f>
        <v/>
      </c>
      <c r="T6" s="21" t="n">
        <v>6247</v>
      </c>
      <c r="U6" s="20">
        <f>IF(T6&gt;0,(T6-T7-$Q6),"")</f>
        <v/>
      </c>
      <c r="V6" s="21" t="n">
        <v>9837</v>
      </c>
      <c r="W6" s="20">
        <f>IF(V6&gt;0,(V6-V7-$Q6),"")</f>
        <v/>
      </c>
      <c r="X6" s="21" t="n">
        <v>19284</v>
      </c>
      <c r="Y6" s="20">
        <f>IF(X6&gt;0,(X6-X7-$Q6),"")</f>
        <v/>
      </c>
      <c r="Z6" s="21" t="n">
        <v>19284</v>
      </c>
      <c r="AA6" s="20">
        <f>IF(Z6&gt;0,(Z6-Z7-$Q6),"")</f>
        <v/>
      </c>
      <c r="AB6" s="21" t="n">
        <v>19284</v>
      </c>
      <c r="AC6" s="22">
        <f>IF(AB6&gt;0,(AB6-AB7-$Q6),"")</f>
        <v/>
      </c>
      <c r="AD6" s="21" t="n">
        <v>19284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1067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328</v>
      </c>
      <c r="S7" s="24" t="n"/>
      <c r="T7" s="25" t="n">
        <v>371</v>
      </c>
      <c r="U7" s="24" t="n"/>
      <c r="V7" s="25" t="n">
        <v>386</v>
      </c>
      <c r="W7" s="24" t="n"/>
      <c r="X7" s="25" t="n">
        <v>417</v>
      </c>
      <c r="Y7" s="24" t="n"/>
      <c r="Z7" s="25" t="n">
        <v>417</v>
      </c>
      <c r="AA7" s="24" t="n"/>
      <c r="AB7" s="25" t="n">
        <v>417</v>
      </c>
      <c r="AC7" s="26" t="n"/>
      <c r="AD7" s="25" t="n">
        <v>417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2368</v>
      </c>
      <c r="E8" s="29" t="inlineStr">
        <is>
          <t>Room 2</t>
        </is>
      </c>
      <c r="F8" s="119" t="n">
        <v>4027</v>
      </c>
      <c r="G8" s="117" t="n">
        <v>4905.2595</v>
      </c>
      <c r="H8" s="117" t="n">
        <v>13892.4767052</v>
      </c>
      <c r="I8" s="19">
        <f>G8+H8</f>
        <v/>
      </c>
      <c r="J8" s="119" t="n">
        <v>3796</v>
      </c>
      <c r="K8" s="117" t="n">
        <v>4436.773000000001</v>
      </c>
      <c r="L8" s="117" t="n">
        <v>13802.06168508</v>
      </c>
      <c r="M8" s="19">
        <f>K8+L8</f>
        <v/>
      </c>
      <c r="N8" s="87" t="n">
        <v>26</v>
      </c>
      <c r="O8" s="87" t="n">
        <v>17</v>
      </c>
      <c r="P8" s="92" t="n"/>
      <c r="Q8" s="20">
        <f>J8-P8</f>
        <v/>
      </c>
      <c r="R8" s="21" t="n">
        <v>835</v>
      </c>
      <c r="S8" s="20">
        <f>IF(R8&gt;0,(R8-R9-$Q8),"")</f>
        <v/>
      </c>
      <c r="T8" s="21" t="n">
        <v>1071</v>
      </c>
      <c r="U8" s="20">
        <f>IF(T8&gt;0,(T8-T9-$Q8),"")</f>
        <v/>
      </c>
      <c r="V8" s="21" t="n">
        <v>2347</v>
      </c>
      <c r="W8" s="20">
        <f>IF(V8&gt;0,(V8-V9-$Q8),"")</f>
        <v/>
      </c>
      <c r="X8" s="21" t="n">
        <v>2550</v>
      </c>
      <c r="Y8" s="20">
        <f>IF(X8&gt;0,(X8-X9-$Q8),"")</f>
        <v/>
      </c>
      <c r="Z8" s="21" t="n">
        <v>2550</v>
      </c>
      <c r="AA8" s="20">
        <f>IF(Z8&gt;0,(Z8-Z9-$Q8),"")</f>
        <v/>
      </c>
      <c r="AB8" s="21" t="n">
        <v>2550</v>
      </c>
      <c r="AC8" s="22">
        <f>IF(AB8&gt;0,(AB8-AB9-$Q8),"")</f>
        <v/>
      </c>
      <c r="AD8" s="21" t="n">
        <v>2550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1527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47</v>
      </c>
      <c r="S9" s="24" t="n"/>
      <c r="T9" s="30" t="n">
        <v>47</v>
      </c>
      <c r="U9" s="24" t="n"/>
      <c r="V9" s="30" t="n">
        <v>47</v>
      </c>
      <c r="W9" s="24" t="n"/>
      <c r="X9" s="30" t="n">
        <v>47</v>
      </c>
      <c r="Y9" s="24" t="n"/>
      <c r="Z9" s="30" t="n">
        <v>47</v>
      </c>
      <c r="AA9" s="24" t="n"/>
      <c r="AB9" s="30" t="n">
        <v>47</v>
      </c>
      <c r="AC9" s="26" t="n"/>
      <c r="AD9" s="30" t="n">
        <v>47</v>
      </c>
      <c r="AE9" s="26" t="n"/>
    </row>
    <row r="10">
      <c r="B10" s="16" t="inlineStr">
        <is>
          <t>WM DC</t>
        </is>
      </c>
      <c r="C10" s="17" t="n">
        <v>4253</v>
      </c>
      <c r="E10" s="18" t="inlineStr">
        <is>
          <t>Room 3</t>
        </is>
      </c>
      <c r="F10" s="119" t="n">
        <v>16099</v>
      </c>
      <c r="G10" s="117" t="n">
        <v>12175.80034375</v>
      </c>
      <c r="H10" s="117" t="n">
        <v>1337.1594725</v>
      </c>
      <c r="I10" s="19">
        <f>G10+H10</f>
        <v/>
      </c>
      <c r="J10" s="119" t="n">
        <v>16371</v>
      </c>
      <c r="K10" s="117" t="n">
        <v>12211.76684375</v>
      </c>
      <c r="L10" s="117" t="n">
        <v>1353.1730226</v>
      </c>
      <c r="M10" s="19">
        <f>K10+L10</f>
        <v/>
      </c>
      <c r="N10" s="88" t="n">
        <v>43</v>
      </c>
      <c r="O10" s="88" t="n">
        <v>39</v>
      </c>
      <c r="P10" s="92" t="n"/>
      <c r="Q10" s="20">
        <f>J10-P10</f>
        <v/>
      </c>
      <c r="R10" s="21" t="n">
        <v>3945</v>
      </c>
      <c r="S10" s="20">
        <f>IF(R10&gt;0,(R10-R11-$Q10),"")</f>
        <v/>
      </c>
      <c r="T10" s="21" t="n">
        <v>4453</v>
      </c>
      <c r="U10" s="20">
        <f>IF(T10&gt;0,(T10-T11-$Q10),"")</f>
        <v/>
      </c>
      <c r="V10" s="21" t="n">
        <v>8685</v>
      </c>
      <c r="W10" s="20">
        <f>IF(V10&gt;0,(V10-V11-$Q10),"")</f>
        <v/>
      </c>
      <c r="X10" s="21" t="n">
        <v>8201</v>
      </c>
      <c r="Y10" s="20">
        <f>IF(X10&gt;0,(X10-X11-$Q10),"")</f>
        <v/>
      </c>
      <c r="Z10" s="21" t="n">
        <v>8201</v>
      </c>
      <c r="AA10" s="20">
        <f>IF(Z10&gt;0,(Z10-Z11-$Q10),"")</f>
        <v/>
      </c>
      <c r="AB10" s="21" t="n">
        <v>8201</v>
      </c>
      <c r="AC10" s="22">
        <f>IF(AB10&gt;0,(AB10-AB11-$Q10),"")</f>
        <v/>
      </c>
      <c r="AD10" s="21" t="n">
        <v>8201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12180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11</v>
      </c>
      <c r="S11" s="24" t="n"/>
      <c r="T11" s="30" t="n">
        <v>14</v>
      </c>
      <c r="U11" s="24" t="n"/>
      <c r="V11" s="30" t="n">
        <v>17</v>
      </c>
      <c r="W11" s="24" t="n"/>
      <c r="X11" s="30" t="n">
        <v>19</v>
      </c>
      <c r="Y11" s="24" t="n"/>
      <c r="Z11" s="30" t="n">
        <v>19</v>
      </c>
      <c r="AA11" s="24" t="n"/>
      <c r="AB11" s="30" t="n">
        <v>19</v>
      </c>
      <c r="AC11" s="26" t="n"/>
      <c r="AD11" s="30" t="n">
        <v>19</v>
      </c>
      <c r="AE11" s="26" t="n"/>
    </row>
    <row r="12">
      <c r="B12" s="16" t="inlineStr">
        <is>
          <t>KING SOOPERS</t>
        </is>
      </c>
      <c r="C12" s="17" t="n">
        <v>1372</v>
      </c>
      <c r="E12" s="29" t="inlineStr">
        <is>
          <t>Room 4</t>
        </is>
      </c>
      <c r="F12" s="119" t="n">
        <v>12039</v>
      </c>
      <c r="G12" s="117" t="n">
        <v>11707.96675</v>
      </c>
      <c r="H12" s="117" t="n">
        <v>14859.05359938</v>
      </c>
      <c r="I12" s="19">
        <f>G12+H12</f>
        <v/>
      </c>
      <c r="J12" s="119" t="n">
        <v>10803</v>
      </c>
      <c r="K12" s="117" t="n">
        <v>10409.6565</v>
      </c>
      <c r="L12" s="117" t="n">
        <v>13479.7740485</v>
      </c>
      <c r="M12" s="19">
        <f>K12+L12</f>
        <v/>
      </c>
      <c r="N12" s="88" t="n">
        <v>48</v>
      </c>
      <c r="O12" s="88" t="n">
        <v>40</v>
      </c>
      <c r="P12" s="92" t="n"/>
      <c r="Q12" s="20">
        <f>J12-P12</f>
        <v/>
      </c>
      <c r="R12" s="21" t="n">
        <v>4683</v>
      </c>
      <c r="S12" s="20">
        <f>IF(R12&gt;0,(R12-R13-$Q12),"")</f>
        <v/>
      </c>
      <c r="T12" s="21" t="n">
        <v>6926</v>
      </c>
      <c r="U12" s="20">
        <f>IF(T12&gt;0,(T12-T13-$Q12),"")</f>
        <v/>
      </c>
      <c r="V12" s="21" t="n">
        <v>10208</v>
      </c>
      <c r="W12" s="20">
        <f>IF(V12&gt;0,(V12-V13-$Q12),"")</f>
        <v/>
      </c>
      <c r="X12" s="21" t="n">
        <v>10208</v>
      </c>
      <c r="Y12" s="20">
        <f>IF(X12&gt;0,(X12-X13-$Q12),"")</f>
        <v/>
      </c>
      <c r="Z12" s="21" t="n">
        <v>10208</v>
      </c>
      <c r="AA12" s="20">
        <f>IF(Z12&gt;0,(Z12-Z13-$Q12),"")</f>
        <v/>
      </c>
      <c r="AB12" s="21" t="n">
        <v>10208</v>
      </c>
      <c r="AC12" s="22">
        <f>IF(AB12&gt;0,(AB12-AB13-$Q12),"")</f>
        <v/>
      </c>
      <c r="AD12" s="21" t="n">
        <v>10208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11915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177</v>
      </c>
      <c r="S13" s="24" t="n"/>
      <c r="T13" s="30" t="n">
        <v>268</v>
      </c>
      <c r="U13" s="24" t="n"/>
      <c r="V13" s="30" t="n">
        <v>438</v>
      </c>
      <c r="W13" s="24" t="n"/>
      <c r="X13" s="30" t="n">
        <v>438</v>
      </c>
      <c r="Y13" s="24" t="n"/>
      <c r="Z13" s="30" t="n">
        <v>438</v>
      </c>
      <c r="AA13" s="24" t="n"/>
      <c r="AB13" s="30" t="n">
        <v>438</v>
      </c>
      <c r="AC13" s="26" t="n"/>
      <c r="AD13" s="30" t="n">
        <v>438</v>
      </c>
      <c r="AE13" s="26" t="n"/>
    </row>
    <row r="14">
      <c r="B14" s="43" t="inlineStr">
        <is>
          <t>RALPHS</t>
        </is>
      </c>
      <c r="C14" s="17" t="n">
        <v>877</v>
      </c>
      <c r="E14" s="18" t="inlineStr">
        <is>
          <t>Room 5</t>
        </is>
      </c>
      <c r="F14" s="119" t="n">
        <v>25895</v>
      </c>
      <c r="G14" s="117" t="n">
        <v>15428.2685</v>
      </c>
      <c r="H14" s="117" t="n">
        <v>28033.0623628</v>
      </c>
      <c r="I14" s="19">
        <f>G14+H14</f>
        <v/>
      </c>
      <c r="J14" s="119" t="n">
        <v>25837</v>
      </c>
      <c r="K14" s="117" t="n">
        <v>15252.40625</v>
      </c>
      <c r="L14" s="117" t="n">
        <v>27913.09646994</v>
      </c>
      <c r="M14" s="19">
        <f>K14+L14</f>
        <v/>
      </c>
      <c r="N14" s="88" t="n">
        <v>70</v>
      </c>
      <c r="O14" s="88" t="n">
        <v>45</v>
      </c>
      <c r="P14" s="92" t="n"/>
      <c r="Q14" s="20">
        <f>J14-P14</f>
        <v/>
      </c>
      <c r="R14" s="21" t="n">
        <v>3998</v>
      </c>
      <c r="S14" s="20">
        <f>IF(R14&gt;0,(R14-R15-$Q14),"")</f>
        <v/>
      </c>
      <c r="T14" s="21" t="n">
        <v>6074</v>
      </c>
      <c r="U14" s="20">
        <f>IF(T14&gt;0,(T14-T15-$Q14),"")</f>
        <v/>
      </c>
      <c r="V14" s="21" t="n">
        <v>7759</v>
      </c>
      <c r="W14" s="20">
        <f>IF(V14&gt;0,(V14-V15-$Q14),"")</f>
        <v/>
      </c>
      <c r="X14" s="21" t="n">
        <v>7654</v>
      </c>
      <c r="Y14" s="20">
        <f>IF(X14&gt;0,(X14-X15-$Q14),"")</f>
        <v/>
      </c>
      <c r="Z14" s="21" t="n">
        <v>8658</v>
      </c>
      <c r="AA14" s="20">
        <f>IF(Z14&gt;0,(Z14-Z15-$Q14),"")</f>
        <v/>
      </c>
      <c r="AB14" s="21" t="n">
        <v>8658</v>
      </c>
      <c r="AC14" s="22">
        <f>IF(AB14&gt;0,(AB14-AB15-$Q14),"")</f>
        <v/>
      </c>
      <c r="AD14" s="21" t="n">
        <v>8658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263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7</v>
      </c>
      <c r="S15" s="24" t="n"/>
      <c r="T15" s="25" t="n">
        <v>16</v>
      </c>
      <c r="U15" s="24" t="n"/>
      <c r="V15" s="25" t="n">
        <v>19</v>
      </c>
      <c r="W15" s="24" t="n"/>
      <c r="X15" s="25" t="n">
        <v>23</v>
      </c>
      <c r="Y15" s="24" t="n"/>
      <c r="Z15" s="25" t="n">
        <v>31</v>
      </c>
      <c r="AA15" s="24" t="n"/>
      <c r="AB15" s="25" t="n">
        <v>31</v>
      </c>
      <c r="AC15" s="26" t="n"/>
      <c r="AD15" s="25" t="n">
        <v>31</v>
      </c>
      <c r="AE15" s="26" t="n"/>
    </row>
    <row r="16" ht="15" customHeight="1" thickBot="1">
      <c r="B16" s="16" t="inlineStr">
        <is>
          <t>SBUX PHX</t>
        </is>
      </c>
      <c r="C16" s="17" t="n">
        <v>9898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2775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4850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15536</v>
      </c>
      <c r="S20" s="36" t="n">
        <v>-65607</v>
      </c>
      <c r="T20" s="35" t="n">
        <v>22919</v>
      </c>
      <c r="U20" s="36" t="n">
        <v>-58224</v>
      </c>
      <c r="V20" s="35" t="n">
        <v>36609</v>
      </c>
      <c r="W20" s="36" t="n">
        <v>-44534</v>
      </c>
      <c r="X20" s="35" t="n">
        <v>50406</v>
      </c>
      <c r="Y20" s="36" t="n">
        <v>-30737</v>
      </c>
      <c r="Z20" s="35" t="n">
        <v>53769</v>
      </c>
      <c r="AA20" s="36" t="n">
        <v>-27374</v>
      </c>
      <c r="AB20" s="35" t="n">
        <v>53769</v>
      </c>
      <c r="AC20" s="37" t="n">
        <v>-27374</v>
      </c>
      <c r="AD20" s="35" t="n">
        <v>53769</v>
      </c>
      <c r="AE20" s="37" t="n"/>
    </row>
    <row r="21" ht="15" customHeight="1" thickBot="1">
      <c r="M21" s="4" t="n"/>
      <c r="Q21" s="52" t="n"/>
      <c r="R21" s="40" t="n">
        <v>713</v>
      </c>
      <c r="S21" s="41" t="n"/>
      <c r="T21" s="40" t="n">
        <v>1069</v>
      </c>
      <c r="U21" s="41" t="n"/>
      <c r="V21" s="40" t="n">
        <v>1092</v>
      </c>
      <c r="W21" s="41" t="n"/>
      <c r="X21" s="40" t="n">
        <v>1106</v>
      </c>
      <c r="Y21" s="41" t="n"/>
      <c r="Z21" s="40" t="n">
        <v>1106</v>
      </c>
      <c r="AA21" s="41" t="n"/>
      <c r="AB21" s="40" t="n">
        <v>1106</v>
      </c>
      <c r="AC21" s="42" t="n"/>
      <c r="AD21" s="40" t="n">
        <v>1106</v>
      </c>
      <c r="AE21" s="42" t="n"/>
    </row>
    <row r="22" ht="15" customHeight="1" thickBot="1">
      <c r="M22" s="4" t="n"/>
      <c r="Q22" s="54" t="n"/>
      <c r="R22" s="47" t="n">
        <v>7768</v>
      </c>
      <c r="S22" s="46" t="n"/>
      <c r="T22" s="47" t="n">
        <v>3691.5</v>
      </c>
      <c r="U22" s="46" t="n"/>
      <c r="V22" s="47" t="n">
        <v>6845</v>
      </c>
      <c r="W22" s="46" t="n"/>
      <c r="X22" s="47" t="n">
        <v>6898.5</v>
      </c>
      <c r="Y22" s="46" t="n"/>
      <c r="Z22" s="47" t="n">
        <v>1681.5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11798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30922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4253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17127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3895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1892</v>
      </c>
      <c r="S35" s="104">
        <f>IF(T35&gt;0,(T35-R35)/2,"")</f>
        <v/>
      </c>
      <c r="T35" s="104" t="n">
        <v>3119</v>
      </c>
      <c r="U35" s="104">
        <f>IF(V35&gt;0,(V35-T35)/2,"")</f>
        <v/>
      </c>
      <c r="V35" s="104" t="n">
        <v>3771</v>
      </c>
      <c r="W35" s="104">
        <f>IF(X35&gt;0,(X35-V35)/2,"")</f>
        <v/>
      </c>
      <c r="X35" s="104" t="n">
        <v>5225</v>
      </c>
      <c r="Y35" s="104">
        <f>IF(Z35&gt;0,(Z35-X35)/2,"")</f>
        <v/>
      </c>
      <c r="Z35" s="104" t="n">
        <v>5225</v>
      </c>
      <c r="AA35" s="104">
        <f>IF(AB35&gt;0,(AB35-Z35)/2,"")</f>
        <v/>
      </c>
      <c r="AB35" s="104" t="n">
        <v>5225</v>
      </c>
      <c r="AC35" s="104">
        <f>IF(AD35&gt;0,(AD35-AB35)/2,"")</f>
        <v/>
      </c>
      <c r="AD35" s="104" t="n">
        <v>5225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67</v>
      </c>
      <c r="Y36" s="106">
        <f>IF(Z36&gt;0,(Z36-X36)/2,"")</f>
        <v/>
      </c>
      <c r="Z36" s="106" t="n">
        <v>67</v>
      </c>
      <c r="AA36" s="106">
        <f>IF(AB36&gt;0,(AB36-Z36)/2,"")</f>
        <v/>
      </c>
      <c r="AB36" s="106" t="n">
        <v>67</v>
      </c>
      <c r="AC36" s="106">
        <f>IF(AD36&gt;0,(AD36-AB36)/2,"")</f>
        <v/>
      </c>
      <c r="AD36" s="106" t="n">
        <v>67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1811</v>
      </c>
      <c r="S37" s="108">
        <f>IF(T37&gt;0,(T37-R37)/2,"")</f>
        <v/>
      </c>
      <c r="T37" s="108" t="n">
        <v>3128</v>
      </c>
      <c r="U37" s="108">
        <f>IF(V37&gt;0,(V37-T37)/2,"")</f>
        <v/>
      </c>
      <c r="V37" s="108" t="n">
        <v>4498</v>
      </c>
      <c r="W37" s="108">
        <f>IF(X37&gt;0,(X37-V37)/2,"")</f>
        <v/>
      </c>
      <c r="X37" s="108" t="n">
        <v>6280</v>
      </c>
      <c r="Y37" s="108">
        <f>IF(Z37&gt;0,(Z37-X37)/2,"")</f>
        <v/>
      </c>
      <c r="Z37" s="108" t="n">
        <v>6280</v>
      </c>
      <c r="AA37" s="108">
        <f>IF(AB37&gt;0,(AB37-Z37)/2,"")</f>
        <v/>
      </c>
      <c r="AB37" s="108" t="n">
        <v>6280</v>
      </c>
      <c r="AC37" s="108">
        <f>IF(AD37&gt;0,(AD37-AB37)/2,"")</f>
        <v/>
      </c>
      <c r="AD37" s="108" t="n">
        <v>6280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0</v>
      </c>
      <c r="W38" s="106">
        <f>IF(X38&gt;0,(X38-V38)/2,"")</f>
        <v/>
      </c>
      <c r="X38" s="106" t="n">
        <v>4326</v>
      </c>
      <c r="Y38" s="106">
        <f>IF(Z38&gt;0,(Z38-X38)/2,"")</f>
        <v/>
      </c>
      <c r="Z38" s="106" t="n">
        <v>4326</v>
      </c>
      <c r="AA38" s="106">
        <f>IF(AB38&gt;0,(AB38-Z38)/2,"")</f>
        <v/>
      </c>
      <c r="AB38" s="106" t="n">
        <v>4326</v>
      </c>
      <c r="AC38" s="106">
        <f>IF(AD38&gt;0,(AD38-AB38)/2,"")</f>
        <v/>
      </c>
      <c r="AD38" s="106" t="n">
        <v>4326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1568</v>
      </c>
      <c r="W39" s="108">
        <f>IF(X39&gt;0,(X39-V39)/2,"")</f>
        <v/>
      </c>
      <c r="X39" s="108" t="n">
        <v>3386</v>
      </c>
      <c r="Y39" s="108">
        <f>IF(Z39&gt;0,(Z39-X39)/2,"")</f>
        <v/>
      </c>
      <c r="Z39" s="108" t="n">
        <v>3386</v>
      </c>
      <c r="AA39" s="108">
        <f>IF(AB39&gt;0,(AB39-Z39)/2,"")</f>
        <v/>
      </c>
      <c r="AB39" s="108" t="n">
        <v>3386</v>
      </c>
      <c r="AC39" s="108">
        <f>IF(AD39&gt;0,(AD39-AB39)/2,"")</f>
        <v/>
      </c>
      <c r="AD39" s="108" t="n">
        <v>3386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165</v>
      </c>
      <c r="S44" s="112">
        <f>IF(T44&gt;0,(T44-R44)/2,"")</f>
        <v/>
      </c>
      <c r="T44" s="112" t="n">
        <v>401</v>
      </c>
      <c r="U44" s="112">
        <f>IF(V44&gt;0,(V44-T44)/2,"")</f>
        <v/>
      </c>
      <c r="V44" s="112" t="n">
        <v>727</v>
      </c>
      <c r="W44" s="112">
        <f>IF(X44&gt;0,(X44-V44)/2,"")</f>
        <v/>
      </c>
      <c r="X44" s="112" t="n">
        <v>929</v>
      </c>
      <c r="Y44" s="112">
        <f>IF(Z44&gt;0,(Z44-X44)/2,"")</f>
        <v/>
      </c>
      <c r="Z44" s="112" t="n">
        <v>929</v>
      </c>
      <c r="AA44" s="112">
        <f>IF(AB44&gt;0,(AB44-Z44)/2,"")</f>
        <v/>
      </c>
      <c r="AB44" s="112" t="n">
        <v>929</v>
      </c>
      <c r="AC44" s="112">
        <f>IF(AD44&gt;0,(AD44-AB44)/2,"")</f>
        <v/>
      </c>
      <c r="AD44" s="112" t="n">
        <v>929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670</v>
      </c>
      <c r="S45" s="108">
        <f>IF(T45&gt;0,(T45-R45)/2,"")</f>
        <v/>
      </c>
      <c r="T45" s="108" t="n">
        <v>670</v>
      </c>
      <c r="U45" s="108">
        <f>IF(V45&gt;0,(V45-T45)/2,"")</f>
        <v/>
      </c>
      <c r="V45" s="108" t="n">
        <v>1620</v>
      </c>
      <c r="W45" s="108">
        <f>IF(X45&gt;0,(X45-V45)/2,"")</f>
        <v/>
      </c>
      <c r="X45" s="108" t="n">
        <v>1620</v>
      </c>
      <c r="Y45" s="108">
        <f>IF(Z45&gt;0,(Z45-X45)/2,"")</f>
        <v/>
      </c>
      <c r="Z45" s="108" t="n">
        <v>1620</v>
      </c>
      <c r="AA45" s="108">
        <f>IF(AB45&gt;0,(AB45-Z45)/2,"")</f>
        <v/>
      </c>
      <c r="AB45" s="108" t="n">
        <v>1620</v>
      </c>
      <c r="AC45" s="108">
        <f>IF(AD45&gt;0,(AD45-AB45)/2,"")</f>
        <v/>
      </c>
      <c r="AD45" s="108" t="n">
        <v>1620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1019</v>
      </c>
      <c r="S48" s="112">
        <f>IF(T48&gt;0,(T48-R48)/2,"")</f>
        <v/>
      </c>
      <c r="T48" s="112" t="n">
        <v>1019</v>
      </c>
      <c r="U48" s="112">
        <f>IF(V48&gt;0,(V48-T48)/2,"")</f>
        <v/>
      </c>
      <c r="V48" s="112" t="n">
        <v>2311</v>
      </c>
      <c r="W48" s="112">
        <f>IF(X48&gt;0,(X48-V48)/2,"")</f>
        <v/>
      </c>
      <c r="X48" s="112" t="n">
        <v>1086</v>
      </c>
      <c r="Y48" s="112">
        <f>IF(Z48&gt;0,(Z48-X48)/2,"")</f>
        <v/>
      </c>
      <c r="Z48" s="112" t="n">
        <v>1086</v>
      </c>
      <c r="AA48" s="112">
        <f>IF(AB48&gt;0,(AB48-Z48)/2,"")</f>
        <v/>
      </c>
      <c r="AB48" s="112" t="n">
        <v>1086</v>
      </c>
      <c r="AC48" s="112">
        <f>IF(AD48&gt;0,(AD48-AB48)/2,"")</f>
        <v/>
      </c>
      <c r="AD48" s="112" t="n">
        <v>1086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1164</v>
      </c>
      <c r="S49" s="108">
        <f>IF(T49&gt;0,(T49-R49)/2,"")</f>
        <v/>
      </c>
      <c r="T49" s="108" t="n">
        <v>1192</v>
      </c>
      <c r="U49" s="108">
        <f>IF(V49&gt;0,(V49-T49)/2,"")</f>
        <v/>
      </c>
      <c r="V49" s="108" t="n">
        <v>2952</v>
      </c>
      <c r="W49" s="108">
        <f>IF(X49&gt;0,(X49-V49)/2,"")</f>
        <v/>
      </c>
      <c r="X49" s="108" t="n">
        <v>2952</v>
      </c>
      <c r="Y49" s="108">
        <f>IF(Z49&gt;0,(Z49-X49)/2,"")</f>
        <v/>
      </c>
      <c r="Z49" s="108" t="n">
        <v>2952</v>
      </c>
      <c r="AA49" s="108">
        <f>IF(AB49&gt;0,(AB49-Z49)/2,"")</f>
        <v/>
      </c>
      <c r="AB49" s="108" t="n">
        <v>2952</v>
      </c>
      <c r="AC49" s="108">
        <f>IF(AD49&gt;0,(AD49-AB49)/2,"")</f>
        <v/>
      </c>
      <c r="AD49" s="108" t="n">
        <v>2952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385</v>
      </c>
      <c r="S50" s="106">
        <f>IF(T50&gt;0,(T50-R50)/2,"")</f>
        <v/>
      </c>
      <c r="T50" s="106" t="n">
        <v>541</v>
      </c>
      <c r="U50" s="106">
        <f>IF(V50&gt;0,(V50-T50)/2,"")</f>
        <v/>
      </c>
      <c r="V50" s="106" t="n">
        <v>541</v>
      </c>
      <c r="W50" s="106">
        <f>IF(X50&gt;0,(X50-V50)/2,"")</f>
        <v/>
      </c>
      <c r="X50" s="106" t="n">
        <v>486</v>
      </c>
      <c r="Y50" s="106">
        <f>IF(Z50&gt;0,(Z50-X50)/2,"")</f>
        <v/>
      </c>
      <c r="Z50" s="106" t="n">
        <v>486</v>
      </c>
      <c r="AA50" s="106">
        <f>IF(AB50&gt;0,(AB50-Z50)/2,"")</f>
        <v/>
      </c>
      <c r="AB50" s="106" t="n">
        <v>486</v>
      </c>
      <c r="AC50" s="106">
        <f>IF(AD50&gt;0,(AD50-AB50)/2,"")</f>
        <v/>
      </c>
      <c r="AD50" s="106" t="n">
        <v>486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1200</v>
      </c>
      <c r="S51" s="108">
        <f>IF(T51&gt;0,(T51-R51)/2,"")</f>
        <v/>
      </c>
      <c r="T51" s="108" t="n">
        <v>1200</v>
      </c>
      <c r="U51" s="108">
        <f>IF(V51&gt;0,(V51-T51)/2,"")</f>
        <v/>
      </c>
      <c r="V51" s="108" t="n">
        <v>603</v>
      </c>
      <c r="W51" s="108">
        <f>IF(X51&gt;0,(X51-V51)/2,"")</f>
        <v/>
      </c>
      <c r="X51" s="108" t="n">
        <v>603</v>
      </c>
      <c r="Y51" s="108">
        <f>IF(Z51&gt;0,(Z51-X51)/2,"")</f>
        <v/>
      </c>
      <c r="Z51" s="108" t="n">
        <v>603</v>
      </c>
      <c r="AA51" s="108">
        <f>IF(AB51&gt;0,(AB51-Z51)/2,"")</f>
        <v/>
      </c>
      <c r="AB51" s="108" t="n">
        <v>603</v>
      </c>
      <c r="AC51" s="108">
        <f>IF(AD51&gt;0,(AD51-AB51)/2,"")</f>
        <v/>
      </c>
      <c r="AD51" s="108" t="n">
        <v>603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177</v>
      </c>
      <c r="S52" s="106">
        <f>IF(T52&gt;0,(T52-R52)/2,"")</f>
        <v/>
      </c>
      <c r="T52" s="106" t="n">
        <v>501</v>
      </c>
      <c r="U52" s="106">
        <f>IF(V52&gt;0,(V52-T52)/2,"")</f>
        <v/>
      </c>
      <c r="V52" s="106" t="n">
        <v>606</v>
      </c>
      <c r="W52" s="106">
        <f>IF(X52&gt;0,(X52-V52)/2,"")</f>
        <v/>
      </c>
      <c r="X52" s="106" t="n">
        <v>493</v>
      </c>
      <c r="Y52" s="106">
        <f>IF(Z52&gt;0,(Z52-X52)/2,"")</f>
        <v/>
      </c>
      <c r="Z52" s="106" t="n">
        <v>493</v>
      </c>
      <c r="AA52" s="106">
        <f>IF(AB52&gt;0,(AB52-Z52)/2,"")</f>
        <v/>
      </c>
      <c r="AB52" s="106" t="n">
        <v>493</v>
      </c>
      <c r="AC52" s="106">
        <f>IF(AD52&gt;0,(AD52-AB52)/2,"")</f>
        <v/>
      </c>
      <c r="AD52" s="106" t="n">
        <v>493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1672</v>
      </c>
      <c r="W53" s="108">
        <f>IF(X53&gt;0,(X53-V53)/2,"")</f>
        <v/>
      </c>
      <c r="X53" s="108" t="n">
        <v>2581</v>
      </c>
      <c r="Y53" s="108">
        <f>IF(Z53&gt;0,(Z53-X53)/2,"")</f>
        <v/>
      </c>
      <c r="Z53" s="108" t="n">
        <v>2581</v>
      </c>
      <c r="AA53" s="108">
        <f>IF(AB53&gt;0,(AB53-Z53)/2,"")</f>
        <v/>
      </c>
      <c r="AB53" s="108" t="n">
        <v>2581</v>
      </c>
      <c r="AC53" s="108">
        <f>IF(AD53&gt;0,(AD53-AB53)/2,"")</f>
        <v/>
      </c>
      <c r="AD53" s="108" t="n">
        <v>2581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1833</v>
      </c>
      <c r="S57" s="104">
        <f>IF(T57&gt;0,(T57-R57)/2,"")</f>
        <v/>
      </c>
      <c r="T57" s="104" t="n">
        <v>2072</v>
      </c>
      <c r="U57" s="104">
        <f>IF(V57&gt;0,(V57-T57)/2,"")</f>
        <v/>
      </c>
      <c r="V57" s="104" t="n">
        <v>2496</v>
      </c>
      <c r="W57" s="104">
        <f>IF(X57&gt;0,(X57-V57)/2,"")</f>
        <v/>
      </c>
      <c r="X57" s="104" t="n">
        <v>2496</v>
      </c>
      <c r="Y57" s="104">
        <f>IF(Z57&gt;0,(Z57-X57)/2,"")</f>
        <v/>
      </c>
      <c r="Z57" s="104" t="n">
        <v>2496</v>
      </c>
      <c r="AA57" s="104">
        <f>IF(AB57&gt;0,(AB57-Z57)/2,"")</f>
        <v/>
      </c>
      <c r="AB57" s="104" t="n">
        <v>2496</v>
      </c>
      <c r="AC57" s="104">
        <f>IF(AD57&gt;0,(AD57-AB57)/2,"")</f>
        <v/>
      </c>
      <c r="AD57" s="104" t="n">
        <v>2496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725</v>
      </c>
      <c r="S58" s="106">
        <f>IF(T58&gt;0,(T58-R58)/2,"")</f>
        <v/>
      </c>
      <c r="T58" s="106" t="n">
        <v>1020</v>
      </c>
      <c r="U58" s="106">
        <f>IF(V58&gt;0,(V58-T58)/2,"")</f>
        <v/>
      </c>
      <c r="V58" s="106" t="n">
        <v>2672</v>
      </c>
      <c r="W58" s="106">
        <f>IF(X58&gt;0,(X58-V58)/2,"")</f>
        <v/>
      </c>
      <c r="X58" s="106" t="n">
        <v>2672</v>
      </c>
      <c r="Y58" s="106">
        <f>IF(Z58&gt;0,(Z58-X58)/2,"")</f>
        <v/>
      </c>
      <c r="Z58" s="106" t="n">
        <v>2672</v>
      </c>
      <c r="AA58" s="106">
        <f>IF(AB58&gt;0,(AB58-Z58)/2,"")</f>
        <v/>
      </c>
      <c r="AB58" s="106" t="n">
        <v>2672</v>
      </c>
      <c r="AC58" s="106">
        <f>IF(AD58&gt;0,(AD58-AB58)/2,"")</f>
        <v/>
      </c>
      <c r="AD58" s="106" t="n">
        <v>2672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990</v>
      </c>
      <c r="S59" s="108">
        <f>IF(T59&gt;0,(T59-R59)/2,"")</f>
        <v/>
      </c>
      <c r="T59" s="108" t="n">
        <v>1312</v>
      </c>
      <c r="U59" s="108">
        <f>IF(V59&gt;0,(V59-T59)/2,"")</f>
        <v/>
      </c>
      <c r="V59" s="108" t="n">
        <v>1379</v>
      </c>
      <c r="W59" s="108">
        <f>IF(X59&gt;0,(X59-V59)/2,"")</f>
        <v/>
      </c>
      <c r="X59" s="108" t="n">
        <v>1379</v>
      </c>
      <c r="Y59" s="108">
        <f>IF(Z59&gt;0,(Z59-X59)/2,"")</f>
        <v/>
      </c>
      <c r="Z59" s="108" t="n">
        <v>1379</v>
      </c>
      <c r="AA59" s="108">
        <f>IF(AB59&gt;0,(AB59-Z59)/2,"")</f>
        <v/>
      </c>
      <c r="AB59" s="108" t="n">
        <v>1379</v>
      </c>
      <c r="AC59" s="108">
        <f>IF(AD59&gt;0,(AD59-AB59)/2,"")</f>
        <v/>
      </c>
      <c r="AD59" s="108" t="n">
        <v>1379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0</v>
      </c>
      <c r="S60" s="114">
        <f>IF(T60&gt;0,(T60-R60)/2,"")</f>
        <v/>
      </c>
      <c r="T60" s="114" t="n">
        <v>638</v>
      </c>
      <c r="U60" s="114">
        <f>IF(V60&gt;0,(V60-T60)/2,"")</f>
        <v/>
      </c>
      <c r="V60" s="114" t="n">
        <v>648</v>
      </c>
      <c r="W60" s="114">
        <f>IF(X60&gt;0,(X60-V60)/2,"")</f>
        <v/>
      </c>
      <c r="X60" s="114" t="n">
        <v>648</v>
      </c>
      <c r="Y60" s="114">
        <f>IF(Z60&gt;0,(Z60-X60)/2,"")</f>
        <v/>
      </c>
      <c r="Z60" s="114" t="n">
        <v>648</v>
      </c>
      <c r="AA60" s="114">
        <f>IF(AB60&gt;0,(AB60-Z60)/2,"")</f>
        <v/>
      </c>
      <c r="AB60" s="114" t="n">
        <v>648</v>
      </c>
      <c r="AC60" s="114">
        <f>IF(AD60&gt;0,(AD60-AB60)/2,"")</f>
        <v/>
      </c>
      <c r="AD60" s="114" t="n">
        <v>648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798</v>
      </c>
      <c r="S61" s="104">
        <f>IF(T61&gt;0,(T61-R61)/2,"")</f>
        <v/>
      </c>
      <c r="T61" s="104" t="n">
        <v>1166</v>
      </c>
      <c r="U61" s="104">
        <f>IF(V61&gt;0,(V61-T61)/2,"")</f>
        <v/>
      </c>
      <c r="V61" s="104" t="n">
        <v>1589</v>
      </c>
      <c r="W61" s="104">
        <f>IF(X61&gt;0,(X61-V61)/2,"")</f>
        <v/>
      </c>
      <c r="X61" s="104" t="n">
        <v>878</v>
      </c>
      <c r="Y61" s="104">
        <f>IF(Z61&gt;0,(Z61-X61)/2,"")</f>
        <v/>
      </c>
      <c r="Z61" s="104" t="n">
        <v>751</v>
      </c>
      <c r="AA61" s="104">
        <f>IF(AB61&gt;0,(AB61-Z61)/2,"")</f>
        <v/>
      </c>
      <c r="AB61" s="104" t="n">
        <v>751</v>
      </c>
      <c r="AC61" s="104">
        <f>IF(AD61&gt;0,(AD61-AB61)/2,"")</f>
        <v/>
      </c>
      <c r="AD61" s="104" t="n">
        <v>751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260</v>
      </c>
      <c r="S62" s="106">
        <f>IF(T62&gt;0,(T62-R62)/2,"")</f>
        <v/>
      </c>
      <c r="T62" s="106" t="n">
        <v>428</v>
      </c>
      <c r="U62" s="106">
        <f>IF(V62&gt;0,(V62-T62)/2,"")</f>
        <v/>
      </c>
      <c r="V62" s="106" t="n">
        <v>658</v>
      </c>
      <c r="W62" s="106">
        <f>IF(X62&gt;0,(X62-V62)/2,"")</f>
        <v/>
      </c>
      <c r="X62" s="106" t="n">
        <v>816</v>
      </c>
      <c r="Y62" s="106">
        <f>IF(Z62&gt;0,(Z62-X62)/2,"")</f>
        <v/>
      </c>
      <c r="Z62" s="106" t="n">
        <v>906</v>
      </c>
      <c r="AA62" s="106">
        <f>IF(AB62&gt;0,(AB62-Z62)/2,"")</f>
        <v/>
      </c>
      <c r="AB62" s="106" t="n">
        <v>906</v>
      </c>
      <c r="AC62" s="106">
        <f>IF(AD62&gt;0,(AD62-AB62)/2,"")</f>
        <v/>
      </c>
      <c r="AD62" s="106" t="n">
        <v>906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226</v>
      </c>
      <c r="S63" s="108">
        <f>IF(T63&gt;0,(T63-R63)/2,"")</f>
        <v/>
      </c>
      <c r="T63" s="108" t="n">
        <v>323</v>
      </c>
      <c r="U63" s="108">
        <f>IF(V63&gt;0,(V63-T63)/2,"")</f>
        <v/>
      </c>
      <c r="V63" s="108" t="n">
        <v>323</v>
      </c>
      <c r="W63" s="108">
        <f>IF(X63&gt;0,(X63-V63)/2,"")</f>
        <v/>
      </c>
      <c r="X63" s="108" t="n">
        <v>617</v>
      </c>
      <c r="Y63" s="108">
        <f>IF(Z63&gt;0,(Z63-X63)/2,"")</f>
        <v/>
      </c>
      <c r="Z63" s="108" t="n">
        <v>975</v>
      </c>
      <c r="AA63" s="108">
        <f>IF(AB63&gt;0,(AB63-Z63)/2,"")</f>
        <v/>
      </c>
      <c r="AB63" s="108" t="n">
        <v>975</v>
      </c>
      <c r="AC63" s="108">
        <f>IF(AD63&gt;0,(AD63-AB63)/2,"")</f>
        <v/>
      </c>
      <c r="AD63" s="108" t="n">
        <v>975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892</v>
      </c>
      <c r="S64" s="114">
        <f>IF(T64&gt;0,(T64-R64)/2,"")</f>
        <v/>
      </c>
      <c r="T64" s="114" t="n">
        <v>2125</v>
      </c>
      <c r="U64" s="114">
        <f>IF(V64&gt;0,(V64-T64)/2,"")</f>
        <v/>
      </c>
      <c r="V64" s="114" t="n">
        <v>3157</v>
      </c>
      <c r="W64" s="114">
        <f>IF(X64&gt;0,(X64-V64)/2,"")</f>
        <v/>
      </c>
      <c r="X64" s="114" t="n">
        <v>3039</v>
      </c>
      <c r="Y64" s="114">
        <f>IF(Z64&gt;0,(Z64-X64)/2,"")</f>
        <v/>
      </c>
      <c r="Z64" s="114" t="n">
        <v>3056</v>
      </c>
      <c r="AA64" s="114">
        <f>IF(AB64&gt;0,(AB64-Z64)/2,"")</f>
        <v/>
      </c>
      <c r="AB64" s="114" t="n">
        <v>3056</v>
      </c>
      <c r="AC64" s="114">
        <f>IF(AD64&gt;0,(AD64-AB64)/2,"")</f>
        <v/>
      </c>
      <c r="AD64" s="114" t="n">
        <v>3056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12.xml><?xml version="1.0" encoding="utf-8"?>
<worksheet xmlns:r="http://schemas.openxmlformats.org/officeDocument/2006/relationships" xmlns="http://schemas.openxmlformats.org/spreadsheetml/2006/main">
  <sheetPr codeName="Sheet112">
    <tabColor theme="1"/>
    <outlinePr summaryBelow="1" summaryRight="1"/>
    <pageSetUpPr fitToPage="1"/>
  </sheetPr>
  <dimension ref="B2:AQ64"/>
  <sheetViews>
    <sheetView topLeftCell="G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6088</v>
      </c>
      <c r="E6" s="18" t="inlineStr">
        <is>
          <t xml:space="preserve">Room 1 </t>
        </is>
      </c>
      <c r="F6" s="119" t="n">
        <v>23153</v>
      </c>
      <c r="G6" s="117" t="n">
        <v>11661.205875</v>
      </c>
      <c r="H6" s="117" t="n">
        <v>270.8</v>
      </c>
      <c r="I6" s="19">
        <f>G6+H6</f>
        <v/>
      </c>
      <c r="J6" s="119" t="n">
        <v>24307</v>
      </c>
      <c r="K6" s="117" t="n">
        <v>12214.89225</v>
      </c>
      <c r="L6" s="117" t="n">
        <v>259.070175</v>
      </c>
      <c r="M6" s="19">
        <f>K6+L6</f>
        <v/>
      </c>
      <c r="N6" s="85" t="n">
        <v>63</v>
      </c>
      <c r="O6" s="85" t="n">
        <v>52</v>
      </c>
      <c r="P6" s="92" t="n"/>
      <c r="Q6" s="20">
        <f>J6-P6</f>
        <v/>
      </c>
      <c r="R6" s="21" t="n">
        <v>2833</v>
      </c>
      <c r="S6" s="20">
        <f>IF(R6&gt;0,(R6-R7-$Q6),"")</f>
        <v/>
      </c>
      <c r="T6" s="21" t="n">
        <v>5663</v>
      </c>
      <c r="U6" s="20">
        <f>IF(T6&gt;0,(T6-T7-$Q6),"")</f>
        <v/>
      </c>
      <c r="V6" s="21" t="n">
        <v>11897</v>
      </c>
      <c r="W6" s="20">
        <f>IF(V6&gt;0,(V6-V7-$Q6),"")</f>
        <v/>
      </c>
      <c r="X6" s="21" t="n">
        <v>19080</v>
      </c>
      <c r="Y6" s="20">
        <f>IF(X6&gt;0,(X6-X7-$Q6),"")</f>
        <v/>
      </c>
      <c r="Z6" s="21" t="n">
        <v>19080</v>
      </c>
      <c r="AA6" s="20">
        <f>IF(Z6&gt;0,(Z6-Z7-$Q6),"")</f>
        <v/>
      </c>
      <c r="AB6" s="21" t="n">
        <v>19080</v>
      </c>
      <c r="AC6" s="22">
        <f>IF(AB6&gt;0,(AB6-AB7-$Q6),"")</f>
        <v/>
      </c>
      <c r="AD6" s="21" t="n">
        <v>19080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1619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71</v>
      </c>
      <c r="S7" s="24" t="n"/>
      <c r="T7" s="25" t="n">
        <v>82</v>
      </c>
      <c r="U7" s="24" t="n"/>
      <c r="V7" s="25" t="n">
        <v>86</v>
      </c>
      <c r="W7" s="24" t="n"/>
      <c r="X7" s="25" t="n">
        <v>94</v>
      </c>
      <c r="Y7" s="24" t="n"/>
      <c r="Z7" s="25" t="n">
        <v>94</v>
      </c>
      <c r="AA7" s="24" t="n"/>
      <c r="AB7" s="25" t="n">
        <v>94</v>
      </c>
      <c r="AC7" s="26" t="n"/>
      <c r="AD7" s="25" t="n">
        <v>94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2230</v>
      </c>
      <c r="E8" s="29" t="inlineStr">
        <is>
          <t>Room 2</t>
        </is>
      </c>
      <c r="F8" s="119" t="n">
        <v>5126</v>
      </c>
      <c r="G8" s="117" t="n">
        <v>4356.701000000001</v>
      </c>
      <c r="H8" s="117" t="n">
        <v>56811.54364923995</v>
      </c>
      <c r="I8" s="19">
        <f>G8+H8</f>
        <v/>
      </c>
      <c r="J8" s="119" t="n">
        <v>4982</v>
      </c>
      <c r="K8" s="117" t="n">
        <v>4261.285999999999</v>
      </c>
      <c r="L8" s="117" t="n">
        <v>57425.61175381998</v>
      </c>
      <c r="M8" s="19">
        <f>K8+L8</f>
        <v/>
      </c>
      <c r="N8" s="87" t="n">
        <v>17</v>
      </c>
      <c r="O8" s="87" t="n">
        <v>13</v>
      </c>
      <c r="P8" s="92" t="n"/>
      <c r="Q8" s="20">
        <f>J8-P8</f>
        <v/>
      </c>
      <c r="R8" s="21" t="n">
        <v>614</v>
      </c>
      <c r="S8" s="20">
        <f>IF(R8&gt;0,(R8-R9-$Q8),"")</f>
        <v/>
      </c>
      <c r="T8" s="21" t="n">
        <v>918</v>
      </c>
      <c r="U8" s="20">
        <f>IF(T8&gt;0,(T8-T9-$Q8),"")</f>
        <v/>
      </c>
      <c r="V8" s="21" t="n">
        <v>2281</v>
      </c>
      <c r="W8" s="20">
        <f>IF(V8&gt;0,(V8-V9-$Q8),"")</f>
        <v/>
      </c>
      <c r="X8" s="21" t="n">
        <v>2281</v>
      </c>
      <c r="Y8" s="20">
        <f>IF(X8&gt;0,(X8-X9-$Q8),"")</f>
        <v/>
      </c>
      <c r="Z8" s="21" t="n">
        <v>2281</v>
      </c>
      <c r="AA8" s="20">
        <f>IF(Z8&gt;0,(Z8-Z9-$Q8),"")</f>
        <v/>
      </c>
      <c r="AB8" s="21" t="n">
        <v>2281</v>
      </c>
      <c r="AC8" s="22">
        <f>IF(AB8&gt;0,(AB8-AB9-$Q8),"")</f>
        <v/>
      </c>
      <c r="AD8" s="21" t="n">
        <v>2281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1711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3</v>
      </c>
      <c r="W9" s="24" t="n"/>
      <c r="X9" s="30" t="n">
        <v>3</v>
      </c>
      <c r="Y9" s="24" t="n"/>
      <c r="Z9" s="30" t="n">
        <v>3</v>
      </c>
      <c r="AA9" s="24" t="n"/>
      <c r="AB9" s="30" t="n">
        <v>3</v>
      </c>
      <c r="AC9" s="26" t="n"/>
      <c r="AD9" s="30" t="n">
        <v>3</v>
      </c>
      <c r="AE9" s="26" t="n"/>
    </row>
    <row r="10">
      <c r="B10" s="16" t="inlineStr">
        <is>
          <t>WM DC</t>
        </is>
      </c>
      <c r="C10" s="17" t="n">
        <v>1938</v>
      </c>
      <c r="E10" s="18" t="inlineStr">
        <is>
          <t>Room 3</t>
        </is>
      </c>
      <c r="F10" s="119" t="n">
        <v>20497</v>
      </c>
      <c r="G10" s="117" t="n">
        <v>14736.71528125</v>
      </c>
      <c r="H10" s="117" t="n">
        <v>1209.7789635</v>
      </c>
      <c r="I10" s="19">
        <f>G10+H10</f>
        <v/>
      </c>
      <c r="J10" s="119" t="n">
        <v>20967</v>
      </c>
      <c r="K10" s="117" t="n">
        <v>14953.87925</v>
      </c>
      <c r="L10" s="117" t="n">
        <v>1285.2346545</v>
      </c>
      <c r="M10" s="19">
        <f>K10+L10</f>
        <v/>
      </c>
      <c r="N10" s="88" t="n">
        <v>51</v>
      </c>
      <c r="O10" s="88" t="n">
        <v>45</v>
      </c>
      <c r="P10" s="92" t="n"/>
      <c r="Q10" s="20">
        <f>J10-P10</f>
        <v/>
      </c>
      <c r="R10" s="21" t="n">
        <v>3070</v>
      </c>
      <c r="S10" s="20">
        <f>IF(R10&gt;0,(R10-R11-$Q10),"")</f>
        <v/>
      </c>
      <c r="T10" s="21" t="n">
        <v>5669</v>
      </c>
      <c r="U10" s="20">
        <f>IF(T10&gt;0,(T10-T11-$Q10),"")</f>
        <v/>
      </c>
      <c r="V10" s="21" t="n">
        <v>8219</v>
      </c>
      <c r="W10" s="20">
        <f>IF(V10&gt;0,(V10-V11-$Q10),"")</f>
        <v/>
      </c>
      <c r="X10" s="21" t="n">
        <v>10883</v>
      </c>
      <c r="Y10" s="20">
        <f>IF(X10&gt;0,(X10-X11-$Q10),"")</f>
        <v/>
      </c>
      <c r="Z10" s="21" t="n">
        <v>14159</v>
      </c>
      <c r="AA10" s="20">
        <f>IF(Z10&gt;0,(Z10-Z11-$Q10),"")</f>
        <v/>
      </c>
      <c r="AB10" s="21" t="n">
        <v>14159</v>
      </c>
      <c r="AC10" s="22">
        <f>IF(AB10&gt;0,(AB10-AB11-$Q10),"")</f>
        <v/>
      </c>
      <c r="AD10" s="21" t="n">
        <v>14159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13416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17</v>
      </c>
      <c r="S11" s="24" t="n"/>
      <c r="T11" s="30" t="n">
        <v>26</v>
      </c>
      <c r="U11" s="24" t="n"/>
      <c r="V11" s="30" t="n">
        <v>44</v>
      </c>
      <c r="W11" s="24" t="n"/>
      <c r="X11" s="30" t="n">
        <v>47</v>
      </c>
      <c r="Y11" s="24" t="n"/>
      <c r="Z11" s="30" t="n">
        <v>50</v>
      </c>
      <c r="AA11" s="24" t="n"/>
      <c r="AB11" s="30" t="n">
        <v>50</v>
      </c>
      <c r="AC11" s="26" t="n"/>
      <c r="AD11" s="30" t="n">
        <v>50</v>
      </c>
      <c r="AE11" s="26" t="n"/>
    </row>
    <row r="12">
      <c r="B12" s="16" t="inlineStr">
        <is>
          <t>KING SOOPERS</t>
        </is>
      </c>
      <c r="C12" s="17" t="n">
        <v>1799</v>
      </c>
      <c r="E12" s="29" t="inlineStr">
        <is>
          <t>Room 4</t>
        </is>
      </c>
      <c r="F12" s="119" t="n">
        <v>11617</v>
      </c>
      <c r="G12" s="117" t="n">
        <v>11327.3265</v>
      </c>
      <c r="H12" s="117" t="n">
        <v>16010.32021747001</v>
      </c>
      <c r="I12" s="19">
        <f>G12+H12</f>
        <v/>
      </c>
      <c r="J12" s="119" t="n">
        <v>11752</v>
      </c>
      <c r="K12" s="117" t="n">
        <v>11139.614</v>
      </c>
      <c r="L12" s="117" t="n">
        <v>15722.52328072001</v>
      </c>
      <c r="M12" s="19">
        <f>K12+L12</f>
        <v/>
      </c>
      <c r="N12" s="88" t="n">
        <v>45</v>
      </c>
      <c r="O12" s="88" t="n">
        <v>35</v>
      </c>
      <c r="P12" s="92" t="n"/>
      <c r="Q12" s="20">
        <f>J12-P12</f>
        <v/>
      </c>
      <c r="R12" s="21" t="n">
        <v>5720</v>
      </c>
      <c r="S12" s="20">
        <f>IF(R12&gt;0,(R12-R13-$Q12),"")</f>
        <v/>
      </c>
      <c r="T12" s="21" t="n">
        <v>7903</v>
      </c>
      <c r="U12" s="20">
        <f>IF(T12&gt;0,(T12-T13-$Q12),"")</f>
        <v/>
      </c>
      <c r="V12" s="21" t="n">
        <v>11240</v>
      </c>
      <c r="W12" s="20">
        <f>IF(V12&gt;0,(V12-V13-$Q12),"")</f>
        <v/>
      </c>
      <c r="X12" s="21" t="n">
        <v>11240</v>
      </c>
      <c r="Y12" s="20">
        <f>IF(X12&gt;0,(X12-X13-$Q12),"")</f>
        <v/>
      </c>
      <c r="Z12" s="21" t="n">
        <v>11240</v>
      </c>
      <c r="AA12" s="20">
        <f>IF(Z12&gt;0,(Z12-Z13-$Q12),"")</f>
        <v/>
      </c>
      <c r="AB12" s="21" t="n">
        <v>11240</v>
      </c>
      <c r="AC12" s="22">
        <f>IF(AB12&gt;0,(AB12-AB13-$Q12),"")</f>
        <v/>
      </c>
      <c r="AD12" s="21" t="n">
        <v>11240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14088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275</v>
      </c>
      <c r="S13" s="24" t="n"/>
      <c r="T13" s="30" t="n">
        <v>323</v>
      </c>
      <c r="U13" s="24" t="n"/>
      <c r="V13" s="30" t="n">
        <v>415</v>
      </c>
      <c r="W13" s="24" t="n"/>
      <c r="X13" s="30" t="n">
        <v>415</v>
      </c>
      <c r="Y13" s="24" t="n"/>
      <c r="Z13" s="30" t="n">
        <v>415</v>
      </c>
      <c r="AA13" s="24" t="n"/>
      <c r="AB13" s="30" t="n">
        <v>415</v>
      </c>
      <c r="AC13" s="26" t="n"/>
      <c r="AD13" s="30" t="n">
        <v>415</v>
      </c>
      <c r="AE13" s="26" t="n"/>
    </row>
    <row r="14">
      <c r="B14" s="43" t="inlineStr">
        <is>
          <t>RALPHS</t>
        </is>
      </c>
      <c r="C14" s="17" t="n">
        <v>1050</v>
      </c>
      <c r="E14" s="18" t="inlineStr">
        <is>
          <t>Room 5</t>
        </is>
      </c>
      <c r="F14" s="119" t="n">
        <v>17891</v>
      </c>
      <c r="G14" s="117" t="n">
        <v>13936.5</v>
      </c>
      <c r="H14" s="117" t="n">
        <v>30969.29777968</v>
      </c>
      <c r="I14" s="19">
        <f>G14+H14</f>
        <v/>
      </c>
      <c r="J14" s="119" t="n">
        <v>17578</v>
      </c>
      <c r="K14" s="117" t="n">
        <v>14446.71875</v>
      </c>
      <c r="L14" s="117" t="n">
        <v>30653.11410959998</v>
      </c>
      <c r="M14" s="19">
        <f>K14+L14</f>
        <v/>
      </c>
      <c r="N14" s="88" t="n">
        <v>64</v>
      </c>
      <c r="O14" s="88" t="n">
        <v>46</v>
      </c>
      <c r="P14" s="92" t="n"/>
      <c r="Q14" s="20">
        <f>J14-P14</f>
        <v/>
      </c>
      <c r="R14" s="21" t="n">
        <v>3220</v>
      </c>
      <c r="S14" s="20">
        <f>IF(R14&gt;0,(R14-R15-$Q14),"")</f>
        <v/>
      </c>
      <c r="T14" s="21" t="n">
        <v>6114</v>
      </c>
      <c r="U14" s="20">
        <f>IF(T14&gt;0,(T14-T15-$Q14),"")</f>
        <v/>
      </c>
      <c r="V14" s="21" t="n">
        <v>7727</v>
      </c>
      <c r="W14" s="20">
        <f>IF(V14&gt;0,(V14-V15-$Q14),"")</f>
        <v/>
      </c>
      <c r="X14" s="21" t="n">
        <v>6052</v>
      </c>
      <c r="Y14" s="20">
        <f>IF(X14&gt;0,(X14-X15-$Q14),"")</f>
        <v/>
      </c>
      <c r="Z14" s="21" t="n">
        <v>6052</v>
      </c>
      <c r="AA14" s="20">
        <f>IF(Z14&gt;0,(Z14-Z15-$Q14),"")</f>
        <v/>
      </c>
      <c r="AB14" s="21" t="n">
        <v>6052</v>
      </c>
      <c r="AC14" s="22">
        <f>IF(AB14&gt;0,(AB14-AB15-$Q14),"")</f>
        <v/>
      </c>
      <c r="AD14" s="21" t="n">
        <v>6052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279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270</v>
      </c>
      <c r="S15" s="24" t="n"/>
      <c r="T15" s="25" t="n">
        <v>283</v>
      </c>
      <c r="U15" s="24" t="n"/>
      <c r="V15" s="25" t="n">
        <v>292</v>
      </c>
      <c r="W15" s="24" t="n"/>
      <c r="X15" s="25" t="n">
        <v>299</v>
      </c>
      <c r="Y15" s="24" t="n"/>
      <c r="Z15" s="25" t="n">
        <v>299</v>
      </c>
      <c r="AA15" s="24" t="n"/>
      <c r="AB15" s="25" t="n">
        <v>299</v>
      </c>
      <c r="AC15" s="26" t="n"/>
      <c r="AD15" s="25" t="n">
        <v>299</v>
      </c>
      <c r="AE15" s="26" t="n"/>
    </row>
    <row r="16" ht="15" customHeight="1" thickBot="1">
      <c r="B16" s="16" t="inlineStr">
        <is>
          <t>SBUX PHX</t>
        </is>
      </c>
      <c r="C16" s="17" t="n">
        <v>9373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2669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4475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16594</v>
      </c>
      <c r="S20" s="36" t="n">
        <v>-61375</v>
      </c>
      <c r="T20" s="35" t="n">
        <v>24055</v>
      </c>
      <c r="U20" s="36" t="n">
        <v>-53914</v>
      </c>
      <c r="V20" s="35" t="n">
        <v>37929</v>
      </c>
      <c r="W20" s="36" t="n">
        <v>-40040</v>
      </c>
      <c r="X20" s="35" t="n">
        <v>46953</v>
      </c>
      <c r="Y20" s="36" t="n">
        <v>-31016</v>
      </c>
      <c r="Z20" s="35" t="n">
        <v>47949</v>
      </c>
      <c r="AA20" s="36" t="n">
        <v>-30020</v>
      </c>
      <c r="AB20" s="35" t="n">
        <v>47949</v>
      </c>
      <c r="AC20" s="37" t="n">
        <v>-30020</v>
      </c>
      <c r="AD20" s="35" t="n">
        <v>47949</v>
      </c>
      <c r="AE20" s="37" t="n">
        <v>-30020</v>
      </c>
    </row>
    <row r="21" ht="15" customHeight="1" thickBot="1">
      <c r="M21" s="4" t="n"/>
      <c r="Q21" s="52" t="n"/>
      <c r="R21" s="40" t="n">
        <v>570</v>
      </c>
      <c r="S21" s="41" t="n"/>
      <c r="T21" s="40" t="n">
        <v>716</v>
      </c>
      <c r="U21" s="41" t="n"/>
      <c r="V21" s="40" t="n">
        <v>907</v>
      </c>
      <c r="W21" s="41" t="n"/>
      <c r="X21" s="40" t="n">
        <v>944</v>
      </c>
      <c r="Y21" s="41" t="n"/>
      <c r="Z21" s="40" t="n">
        <v>952</v>
      </c>
      <c r="AA21" s="41" t="n"/>
      <c r="AB21" s="40" t="n">
        <v>952</v>
      </c>
      <c r="AC21" s="42" t="n"/>
      <c r="AD21" s="40" t="n">
        <v>952</v>
      </c>
      <c r="AE21" s="42" t="n"/>
    </row>
    <row r="22" ht="15" customHeight="1" thickBot="1">
      <c r="M22" s="4" t="n"/>
      <c r="Q22" s="54" t="n"/>
      <c r="R22" s="47" t="n">
        <v>8297</v>
      </c>
      <c r="S22" s="46" t="n"/>
      <c r="T22" s="47" t="n">
        <v>3730.5</v>
      </c>
      <c r="U22" s="46" t="n"/>
      <c r="V22" s="47" t="n">
        <v>6937</v>
      </c>
      <c r="W22" s="46" t="n"/>
      <c r="X22" s="47" t="n">
        <v>4512</v>
      </c>
      <c r="Y22" s="46" t="n"/>
      <c r="Z22" s="47" t="n">
        <v>498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11912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32729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6088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1938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15706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3941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866</v>
      </c>
      <c r="S35" s="104">
        <f>IF(T35&gt;0,(T35-R35)/2,"")</f>
        <v/>
      </c>
      <c r="T35" s="104" t="n">
        <v>1521</v>
      </c>
      <c r="U35" s="104">
        <f>IF(V35&gt;0,(V35-T35)/2,"")</f>
        <v/>
      </c>
      <c r="V35" s="104" t="n">
        <v>2883</v>
      </c>
      <c r="W35" s="104">
        <f>IF(X35&gt;0,(X35-V35)/2,"")</f>
        <v/>
      </c>
      <c r="X35" s="104" t="n">
        <v>5239</v>
      </c>
      <c r="Y35" s="104">
        <f>IF(Z35&gt;0,(Z35-X35)/2,"")</f>
        <v/>
      </c>
      <c r="Z35" s="104" t="n">
        <v>5239</v>
      </c>
      <c r="AA35" s="104">
        <f>IF(AB35&gt;0,(AB35-Z35)/2,"")</f>
        <v/>
      </c>
      <c r="AB35" s="104" t="n">
        <v>5239</v>
      </c>
      <c r="AC35" s="104">
        <f>IF(AD35&gt;0,(AD35-AB35)/2,"")</f>
        <v/>
      </c>
      <c r="AD35" s="104" t="n">
        <v>5239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20</v>
      </c>
      <c r="S36" s="106">
        <f>IF(T36&gt;0,(T36-R36)/2,"")</f>
        <v/>
      </c>
      <c r="T36" s="106" t="n">
        <v>7</v>
      </c>
      <c r="U36" s="106">
        <f>IF(V36&gt;0,(V36-T36)/2,"")</f>
        <v/>
      </c>
      <c r="V36" s="106" t="n">
        <v>7</v>
      </c>
      <c r="W36" s="106">
        <f>IF(X36&gt;0,(X36-V36)/2,"")</f>
        <v/>
      </c>
      <c r="X36" s="106" t="n">
        <v>94</v>
      </c>
      <c r="Y36" s="106">
        <f>IF(Z36&gt;0,(Z36-X36)/2,"")</f>
        <v/>
      </c>
      <c r="Z36" s="106" t="n">
        <v>94</v>
      </c>
      <c r="AA36" s="106">
        <f>IF(AB36&gt;0,(AB36-Z36)/2,"")</f>
        <v/>
      </c>
      <c r="AB36" s="106" t="n">
        <v>94</v>
      </c>
      <c r="AC36" s="106">
        <f>IF(AD36&gt;0,(AD36-AB36)/2,"")</f>
        <v/>
      </c>
      <c r="AD36" s="106" t="n">
        <v>94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1947</v>
      </c>
      <c r="S37" s="108">
        <f>IF(T37&gt;0,(T37-R37)/2,"")</f>
        <v/>
      </c>
      <c r="T37" s="108" t="n">
        <v>4135</v>
      </c>
      <c r="U37" s="108">
        <f>IF(V37&gt;0,(V37-T37)/2,"")</f>
        <v/>
      </c>
      <c r="V37" s="108" t="n">
        <v>5801</v>
      </c>
      <c r="W37" s="108">
        <f>IF(X37&gt;0,(X37-V37)/2,"")</f>
        <v/>
      </c>
      <c r="X37" s="108" t="n">
        <v>6364</v>
      </c>
      <c r="Y37" s="108">
        <f>IF(Z37&gt;0,(Z37-X37)/2,"")</f>
        <v/>
      </c>
      <c r="Z37" s="108" t="n">
        <v>6364</v>
      </c>
      <c r="AA37" s="108">
        <f>IF(AB37&gt;0,(AB37-Z37)/2,"")</f>
        <v/>
      </c>
      <c r="AB37" s="108" t="n">
        <v>6364</v>
      </c>
      <c r="AC37" s="108">
        <f>IF(AD37&gt;0,(AD37-AB37)/2,"")</f>
        <v/>
      </c>
      <c r="AD37" s="108" t="n">
        <v>6364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3006</v>
      </c>
      <c r="W38" s="106">
        <f>IF(X38&gt;0,(X38-V38)/2,"")</f>
        <v/>
      </c>
      <c r="X38" s="106" t="n">
        <v>4139</v>
      </c>
      <c r="Y38" s="106">
        <f>IF(Z38&gt;0,(Z38-X38)/2,"")</f>
        <v/>
      </c>
      <c r="Z38" s="106" t="n">
        <v>4139</v>
      </c>
      <c r="AA38" s="106">
        <f>IF(AB38&gt;0,(AB38-Z38)/2,"")</f>
        <v/>
      </c>
      <c r="AB38" s="106" t="n">
        <v>4139</v>
      </c>
      <c r="AC38" s="106">
        <f>IF(AD38&gt;0,(AD38-AB38)/2,"")</f>
        <v/>
      </c>
      <c r="AD38" s="106" t="n">
        <v>4139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200</v>
      </c>
      <c r="W39" s="108">
        <f>IF(X39&gt;0,(X39-V39)/2,"")</f>
        <v/>
      </c>
      <c r="X39" s="108" t="n">
        <v>3244</v>
      </c>
      <c r="Y39" s="108">
        <f>IF(Z39&gt;0,(Z39-X39)/2,"")</f>
        <v/>
      </c>
      <c r="Z39" s="108" t="n">
        <v>3244</v>
      </c>
      <c r="AA39" s="108">
        <f>IF(AB39&gt;0,(AB39-Z39)/2,"")</f>
        <v/>
      </c>
      <c r="AB39" s="108" t="n">
        <v>3244</v>
      </c>
      <c r="AC39" s="108">
        <f>IF(AD39&gt;0,(AD39-AB39)/2,"")</f>
        <v/>
      </c>
      <c r="AD39" s="108" t="n">
        <v>3244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314</v>
      </c>
      <c r="S44" s="112">
        <f>IF(T44&gt;0,(T44-R44)/2,"")</f>
        <v/>
      </c>
      <c r="T44" s="112" t="n">
        <v>574</v>
      </c>
      <c r="U44" s="112">
        <f>IF(V44&gt;0,(V44-T44)/2,"")</f>
        <v/>
      </c>
      <c r="V44" s="112" t="n">
        <v>606</v>
      </c>
      <c r="W44" s="112">
        <f>IF(X44&gt;0,(X44-V44)/2,"")</f>
        <v/>
      </c>
      <c r="X44" s="112" t="n">
        <v>606</v>
      </c>
      <c r="Y44" s="112">
        <f>IF(Z44&gt;0,(Z44-X44)/2,"")</f>
        <v/>
      </c>
      <c r="Z44" s="112" t="n">
        <v>606</v>
      </c>
      <c r="AA44" s="112">
        <f>IF(AB44&gt;0,(AB44-Z44)/2,"")</f>
        <v/>
      </c>
      <c r="AB44" s="112" t="n">
        <v>606</v>
      </c>
      <c r="AC44" s="112">
        <f>IF(AD44&gt;0,(AD44-AB44)/2,"")</f>
        <v/>
      </c>
      <c r="AD44" s="112" t="n">
        <v>606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300</v>
      </c>
      <c r="S45" s="108">
        <f>IF(T45&gt;0,(T45-R45)/2,"")</f>
        <v/>
      </c>
      <c r="T45" s="108" t="n">
        <v>344</v>
      </c>
      <c r="U45" s="108">
        <f>IF(V45&gt;0,(V45-T45)/2,"")</f>
        <v/>
      </c>
      <c r="V45" s="108" t="n">
        <v>1675</v>
      </c>
      <c r="W45" s="108">
        <f>IF(X45&gt;0,(X45-V45)/2,"")</f>
        <v/>
      </c>
      <c r="X45" s="108" t="n">
        <v>1675</v>
      </c>
      <c r="Y45" s="108">
        <f>IF(Z45&gt;0,(Z45-X45)/2,"")</f>
        <v/>
      </c>
      <c r="Z45" s="108" t="n">
        <v>1675</v>
      </c>
      <c r="AA45" s="108">
        <f>IF(AB45&gt;0,(AB45-Z45)/2,"")</f>
        <v/>
      </c>
      <c r="AB45" s="108" t="n">
        <v>1675</v>
      </c>
      <c r="AC45" s="108">
        <f>IF(AD45&gt;0,(AD45-AB45)/2,"")</f>
        <v/>
      </c>
      <c r="AD45" s="108" t="n">
        <v>1675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21</v>
      </c>
      <c r="S48" s="112">
        <f>IF(T48&gt;0,(T48-R48)/2,"")</f>
        <v/>
      </c>
      <c r="T48" s="112" t="n">
        <v>1109</v>
      </c>
      <c r="U48" s="112">
        <f>IF(V48&gt;0,(V48-T48)/2,"")</f>
        <v/>
      </c>
      <c r="V48" s="112" t="n">
        <v>1300</v>
      </c>
      <c r="W48" s="112">
        <f>IF(X48&gt;0,(X48-V48)/2,"")</f>
        <v/>
      </c>
      <c r="X48" s="112" t="n">
        <v>2495</v>
      </c>
      <c r="Y48" s="112">
        <f>IF(Z48&gt;0,(Z48-X48)/2,"")</f>
        <v/>
      </c>
      <c r="Z48" s="112" t="n">
        <v>2495</v>
      </c>
      <c r="AA48" s="112">
        <f>IF(AB48&gt;0,(AB48-Z48)/2,"")</f>
        <v/>
      </c>
      <c r="AB48" s="112" t="n">
        <v>2495</v>
      </c>
      <c r="AC48" s="112">
        <f>IF(AD48&gt;0,(AD48-AB48)/2,"")</f>
        <v/>
      </c>
      <c r="AD48" s="112" t="n">
        <v>2495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0</v>
      </c>
      <c r="S49" s="108">
        <f>IF(T49&gt;0,(T49-R49)/2,"")</f>
        <v/>
      </c>
      <c r="T49" s="108" t="n">
        <v>230</v>
      </c>
      <c r="U49" s="108">
        <f>IF(V49&gt;0,(V49-T49)/2,"")</f>
        <v/>
      </c>
      <c r="V49" s="108" t="n">
        <v>1230</v>
      </c>
      <c r="W49" s="108">
        <f>IF(X49&gt;0,(X49-V49)/2,"")</f>
        <v/>
      </c>
      <c r="X49" s="108" t="n">
        <v>1230</v>
      </c>
      <c r="Y49" s="108">
        <f>IF(Z49&gt;0,(Z49-X49)/2,"")</f>
        <v/>
      </c>
      <c r="Z49" s="108" t="n">
        <v>2906</v>
      </c>
      <c r="AA49" s="108">
        <f>IF(AB49&gt;0,(AB49-Z49)/2,"")</f>
        <v/>
      </c>
      <c r="AB49" s="108" t="n">
        <v>2906</v>
      </c>
      <c r="AC49" s="108">
        <f>IF(AD49&gt;0,(AD49-AB49)/2,"")</f>
        <v/>
      </c>
      <c r="AD49" s="108" t="n">
        <v>2906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888</v>
      </c>
      <c r="S50" s="106">
        <f>IF(T50&gt;0,(T50-R50)/2,"")</f>
        <v/>
      </c>
      <c r="T50" s="106" t="n">
        <v>1320</v>
      </c>
      <c r="U50" s="106">
        <f>IF(V50&gt;0,(V50-T50)/2,"")</f>
        <v/>
      </c>
      <c r="V50" s="106" t="n">
        <v>1320</v>
      </c>
      <c r="W50" s="106">
        <f>IF(X50&gt;0,(X50-V50)/2,"")</f>
        <v/>
      </c>
      <c r="X50" s="106" t="n">
        <v>2100</v>
      </c>
      <c r="Y50" s="106">
        <f>IF(Z50&gt;0,(Z50-X50)/2,"")</f>
        <v/>
      </c>
      <c r="Z50" s="106" t="n">
        <v>2880</v>
      </c>
      <c r="AA50" s="106">
        <f>IF(AB50&gt;0,(AB50-Z50)/2,"")</f>
        <v/>
      </c>
      <c r="AB50" s="106" t="n">
        <v>2880</v>
      </c>
      <c r="AC50" s="106">
        <f>IF(AD50&gt;0,(AD50-AB50)/2,"")</f>
        <v/>
      </c>
      <c r="AD50" s="106" t="n">
        <v>2880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1656</v>
      </c>
      <c r="S51" s="108">
        <f>IF(T51&gt;0,(T51-R51)/2,"")</f>
        <v/>
      </c>
      <c r="T51" s="108" t="n">
        <v>1656</v>
      </c>
      <c r="U51" s="108">
        <f>IF(V51&gt;0,(V51-T51)/2,"")</f>
        <v/>
      </c>
      <c r="V51" s="108" t="n">
        <v>2160</v>
      </c>
      <c r="W51" s="108">
        <f>IF(X51&gt;0,(X51-V51)/2,"")</f>
        <v/>
      </c>
      <c r="X51" s="108" t="n">
        <v>2665</v>
      </c>
      <c r="Y51" s="108">
        <f>IF(Z51&gt;0,(Z51-X51)/2,"")</f>
        <v/>
      </c>
      <c r="Z51" s="108" t="n">
        <v>2917</v>
      </c>
      <c r="AA51" s="108">
        <f>IF(AB51&gt;0,(AB51-Z51)/2,"")</f>
        <v/>
      </c>
      <c r="AB51" s="108" t="n">
        <v>2917</v>
      </c>
      <c r="AC51" s="108">
        <f>IF(AD51&gt;0,(AD51-AB51)/2,"")</f>
        <v/>
      </c>
      <c r="AD51" s="108" t="n">
        <v>2917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505</v>
      </c>
      <c r="S52" s="106">
        <f>IF(T52&gt;0,(T52-R52)/2,"")</f>
        <v/>
      </c>
      <c r="T52" s="106" t="n">
        <v>535</v>
      </c>
      <c r="U52" s="106">
        <f>IF(V52&gt;0,(V52-T52)/2,"")</f>
        <v/>
      </c>
      <c r="V52" s="106" t="n">
        <v>561</v>
      </c>
      <c r="W52" s="106">
        <f>IF(X52&gt;0,(X52-V52)/2,"")</f>
        <v/>
      </c>
      <c r="X52" s="106" t="n">
        <v>248</v>
      </c>
      <c r="Y52" s="106">
        <f>IF(Z52&gt;0,(Z52-X52)/2,"")</f>
        <v/>
      </c>
      <c r="Z52" s="106" t="n">
        <v>358</v>
      </c>
      <c r="AA52" s="106">
        <f>IF(AB52&gt;0,(AB52-Z52)/2,"")</f>
        <v/>
      </c>
      <c r="AB52" s="106" t="n">
        <v>358</v>
      </c>
      <c r="AC52" s="106">
        <f>IF(AD52&gt;0,(AD52-AB52)/2,"")</f>
        <v/>
      </c>
      <c r="AD52" s="106" t="n">
        <v>358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819</v>
      </c>
      <c r="U53" s="108">
        <f>IF(V53&gt;0,(V53-T53)/2,"")</f>
        <v/>
      </c>
      <c r="V53" s="108" t="n">
        <v>1648</v>
      </c>
      <c r="W53" s="108">
        <f>IF(X53&gt;0,(X53-V53)/2,"")</f>
        <v/>
      </c>
      <c r="X53" s="108" t="n">
        <v>2145</v>
      </c>
      <c r="Y53" s="108">
        <f>IF(Z53&gt;0,(Z53-X53)/2,"")</f>
        <v/>
      </c>
      <c r="Z53" s="108" t="n">
        <v>2603</v>
      </c>
      <c r="AA53" s="108">
        <f>IF(AB53&gt;0,(AB53-Z53)/2,"")</f>
        <v/>
      </c>
      <c r="AB53" s="108" t="n">
        <v>2603</v>
      </c>
      <c r="AC53" s="108">
        <f>IF(AD53&gt;0,(AD53-AB53)/2,"")</f>
        <v/>
      </c>
      <c r="AD53" s="108" t="n">
        <v>2603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1504</v>
      </c>
      <c r="S57" s="104">
        <f>IF(T57&gt;0,(T57-R57)/2,"")</f>
        <v/>
      </c>
      <c r="T57" s="104" t="n">
        <v>2239</v>
      </c>
      <c r="U57" s="104">
        <f>IF(V57&gt;0,(V57-T57)/2,"")</f>
        <v/>
      </c>
      <c r="V57" s="104" t="n">
        <v>2642</v>
      </c>
      <c r="W57" s="104">
        <f>IF(X57&gt;0,(X57-V57)/2,"")</f>
        <v/>
      </c>
      <c r="X57" s="104" t="n">
        <v>2642</v>
      </c>
      <c r="Y57" s="104">
        <f>IF(Z57&gt;0,(Z57-X57)/2,"")</f>
        <v/>
      </c>
      <c r="Z57" s="104" t="n">
        <v>2642</v>
      </c>
      <c r="AA57" s="104">
        <f>IF(AB57&gt;0,(AB57-Z57)/2,"")</f>
        <v/>
      </c>
      <c r="AB57" s="104" t="n">
        <v>2642</v>
      </c>
      <c r="AC57" s="104">
        <f>IF(AD57&gt;0,(AD57-AB57)/2,"")</f>
        <v/>
      </c>
      <c r="AD57" s="104" t="n">
        <v>2642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1131</v>
      </c>
      <c r="S58" s="106">
        <f>IF(T58&gt;0,(T58-R58)/2,"")</f>
        <v/>
      </c>
      <c r="T58" s="106" t="n">
        <v>1396</v>
      </c>
      <c r="U58" s="106">
        <f>IF(V58&gt;0,(V58-T58)/2,"")</f>
        <v/>
      </c>
      <c r="V58" s="106" t="n">
        <v>2858</v>
      </c>
      <c r="W58" s="106">
        <f>IF(X58&gt;0,(X58-V58)/2,"")</f>
        <v/>
      </c>
      <c r="X58" s="106" t="n">
        <v>2858</v>
      </c>
      <c r="Y58" s="106">
        <f>IF(Z58&gt;0,(Z58-X58)/2,"")</f>
        <v/>
      </c>
      <c r="Z58" s="106" t="n">
        <v>2858</v>
      </c>
      <c r="AA58" s="106">
        <f>IF(AB58&gt;0,(AB58-Z58)/2,"")</f>
        <v/>
      </c>
      <c r="AB58" s="106" t="n">
        <v>2858</v>
      </c>
      <c r="AC58" s="106">
        <f>IF(AD58&gt;0,(AD58-AB58)/2,"")</f>
        <v/>
      </c>
      <c r="AD58" s="106" t="n">
        <v>2858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1409</v>
      </c>
      <c r="S59" s="108">
        <f>IF(T59&gt;0,(T59-R59)/2,"")</f>
        <v/>
      </c>
      <c r="T59" s="108" t="n">
        <v>1678</v>
      </c>
      <c r="U59" s="108">
        <f>IF(V59&gt;0,(V59-T59)/2,"")</f>
        <v/>
      </c>
      <c r="V59" s="108" t="n">
        <v>1994</v>
      </c>
      <c r="W59" s="108">
        <f>IF(X59&gt;0,(X59-V59)/2,"")</f>
        <v/>
      </c>
      <c r="X59" s="108" t="n">
        <v>1994</v>
      </c>
      <c r="Y59" s="108">
        <f>IF(Z59&gt;0,(Z59-X59)/2,"")</f>
        <v/>
      </c>
      <c r="Z59" s="108" t="n">
        <v>1994</v>
      </c>
      <c r="AA59" s="108">
        <f>IF(AB59&gt;0,(AB59-Z59)/2,"")</f>
        <v/>
      </c>
      <c r="AB59" s="108" t="n">
        <v>1994</v>
      </c>
      <c r="AC59" s="108">
        <f>IF(AD59&gt;0,(AD59-AB59)/2,"")</f>
        <v/>
      </c>
      <c r="AD59" s="108" t="n">
        <v>1994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0</v>
      </c>
      <c r="S60" s="114">
        <f>IF(T60&gt;0,(T60-R60)/2,"")</f>
        <v/>
      </c>
      <c r="T60" s="114" t="n">
        <v>914</v>
      </c>
      <c r="U60" s="114">
        <f>IF(V60&gt;0,(V60-T60)/2,"")</f>
        <v/>
      </c>
      <c r="V60" s="114" t="n">
        <v>917</v>
      </c>
      <c r="W60" s="114">
        <f>IF(X60&gt;0,(X60-V60)/2,"")</f>
        <v/>
      </c>
      <c r="X60" s="114" t="n">
        <v>917</v>
      </c>
      <c r="Y60" s="114">
        <f>IF(Z60&gt;0,(Z60-X60)/2,"")</f>
        <v/>
      </c>
      <c r="Z60" s="114" t="n">
        <v>917</v>
      </c>
      <c r="AA60" s="114">
        <f>IF(AB60&gt;0,(AB60-Z60)/2,"")</f>
        <v/>
      </c>
      <c r="AB60" s="114" t="n">
        <v>917</v>
      </c>
      <c r="AC60" s="114">
        <f>IF(AD60&gt;0,(AD60-AB60)/2,"")</f>
        <v/>
      </c>
      <c r="AD60" s="114" t="n">
        <v>917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141</v>
      </c>
      <c r="S61" s="104">
        <f>IF(T61&gt;0,(T61-R61)/2,"")</f>
        <v/>
      </c>
      <c r="T61" s="104" t="n">
        <v>1338</v>
      </c>
      <c r="U61" s="104">
        <f>IF(V61&gt;0,(V61-T61)/2,"")</f>
        <v/>
      </c>
      <c r="V61" s="104" t="n">
        <v>1794</v>
      </c>
      <c r="W61" s="104">
        <f>IF(X61&gt;0,(X61-V61)/2,"")</f>
        <v/>
      </c>
      <c r="X61" s="104" t="n">
        <v>646</v>
      </c>
      <c r="Y61" s="104">
        <f>IF(Z61&gt;0,(Z61-X61)/2,"")</f>
        <v/>
      </c>
      <c r="Z61" s="104" t="n">
        <v>646</v>
      </c>
      <c r="AA61" s="104">
        <f>IF(AB61&gt;0,(AB61-Z61)/2,"")</f>
        <v/>
      </c>
      <c r="AB61" s="104" t="n">
        <v>646</v>
      </c>
      <c r="AC61" s="104">
        <f>IF(AD61&gt;0,(AD61-AB61)/2,"")</f>
        <v/>
      </c>
      <c r="AD61" s="104" t="n">
        <v>646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267</v>
      </c>
      <c r="S62" s="106">
        <f>IF(T62&gt;0,(T62-R62)/2,"")</f>
        <v/>
      </c>
      <c r="T62" s="106" t="n">
        <v>459</v>
      </c>
      <c r="U62" s="106">
        <f>IF(V62&gt;0,(V62-T62)/2,"")</f>
        <v/>
      </c>
      <c r="V62" s="106" t="n">
        <v>468</v>
      </c>
      <c r="W62" s="106">
        <f>IF(X62&gt;0,(X62-V62)/2,"")</f>
        <v/>
      </c>
      <c r="X62" s="106" t="n">
        <v>468</v>
      </c>
      <c r="Y62" s="106">
        <f>IF(Z62&gt;0,(Z62-X62)/2,"")</f>
        <v/>
      </c>
      <c r="Z62" s="106" t="n">
        <v>468</v>
      </c>
      <c r="AA62" s="106">
        <f>IF(AB62&gt;0,(AB62-Z62)/2,"")</f>
        <v/>
      </c>
      <c r="AB62" s="106" t="n">
        <v>468</v>
      </c>
      <c r="AC62" s="106">
        <f>IF(AD62&gt;0,(AD62-AB62)/2,"")</f>
        <v/>
      </c>
      <c r="AD62" s="106" t="n">
        <v>468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360</v>
      </c>
      <c r="S63" s="108">
        <f>IF(T63&gt;0,(T63-R63)/2,"")</f>
        <v/>
      </c>
      <c r="T63" s="108" t="n">
        <v>433</v>
      </c>
      <c r="U63" s="108">
        <f>IF(V63&gt;0,(V63-T63)/2,"")</f>
        <v/>
      </c>
      <c r="V63" s="108" t="n">
        <v>598</v>
      </c>
      <c r="W63" s="108">
        <f>IF(X63&gt;0,(X63-V63)/2,"")</f>
        <v/>
      </c>
      <c r="X63" s="108" t="n">
        <v>612</v>
      </c>
      <c r="Y63" s="108">
        <f>IF(Z63&gt;0,(Z63-X63)/2,"")</f>
        <v/>
      </c>
      <c r="Z63" s="108" t="n">
        <v>612</v>
      </c>
      <c r="AA63" s="108">
        <f>IF(AB63&gt;0,(AB63-Z63)/2,"")</f>
        <v/>
      </c>
      <c r="AB63" s="108" t="n">
        <v>612</v>
      </c>
      <c r="AC63" s="108">
        <f>IF(AD63&gt;0,(AD63-AB63)/2,"")</f>
        <v/>
      </c>
      <c r="AD63" s="108" t="n">
        <v>612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1358</v>
      </c>
      <c r="S64" s="114">
        <f>IF(T64&gt;0,(T64-R64)/2,"")</f>
        <v/>
      </c>
      <c r="T64" s="114" t="n">
        <v>2606</v>
      </c>
      <c r="U64" s="114">
        <f>IF(V64&gt;0,(V64-T64)/2,"")</f>
        <v/>
      </c>
      <c r="V64" s="114" t="n">
        <v>3145</v>
      </c>
      <c r="W64" s="114">
        <f>IF(X64&gt;0,(X64-V64)/2,"")</f>
        <v/>
      </c>
      <c r="X64" s="114" t="n">
        <v>2236</v>
      </c>
      <c r="Y64" s="114">
        <f>IF(Z64&gt;0,(Z64-X64)/2,"")</f>
        <v/>
      </c>
      <c r="Z64" s="114" t="n">
        <v>2236</v>
      </c>
      <c r="AA64" s="114">
        <f>IF(AB64&gt;0,(AB64-Z64)/2,"")</f>
        <v/>
      </c>
      <c r="AB64" s="114" t="n">
        <v>2236</v>
      </c>
      <c r="AC64" s="114">
        <f>IF(AD64&gt;0,(AD64-AB64)/2,"")</f>
        <v/>
      </c>
      <c r="AD64" s="114" t="n">
        <v>2236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13.xml><?xml version="1.0" encoding="utf-8"?>
<worksheet xmlns:r="http://schemas.openxmlformats.org/officeDocument/2006/relationships" xmlns="http://schemas.openxmlformats.org/spreadsheetml/2006/main">
  <sheetPr codeName="Sheet113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18195</v>
      </c>
      <c r="G6" s="117" t="n">
        <v>9091.522125000003</v>
      </c>
      <c r="H6" s="117" t="n">
        <v>262.8592875</v>
      </c>
      <c r="I6" s="19">
        <f>G6+H6</f>
        <v/>
      </c>
      <c r="J6" s="119" t="n">
        <v>18911</v>
      </c>
      <c r="K6" s="117" t="n">
        <v>9445.22925</v>
      </c>
      <c r="L6" s="117" t="n">
        <v>251.8531925</v>
      </c>
      <c r="M6" s="19">
        <f>K6+L6</f>
        <v/>
      </c>
      <c r="N6" s="85" t="n">
        <v>62</v>
      </c>
      <c r="O6" s="85" t="n">
        <v>50</v>
      </c>
      <c r="P6" s="92" t="n"/>
      <c r="Q6" s="20">
        <f>J6-P6</f>
        <v/>
      </c>
      <c r="R6" s="21" t="n">
        <v>3438</v>
      </c>
      <c r="S6" s="20">
        <f>IF(R6&gt;0,(R6-R7-$Q6),"")</f>
        <v/>
      </c>
      <c r="T6" s="21" t="n">
        <v>5910</v>
      </c>
      <c r="U6" s="20">
        <f>IF(T6&gt;0,(T6-T7-$Q6),"")</f>
        <v/>
      </c>
      <c r="V6" s="21" t="n">
        <v>14662</v>
      </c>
      <c r="W6" s="20">
        <f>IF(V6&gt;0,(V6-V7-$Q6),"")</f>
        <v/>
      </c>
      <c r="X6" s="21" t="n">
        <v>17424</v>
      </c>
      <c r="Y6" s="20">
        <f>IF(X6&gt;0,(X6-X7-$Q6),"")</f>
        <v/>
      </c>
      <c r="Z6" s="21" t="n">
        <v>17424</v>
      </c>
      <c r="AA6" s="20">
        <f>IF(Z6&gt;0,(Z6-Z7-$Q6),"")</f>
        <v/>
      </c>
      <c r="AB6" s="21" t="n">
        <v>17424</v>
      </c>
      <c r="AC6" s="22">
        <f>IF(AB6&gt;0,(AB6-AB7-$Q6),"")</f>
        <v/>
      </c>
      <c r="AD6" s="21" t="n">
        <v>17424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212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3438</v>
      </c>
      <c r="S7" s="24" t="n"/>
      <c r="T7" s="25" t="n">
        <v>5910</v>
      </c>
      <c r="U7" s="24" t="n"/>
      <c r="V7" s="25" t="n">
        <v>14657</v>
      </c>
      <c r="W7" s="24" t="n"/>
      <c r="X7" s="25" t="n">
        <v>17419</v>
      </c>
      <c r="Y7" s="24" t="n"/>
      <c r="Z7" s="25" t="n">
        <v>17419</v>
      </c>
      <c r="AA7" s="24" t="n"/>
      <c r="AB7" s="25" t="n">
        <v>17419</v>
      </c>
      <c r="AC7" s="26" t="n"/>
      <c r="AD7" s="25" t="n">
        <v>17419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2414</v>
      </c>
      <c r="E8" s="29" t="inlineStr">
        <is>
          <t>Room 2</t>
        </is>
      </c>
      <c r="F8" s="119" t="n">
        <v>3412</v>
      </c>
      <c r="G8" s="117" t="n">
        <v>3831.277499999999</v>
      </c>
      <c r="H8" s="117" t="n">
        <v>12734.03583141999</v>
      </c>
      <c r="I8" s="19">
        <f>G8+H8</f>
        <v/>
      </c>
      <c r="J8" s="119" t="n">
        <v>3259</v>
      </c>
      <c r="K8" s="117" t="n">
        <v>3712.2265</v>
      </c>
      <c r="L8" s="117" t="n">
        <v>13534.09581604001</v>
      </c>
      <c r="M8" s="19">
        <f>K8+L8</f>
        <v/>
      </c>
      <c r="N8" s="87" t="n">
        <v>16</v>
      </c>
      <c r="O8" s="87" t="n">
        <v>11</v>
      </c>
      <c r="P8" s="92" t="n"/>
      <c r="Q8" s="20">
        <f>J8-P8</f>
        <v/>
      </c>
      <c r="R8" s="21" t="n">
        <v>300</v>
      </c>
      <c r="S8" s="20">
        <f>IF(R8&gt;0,(R8-R9-$Q8),"")</f>
        <v/>
      </c>
      <c r="T8" s="21" t="n">
        <v>1231</v>
      </c>
      <c r="U8" s="20">
        <f>IF(T8&gt;0,(T8-T9-$Q8),"")</f>
        <v/>
      </c>
      <c r="V8" s="21" t="n">
        <v>2019</v>
      </c>
      <c r="W8" s="20">
        <f>IF(V8&gt;0,(V8-V9-$Q8),"")</f>
        <v/>
      </c>
      <c r="X8" s="21" t="n">
        <v>2019</v>
      </c>
      <c r="Y8" s="20">
        <f>IF(X8&gt;0,(X8-X9-$Q8),"")</f>
        <v/>
      </c>
      <c r="Z8" s="21" t="n">
        <v>2019</v>
      </c>
      <c r="AA8" s="20">
        <f>IF(Z8&gt;0,(Z8-Z9-$Q8),"")</f>
        <v/>
      </c>
      <c r="AB8" s="21" t="n">
        <v>2019</v>
      </c>
      <c r="AC8" s="22">
        <f>IF(AB8&gt;0,(AB8-AB9-$Q8),"")</f>
        <v/>
      </c>
      <c r="AD8" s="21" t="n">
        <v>2019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1504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460</v>
      </c>
      <c r="U9" s="24" t="n"/>
      <c r="V9" s="30" t="n">
        <v>1248</v>
      </c>
      <c r="W9" s="24" t="n"/>
      <c r="X9" s="30" t="n">
        <v>1248</v>
      </c>
      <c r="Y9" s="24" t="n"/>
      <c r="Z9" s="30" t="n">
        <v>1248</v>
      </c>
      <c r="AA9" s="24" t="n"/>
      <c r="AB9" s="30" t="n">
        <v>1248</v>
      </c>
      <c r="AC9" s="26" t="n"/>
      <c r="AD9" s="30" t="n">
        <v>1248</v>
      </c>
      <c r="AE9" s="26" t="n"/>
    </row>
    <row r="10">
      <c r="B10" s="16" t="inlineStr">
        <is>
          <t>WM DC</t>
        </is>
      </c>
      <c r="C10" s="17" t="n">
        <v>2336</v>
      </c>
      <c r="E10" s="18" t="inlineStr">
        <is>
          <t>Room 3</t>
        </is>
      </c>
      <c r="F10" s="119" t="n">
        <v>14952</v>
      </c>
      <c r="G10" s="117" t="n">
        <v>11901.868</v>
      </c>
      <c r="H10" s="117" t="n">
        <v>1005.4219665</v>
      </c>
      <c r="I10" s="19">
        <f>G10+H10</f>
        <v/>
      </c>
      <c r="J10" s="119" t="n">
        <v>15353</v>
      </c>
      <c r="K10" s="117" t="n">
        <v>12270.082</v>
      </c>
      <c r="L10" s="117" t="n">
        <v>989.0807877999998</v>
      </c>
      <c r="M10" s="19">
        <f>K10+L10</f>
        <v/>
      </c>
      <c r="N10" s="88" t="n">
        <v>45</v>
      </c>
      <c r="O10" s="88" t="n">
        <v>39</v>
      </c>
      <c r="P10" s="92" t="n"/>
      <c r="Q10" s="20">
        <f>J10-P10</f>
        <v/>
      </c>
      <c r="R10" s="21" t="n">
        <v>3978</v>
      </c>
      <c r="S10" s="20">
        <f>IF(R10&gt;0,(R10-R11-$Q10),"")</f>
        <v/>
      </c>
      <c r="T10" s="21" t="n">
        <v>5339</v>
      </c>
      <c r="U10" s="20">
        <f>IF(T10&gt;0,(T10-T11-$Q10),"")</f>
        <v/>
      </c>
      <c r="V10" s="21" t="n">
        <v>9201</v>
      </c>
      <c r="W10" s="20">
        <f>IF(V10&gt;0,(V10-V11-$Q10),"")</f>
        <v/>
      </c>
      <c r="X10" s="21" t="n">
        <v>10878</v>
      </c>
      <c r="Y10" s="20">
        <f>IF(X10&gt;0,(X10-X11-$Q10),"")</f>
        <v/>
      </c>
      <c r="Z10" s="21" t="n">
        <v>10878</v>
      </c>
      <c r="AA10" s="20">
        <f>IF(Z10&gt;0,(Z10-Z11-$Q10),"")</f>
        <v/>
      </c>
      <c r="AB10" s="21" t="n">
        <v>10878</v>
      </c>
      <c r="AC10" s="22">
        <f>IF(AB10&gt;0,(AB10-AB11-$Q10),"")</f>
        <v/>
      </c>
      <c r="AD10" s="21" t="n">
        <v>10878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12429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2904</v>
      </c>
      <c r="S11" s="24" t="n"/>
      <c r="T11" s="30" t="n">
        <v>4113</v>
      </c>
      <c r="U11" s="24" t="n"/>
      <c r="V11" s="30" t="n">
        <v>7975</v>
      </c>
      <c r="W11" s="24" t="n"/>
      <c r="X11" s="30" t="n">
        <v>9652</v>
      </c>
      <c r="Y11" s="24" t="n"/>
      <c r="Z11" s="30" t="n">
        <v>9652</v>
      </c>
      <c r="AA11" s="24" t="n"/>
      <c r="AB11" s="30" t="n">
        <v>9652</v>
      </c>
      <c r="AC11" s="26" t="n"/>
      <c r="AD11" s="30" t="n">
        <v>9652</v>
      </c>
      <c r="AE11" s="26" t="n"/>
    </row>
    <row r="12">
      <c r="B12" s="16" t="inlineStr">
        <is>
          <t>KING SOOPERS</t>
        </is>
      </c>
      <c r="C12" s="17" t="n">
        <v>1372</v>
      </c>
      <c r="E12" s="29" t="inlineStr">
        <is>
          <t>Room 4</t>
        </is>
      </c>
      <c r="F12" s="119" t="n">
        <v>11480</v>
      </c>
      <c r="G12" s="117" t="n">
        <v>11396.39024999999</v>
      </c>
      <c r="H12" s="117" t="n">
        <v>14450.34957183</v>
      </c>
      <c r="I12" s="19">
        <f>G12+H12</f>
        <v/>
      </c>
      <c r="J12" s="119" t="n">
        <v>12827</v>
      </c>
      <c r="K12" s="117" t="n">
        <v>12274.82249999999</v>
      </c>
      <c r="L12" s="117" t="n">
        <v>15212.75611370001</v>
      </c>
      <c r="M12" s="19">
        <f>K12+L12</f>
        <v/>
      </c>
      <c r="N12" s="88" t="n">
        <v>45</v>
      </c>
      <c r="O12" s="88" t="n">
        <v>32</v>
      </c>
      <c r="P12" s="92" t="n"/>
      <c r="Q12" s="20">
        <f>J12-P12</f>
        <v/>
      </c>
      <c r="R12" s="21" t="n">
        <v>4370</v>
      </c>
      <c r="S12" s="20">
        <f>IF(R12&gt;0,(R12-R13-$Q12),"")</f>
        <v/>
      </c>
      <c r="T12" s="21" t="n">
        <v>7339</v>
      </c>
      <c r="U12" s="20">
        <f>IF(T12&gt;0,(T12-T13-$Q12),"")</f>
        <v/>
      </c>
      <c r="V12" s="21" t="n">
        <v>10720</v>
      </c>
      <c r="W12" s="20">
        <f>IF(V12&gt;0,(V12-V13-$Q12),"")</f>
        <v/>
      </c>
      <c r="X12" s="21" t="n">
        <v>12149</v>
      </c>
      <c r="Y12" s="20">
        <f>IF(X12&gt;0,(X12-X13-$Q12),"")</f>
        <v/>
      </c>
      <c r="Z12" s="21" t="n">
        <v>12149</v>
      </c>
      <c r="AA12" s="20">
        <f>IF(Z12&gt;0,(Z12-Z13-$Q12),"")</f>
        <v/>
      </c>
      <c r="AB12" s="21" t="n">
        <v>12149</v>
      </c>
      <c r="AC12" s="22">
        <f>IF(AB12&gt;0,(AB12-AB13-$Q12),"")</f>
        <v/>
      </c>
      <c r="AD12" s="21" t="n">
        <v>12149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29220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2634</v>
      </c>
      <c r="S13" s="24" t="n"/>
      <c r="T13" s="30" t="n">
        <v>4217</v>
      </c>
      <c r="U13" s="24" t="n"/>
      <c r="V13" s="30" t="n">
        <v>6037</v>
      </c>
      <c r="W13" s="24" t="n"/>
      <c r="X13" s="30" t="n">
        <v>7426</v>
      </c>
      <c r="Y13" s="24" t="n"/>
      <c r="Z13" s="30" t="n">
        <v>7426</v>
      </c>
      <c r="AA13" s="24" t="n"/>
      <c r="AB13" s="30" t="n">
        <v>7426</v>
      </c>
      <c r="AC13" s="26" t="n"/>
      <c r="AD13" s="30" t="n">
        <v>7426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20023</v>
      </c>
      <c r="G14" s="117" t="n">
        <v>16777.125</v>
      </c>
      <c r="H14" s="117" t="n">
        <v>21916.13884798</v>
      </c>
      <c r="I14" s="19">
        <f>G14+H14</f>
        <v/>
      </c>
      <c r="J14" s="119" t="n">
        <v>21782</v>
      </c>
      <c r="K14" s="117" t="n">
        <v>20298.86425</v>
      </c>
      <c r="L14" s="117" t="n">
        <v>25316.80541866</v>
      </c>
      <c r="M14" s="19">
        <f>K14+L14</f>
        <v/>
      </c>
      <c r="N14" s="88" t="n">
        <v>63</v>
      </c>
      <c r="O14" s="88" t="n">
        <v>49</v>
      </c>
      <c r="P14" s="92" t="n"/>
      <c r="Q14" s="20">
        <f>J14-P14</f>
        <v/>
      </c>
      <c r="R14" s="21" t="n">
        <v>3127</v>
      </c>
      <c r="S14" s="20">
        <f>IF(R14&gt;0,(R14-R15-$Q14),"")</f>
        <v/>
      </c>
      <c r="T14" s="21" t="n">
        <v>5341</v>
      </c>
      <c r="U14" s="20">
        <f>IF(T14&gt;0,(T14-T15-$Q14),"")</f>
        <v/>
      </c>
      <c r="V14" s="21" t="n">
        <v>7046</v>
      </c>
      <c r="W14" s="20">
        <f>IF(V14&gt;0,(V14-V15-$Q14),"")</f>
        <v/>
      </c>
      <c r="X14" s="21" t="n">
        <v>7554</v>
      </c>
      <c r="Y14" s="20">
        <f>IF(X14&gt;0,(X14-X15-$Q14),"")</f>
        <v/>
      </c>
      <c r="Z14" s="21" t="n">
        <v>7565</v>
      </c>
      <c r="AA14" s="20">
        <f>IF(Z14&gt;0,(Z14-Z15-$Q14),"")</f>
        <v/>
      </c>
      <c r="AB14" s="21" t="n">
        <v>7565</v>
      </c>
      <c r="AC14" s="22">
        <f>IF(AB14&gt;0,(AB14-AB15-$Q14),"")</f>
        <v/>
      </c>
      <c r="AD14" s="21" t="n">
        <v>7565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</v>
      </c>
      <c r="S15" s="24" t="n"/>
      <c r="T15" s="25" t="n">
        <v>5</v>
      </c>
      <c r="U15" s="24" t="n"/>
      <c r="V15" s="25" t="n">
        <v>15</v>
      </c>
      <c r="W15" s="24" t="n"/>
      <c r="X15" s="25" t="n">
        <v>15</v>
      </c>
      <c r="Y15" s="24" t="n"/>
      <c r="Z15" s="25" t="n">
        <v>15</v>
      </c>
      <c r="AA15" s="24" t="n"/>
      <c r="AB15" s="25" t="n">
        <v>15</v>
      </c>
      <c r="AC15" s="26" t="n"/>
      <c r="AD15" s="25" t="n">
        <v>15</v>
      </c>
      <c r="AE15" s="26" t="n"/>
    </row>
    <row r="16" ht="15" customHeight="1" thickBot="1">
      <c r="B16" s="16" t="inlineStr">
        <is>
          <t>SBUX PHX</t>
        </is>
      </c>
      <c r="C16" s="17" t="n">
        <v>7665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855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4056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14824</v>
      </c>
      <c r="S20" s="36" t="n">
        <v>-64762</v>
      </c>
      <c r="T20" s="35" t="n">
        <v>25553</v>
      </c>
      <c r="U20" s="36" t="n">
        <v>-54033</v>
      </c>
      <c r="V20" s="35" t="n">
        <v>40524</v>
      </c>
      <c r="W20" s="36" t="n">
        <v>-39062</v>
      </c>
      <c r="X20" s="35" t="n">
        <v>48678</v>
      </c>
      <c r="Y20" s="36" t="n">
        <v>-30908</v>
      </c>
      <c r="Z20" s="35" t="n">
        <v>51951</v>
      </c>
      <c r="AA20" s="36" t="n">
        <v>-27635</v>
      </c>
      <c r="AB20" s="35" t="n">
        <v>51951</v>
      </c>
      <c r="AC20" s="37" t="n">
        <v>-27635</v>
      </c>
      <c r="AD20" s="35" t="n">
        <v>51951</v>
      </c>
      <c r="AE20" s="37" t="n">
        <v>-27635</v>
      </c>
    </row>
    <row r="21" ht="15" customHeight="1" thickBot="1">
      <c r="M21" s="4" t="n"/>
      <c r="Q21" s="52" t="n"/>
      <c r="R21" s="40" t="n">
        <v>633</v>
      </c>
      <c r="S21" s="41" t="n"/>
      <c r="T21" s="40" t="n">
        <v>714</v>
      </c>
      <c r="U21" s="41" t="n"/>
      <c r="V21" s="40" t="n">
        <v>840</v>
      </c>
      <c r="W21" s="41" t="n"/>
      <c r="X21" s="40" t="n">
        <v>858</v>
      </c>
      <c r="Y21" s="41" t="n"/>
      <c r="Z21" s="40" t="n">
        <v>861</v>
      </c>
      <c r="AA21" s="41" t="n"/>
      <c r="AB21" s="40" t="n">
        <v>861</v>
      </c>
      <c r="AC21" s="42" t="n"/>
      <c r="AD21" s="40" t="n">
        <v>861</v>
      </c>
      <c r="AE21" s="42" t="n"/>
    </row>
    <row r="22" ht="15" customHeight="1" thickBot="1">
      <c r="M22" s="4" t="n"/>
      <c r="Q22" s="54" t="n"/>
      <c r="R22" s="47" t="n">
        <v>7412</v>
      </c>
      <c r="S22" s="46" t="n"/>
      <c r="T22" s="47" t="n">
        <v>5364.5</v>
      </c>
      <c r="U22" s="46" t="n"/>
      <c r="V22" s="47" t="n">
        <v>7485.5</v>
      </c>
      <c r="W22" s="46" t="n"/>
      <c r="X22" s="47" t="n">
        <v>4077</v>
      </c>
      <c r="Y22" s="46" t="n"/>
      <c r="Z22" s="47" t="n">
        <v>1636.5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11065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31511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2336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12742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3918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1497</v>
      </c>
      <c r="S35" s="104">
        <f>IF(T35&gt;0,(T35-R35)/2,"")</f>
        <v/>
      </c>
      <c r="T35" s="104" t="n">
        <v>2327</v>
      </c>
      <c r="U35" s="104">
        <f>IF(V35&gt;0,(V35-T35)/2,"")</f>
        <v/>
      </c>
      <c r="V35" s="104" t="n">
        <v>3840</v>
      </c>
      <c r="W35" s="104">
        <f>IF(X35&gt;0,(X35-V35)/2,"")</f>
        <v/>
      </c>
      <c r="X35" s="104" t="n">
        <v>4731</v>
      </c>
      <c r="Y35" s="104">
        <f>IF(Z35&gt;0,(Z35-X35)/2,"")</f>
        <v/>
      </c>
      <c r="Z35" s="104" t="n">
        <v>4731</v>
      </c>
      <c r="AA35" s="104">
        <f>IF(AB35&gt;0,(AB35-Z35)/2,"")</f>
        <v/>
      </c>
      <c r="AB35" s="104" t="n">
        <v>4731</v>
      </c>
      <c r="AC35" s="104">
        <f>IF(AD35&gt;0,(AD35-AB35)/2,"")</f>
        <v/>
      </c>
      <c r="AD35" s="104" t="n">
        <v>4731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0</v>
      </c>
      <c r="W36" s="106">
        <f>IF(X36&gt;0,(X36-V36)/2,"")</f>
        <v/>
      </c>
      <c r="X36" s="106" t="n">
        <v>97</v>
      </c>
      <c r="Y36" s="106">
        <f>IF(Z36&gt;0,(Z36-X36)/2,"")</f>
        <v/>
      </c>
      <c r="Z36" s="106" t="n">
        <v>97</v>
      </c>
      <c r="AA36" s="106">
        <f>IF(AB36&gt;0,(AB36-Z36)/2,"")</f>
        <v/>
      </c>
      <c r="AB36" s="106" t="n">
        <v>97</v>
      </c>
      <c r="AC36" s="106">
        <f>IF(AD36&gt;0,(AD36-AB36)/2,"")</f>
        <v/>
      </c>
      <c r="AD36" s="106" t="n">
        <v>97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1941</v>
      </c>
      <c r="S37" s="108">
        <f>IF(T37&gt;0,(T37-R37)/2,"")</f>
        <v/>
      </c>
      <c r="T37" s="108" t="n">
        <v>3583</v>
      </c>
      <c r="U37" s="108">
        <f>IF(V37&gt;0,(V37-T37)/2,"")</f>
        <v/>
      </c>
      <c r="V37" s="108" t="n">
        <v>4884</v>
      </c>
      <c r="W37" s="108">
        <f>IF(X37&gt;0,(X37-V37)/2,"")</f>
        <v/>
      </c>
      <c r="X37" s="108" t="n">
        <v>5450</v>
      </c>
      <c r="Y37" s="108">
        <f>IF(Z37&gt;0,(Z37-X37)/2,"")</f>
        <v/>
      </c>
      <c r="Z37" s="108" t="n">
        <v>5450</v>
      </c>
      <c r="AA37" s="108">
        <f>IF(AB37&gt;0,(AB37-Z37)/2,"")</f>
        <v/>
      </c>
      <c r="AB37" s="108" t="n">
        <v>5450</v>
      </c>
      <c r="AC37" s="108">
        <f>IF(AD37&gt;0,(AD37-AB37)/2,"")</f>
        <v/>
      </c>
      <c r="AD37" s="108" t="n">
        <v>5450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3131</v>
      </c>
      <c r="W38" s="106">
        <f>IF(X38&gt;0,(X38-V38)/2,"")</f>
        <v/>
      </c>
      <c r="X38" s="106" t="n">
        <v>3131</v>
      </c>
      <c r="Y38" s="106">
        <f>IF(Z38&gt;0,(Z38-X38)/2,"")</f>
        <v/>
      </c>
      <c r="Z38" s="106" t="n">
        <v>3131</v>
      </c>
      <c r="AA38" s="106">
        <f>IF(AB38&gt;0,(AB38-Z38)/2,"")</f>
        <v/>
      </c>
      <c r="AB38" s="106" t="n">
        <v>3131</v>
      </c>
      <c r="AC38" s="106">
        <f>IF(AD38&gt;0,(AD38-AB38)/2,"")</f>
        <v/>
      </c>
      <c r="AD38" s="106" t="n">
        <v>3131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2807</v>
      </c>
      <c r="W39" s="108">
        <f>IF(X39&gt;0,(X39-V39)/2,"")</f>
        <v/>
      </c>
      <c r="X39" s="108" t="n">
        <v>4015</v>
      </c>
      <c r="Y39" s="108">
        <f>IF(Z39&gt;0,(Z39-X39)/2,"")</f>
        <v/>
      </c>
      <c r="Z39" s="108" t="n">
        <v>4015</v>
      </c>
      <c r="AA39" s="108">
        <f>IF(AB39&gt;0,(AB39-Z39)/2,"")</f>
        <v/>
      </c>
      <c r="AB39" s="108" t="n">
        <v>4015</v>
      </c>
      <c r="AC39" s="108">
        <f>IF(AD39&gt;0,(AD39-AB39)/2,"")</f>
        <v/>
      </c>
      <c r="AD39" s="108" t="n">
        <v>4015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445</v>
      </c>
      <c r="U44" s="112">
        <f>IF(V44&gt;0,(V44-T44)/2,"")</f>
        <v/>
      </c>
      <c r="V44" s="112" t="n">
        <v>614</v>
      </c>
      <c r="W44" s="112">
        <f>IF(X44&gt;0,(X44-V44)/2,"")</f>
        <v/>
      </c>
      <c r="X44" s="112" t="n">
        <v>614</v>
      </c>
      <c r="Y44" s="112">
        <f>IF(Z44&gt;0,(Z44-X44)/2,"")</f>
        <v/>
      </c>
      <c r="Z44" s="112" t="n">
        <v>614</v>
      </c>
      <c r="AA44" s="112">
        <f>IF(AB44&gt;0,(AB44-Z44)/2,"")</f>
        <v/>
      </c>
      <c r="AB44" s="112" t="n">
        <v>614</v>
      </c>
      <c r="AC44" s="112">
        <f>IF(AD44&gt;0,(AD44-AB44)/2,"")</f>
        <v/>
      </c>
      <c r="AD44" s="112" t="n">
        <v>614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300</v>
      </c>
      <c r="S45" s="108">
        <f>IF(T45&gt;0,(T45-R45)/2,"")</f>
        <v/>
      </c>
      <c r="T45" s="108" t="n">
        <v>786</v>
      </c>
      <c r="U45" s="108">
        <f>IF(V45&gt;0,(V45-T45)/2,"")</f>
        <v/>
      </c>
      <c r="V45" s="108" t="n">
        <v>1404</v>
      </c>
      <c r="W45" s="108">
        <f>IF(X45&gt;0,(X45-V45)/2,"")</f>
        <v/>
      </c>
      <c r="X45" s="108" t="n">
        <v>1404</v>
      </c>
      <c r="Y45" s="108">
        <f>IF(Z45&gt;0,(Z45-X45)/2,"")</f>
        <v/>
      </c>
      <c r="Z45" s="108" t="n">
        <v>1404</v>
      </c>
      <c r="AA45" s="108">
        <f>IF(AB45&gt;0,(AB45-Z45)/2,"")</f>
        <v/>
      </c>
      <c r="AB45" s="108" t="n">
        <v>1404</v>
      </c>
      <c r="AC45" s="108">
        <f>IF(AD45&gt;0,(AD45-AB45)/2,"")</f>
        <v/>
      </c>
      <c r="AD45" s="108" t="n">
        <v>1404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474</v>
      </c>
      <c r="S48" s="112">
        <f>IF(T48&gt;0,(T48-R48)/2,"")</f>
        <v/>
      </c>
      <c r="T48" s="112" t="n">
        <v>1154</v>
      </c>
      <c r="U48" s="112">
        <f>IF(V48&gt;0,(V48-T48)/2,"")</f>
        <v/>
      </c>
      <c r="V48" s="112" t="n">
        <v>2598</v>
      </c>
      <c r="W48" s="112">
        <f>IF(X48&gt;0,(X48-V48)/2,"")</f>
        <v/>
      </c>
      <c r="X48" s="112" t="n">
        <v>2726</v>
      </c>
      <c r="Y48" s="112">
        <f>IF(Z48&gt;0,(Z48-X48)/2,"")</f>
        <v/>
      </c>
      <c r="Z48" s="112" t="n">
        <v>2726</v>
      </c>
      <c r="AA48" s="112">
        <f>IF(AB48&gt;0,(AB48-Z48)/2,"")</f>
        <v/>
      </c>
      <c r="AB48" s="112" t="n">
        <v>2726</v>
      </c>
      <c r="AC48" s="112">
        <f>IF(AD48&gt;0,(AD48-AB48)/2,"")</f>
        <v/>
      </c>
      <c r="AD48" s="112" t="n">
        <v>2726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904</v>
      </c>
      <c r="S49" s="108">
        <f>IF(T49&gt;0,(T49-R49)/2,"")</f>
        <v/>
      </c>
      <c r="T49" s="108" t="n">
        <v>1035</v>
      </c>
      <c r="U49" s="108">
        <f>IF(V49&gt;0,(V49-T49)/2,"")</f>
        <v/>
      </c>
      <c r="V49" s="108" t="n">
        <v>2076</v>
      </c>
      <c r="W49" s="108">
        <f>IF(X49&gt;0,(X49-V49)/2,"")</f>
        <v/>
      </c>
      <c r="X49" s="108" t="n">
        <v>2076</v>
      </c>
      <c r="Y49" s="108">
        <f>IF(Z49&gt;0,(Z49-X49)/2,"")</f>
        <v/>
      </c>
      <c r="Z49" s="108" t="n">
        <v>2076</v>
      </c>
      <c r="AA49" s="108">
        <f>IF(AB49&gt;0,(AB49-Z49)/2,"")</f>
        <v/>
      </c>
      <c r="AB49" s="108" t="n">
        <v>2076</v>
      </c>
      <c r="AC49" s="108">
        <f>IF(AD49&gt;0,(AD49-AB49)/2,"")</f>
        <v/>
      </c>
      <c r="AD49" s="108" t="n">
        <v>2076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1360</v>
      </c>
      <c r="S50" s="106">
        <f>IF(T50&gt;0,(T50-R50)/2,"")</f>
        <v/>
      </c>
      <c r="T50" s="106" t="n">
        <v>1360</v>
      </c>
      <c r="U50" s="106">
        <f>IF(V50&gt;0,(V50-T50)/2,"")</f>
        <v/>
      </c>
      <c r="V50" s="106" t="n">
        <v>1105</v>
      </c>
      <c r="W50" s="106">
        <f>IF(X50&gt;0,(X50-V50)/2,"")</f>
        <v/>
      </c>
      <c r="X50" s="106" t="n">
        <v>1105</v>
      </c>
      <c r="Y50" s="106">
        <f>IF(Z50&gt;0,(Z50-X50)/2,"")</f>
        <v/>
      </c>
      <c r="Z50" s="106" t="n">
        <v>1105</v>
      </c>
      <c r="AA50" s="106">
        <f>IF(AB50&gt;0,(AB50-Z50)/2,"")</f>
        <v/>
      </c>
      <c r="AB50" s="106" t="n">
        <v>1105</v>
      </c>
      <c r="AC50" s="106">
        <f>IF(AD50&gt;0,(AD50-AB50)/2,"")</f>
        <v/>
      </c>
      <c r="AD50" s="106" t="n">
        <v>1105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665</v>
      </c>
      <c r="S51" s="108">
        <f>IF(T51&gt;0,(T51-R51)/2,"")</f>
        <v/>
      </c>
      <c r="T51" s="108" t="n">
        <v>1193</v>
      </c>
      <c r="U51" s="108">
        <f>IF(V51&gt;0,(V51-T51)/2,"")</f>
        <v/>
      </c>
      <c r="V51" s="108" t="n">
        <v>1193</v>
      </c>
      <c r="W51" s="108">
        <f>IF(X51&gt;0,(X51-V51)/2,"")</f>
        <v/>
      </c>
      <c r="X51" s="108" t="n">
        <v>1193</v>
      </c>
      <c r="Y51" s="108">
        <f>IF(Z51&gt;0,(Z51-X51)/2,"")</f>
        <v/>
      </c>
      <c r="Z51" s="108" t="n">
        <v>1193</v>
      </c>
      <c r="AA51" s="108">
        <f>IF(AB51&gt;0,(AB51-Z51)/2,"")</f>
        <v/>
      </c>
      <c r="AB51" s="108" t="n">
        <v>1193</v>
      </c>
      <c r="AC51" s="108">
        <f>IF(AD51&gt;0,(AD51-AB51)/2,"")</f>
        <v/>
      </c>
      <c r="AD51" s="108" t="n">
        <v>1193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575</v>
      </c>
      <c r="S52" s="106">
        <f>IF(T52&gt;0,(T52-R52)/2,"")</f>
        <v/>
      </c>
      <c r="T52" s="106" t="n">
        <v>597</v>
      </c>
      <c r="U52" s="106">
        <f>IF(V52&gt;0,(V52-T52)/2,"")</f>
        <v/>
      </c>
      <c r="V52" s="106" t="n">
        <v>646</v>
      </c>
      <c r="W52" s="106">
        <f>IF(X52&gt;0,(X52-V52)/2,"")</f>
        <v/>
      </c>
      <c r="X52" s="106" t="n">
        <v>873</v>
      </c>
      <c r="Y52" s="106">
        <f>IF(Z52&gt;0,(Z52-X52)/2,"")</f>
        <v/>
      </c>
      <c r="Z52" s="106" t="n">
        <v>873</v>
      </c>
      <c r="AA52" s="106">
        <f>IF(AB52&gt;0,(AB52-Z52)/2,"")</f>
        <v/>
      </c>
      <c r="AB52" s="106" t="n">
        <v>873</v>
      </c>
      <c r="AC52" s="106">
        <f>IF(AD52&gt;0,(AD52-AB52)/2,"")</f>
        <v/>
      </c>
      <c r="AD52" s="106" t="n">
        <v>873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1583</v>
      </c>
      <c r="W53" s="108">
        <f>IF(X53&gt;0,(X53-V53)/2,"")</f>
        <v/>
      </c>
      <c r="X53" s="108" t="n">
        <v>2905</v>
      </c>
      <c r="Y53" s="108">
        <f>IF(Z53&gt;0,(Z53-X53)/2,"")</f>
        <v/>
      </c>
      <c r="Z53" s="108" t="n">
        <v>2905</v>
      </c>
      <c r="AA53" s="108">
        <f>IF(AB53&gt;0,(AB53-Z53)/2,"")</f>
        <v/>
      </c>
      <c r="AB53" s="108" t="n">
        <v>2905</v>
      </c>
      <c r="AC53" s="108">
        <f>IF(AD53&gt;0,(AD53-AB53)/2,"")</f>
        <v/>
      </c>
      <c r="AD53" s="108" t="n">
        <v>2905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878</v>
      </c>
      <c r="S57" s="104">
        <f>IF(T57&gt;0,(T57-R57)/2,"")</f>
        <v/>
      </c>
      <c r="T57" s="104" t="n">
        <v>1757</v>
      </c>
      <c r="U57" s="104">
        <f>IF(V57&gt;0,(V57-T57)/2,"")</f>
        <v/>
      </c>
      <c r="V57" s="104" t="n">
        <v>2920</v>
      </c>
      <c r="W57" s="104">
        <f>IF(X57&gt;0,(X57-V57)/2,"")</f>
        <v/>
      </c>
      <c r="X57" s="104" t="n">
        <v>2960</v>
      </c>
      <c r="Y57" s="104">
        <f>IF(Z57&gt;0,(Z57-X57)/2,"")</f>
        <v/>
      </c>
      <c r="Z57" s="104" t="n">
        <v>2960</v>
      </c>
      <c r="AA57" s="104">
        <f>IF(AB57&gt;0,(AB57-Z57)/2,"")</f>
        <v/>
      </c>
      <c r="AB57" s="104" t="n">
        <v>2960</v>
      </c>
      <c r="AC57" s="104">
        <f>IF(AD57&gt;0,(AD57-AB57)/2,"")</f>
        <v/>
      </c>
      <c r="AD57" s="104" t="n">
        <v>2960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850</v>
      </c>
      <c r="S58" s="106">
        <f>IF(T58&gt;0,(T58-R58)/2,"")</f>
        <v/>
      </c>
      <c r="T58" s="106" t="n">
        <v>1252</v>
      </c>
      <c r="U58" s="106">
        <f>IF(V58&gt;0,(V58-T58)/2,"")</f>
        <v/>
      </c>
      <c r="V58" s="106" t="n">
        <v>2282</v>
      </c>
      <c r="W58" s="106">
        <f>IF(X58&gt;0,(X58-V58)/2,"")</f>
        <v/>
      </c>
      <c r="X58" s="106" t="n">
        <v>2612</v>
      </c>
      <c r="Y58" s="106">
        <f>IF(Z58&gt;0,(Z58-X58)/2,"")</f>
        <v/>
      </c>
      <c r="Z58" s="106" t="n">
        <v>2612</v>
      </c>
      <c r="AA58" s="106">
        <f>IF(AB58&gt;0,(AB58-Z58)/2,"")</f>
        <v/>
      </c>
      <c r="AB58" s="106" t="n">
        <v>2612</v>
      </c>
      <c r="AC58" s="106">
        <f>IF(AD58&gt;0,(AD58-AB58)/2,"")</f>
        <v/>
      </c>
      <c r="AD58" s="106" t="n">
        <v>2612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1283</v>
      </c>
      <c r="S59" s="108">
        <f>IF(T59&gt;0,(T59-R59)/2,"")</f>
        <v/>
      </c>
      <c r="T59" s="108" t="n">
        <v>1881</v>
      </c>
      <c r="U59" s="108">
        <f>IF(V59&gt;0,(V59-T59)/2,"")</f>
        <v/>
      </c>
      <c r="V59" s="108" t="n">
        <v>2260</v>
      </c>
      <c r="W59" s="108">
        <f>IF(X59&gt;0,(X59-V59)/2,"")</f>
        <v/>
      </c>
      <c r="X59" s="108" t="n">
        <v>2260</v>
      </c>
      <c r="Y59" s="108">
        <f>IF(Z59&gt;0,(Z59-X59)/2,"")</f>
        <v/>
      </c>
      <c r="Z59" s="108" t="n">
        <v>2260</v>
      </c>
      <c r="AA59" s="108">
        <f>IF(AB59&gt;0,(AB59-Z59)/2,"")</f>
        <v/>
      </c>
      <c r="AB59" s="108" t="n">
        <v>2260</v>
      </c>
      <c r="AC59" s="108">
        <f>IF(AD59&gt;0,(AD59-AB59)/2,"")</f>
        <v/>
      </c>
      <c r="AD59" s="108" t="n">
        <v>2260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0</v>
      </c>
      <c r="S60" s="114">
        <f>IF(T60&gt;0,(T60-R60)/2,"")</f>
        <v/>
      </c>
      <c r="T60" s="114" t="n">
        <v>330</v>
      </c>
      <c r="U60" s="114">
        <f>IF(V60&gt;0,(V60-T60)/2,"")</f>
        <v/>
      </c>
      <c r="V60" s="114" t="n">
        <v>1009</v>
      </c>
      <c r="W60" s="114">
        <f>IF(X60&gt;0,(X60-V60)/2,"")</f>
        <v/>
      </c>
      <c r="X60" s="114" t="n">
        <v>1009</v>
      </c>
      <c r="Y60" s="114">
        <f>IF(Z60&gt;0,(Z60-X60)/2,"")</f>
        <v/>
      </c>
      <c r="Z60" s="114" t="n">
        <v>1009</v>
      </c>
      <c r="AA60" s="114">
        <f>IF(AB60&gt;0,(AB60-Z60)/2,"")</f>
        <v/>
      </c>
      <c r="AB60" s="114" t="n">
        <v>1009</v>
      </c>
      <c r="AC60" s="114">
        <f>IF(AD60&gt;0,(AD60-AB60)/2,"")</f>
        <v/>
      </c>
      <c r="AD60" s="114" t="n">
        <v>1009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680</v>
      </c>
      <c r="S61" s="104">
        <f>IF(T61&gt;0,(T61-R61)/2,"")</f>
        <v/>
      </c>
      <c r="T61" s="104" t="n">
        <v>854</v>
      </c>
      <c r="U61" s="104">
        <f>IF(V61&gt;0,(V61-T61)/2,"")</f>
        <v/>
      </c>
      <c r="V61" s="104" t="n">
        <v>1078</v>
      </c>
      <c r="W61" s="104">
        <f>IF(X61&gt;0,(X61-V61)/2,"")</f>
        <v/>
      </c>
      <c r="X61" s="104" t="n">
        <v>1424</v>
      </c>
      <c r="Y61" s="104">
        <f>IF(Z61&gt;0,(Z61-X61)/2,"")</f>
        <v/>
      </c>
      <c r="Z61" s="104" t="n">
        <v>1609</v>
      </c>
      <c r="AA61" s="104">
        <f>IF(AB61&gt;0,(AB61-Z61)/2,"")</f>
        <v/>
      </c>
      <c r="AB61" s="104" t="n">
        <v>1609</v>
      </c>
      <c r="AC61" s="104">
        <f>IF(AD61&gt;0,(AD61-AB61)/2,"")</f>
        <v/>
      </c>
      <c r="AD61" s="104" t="n">
        <v>1609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26</v>
      </c>
      <c r="S62" s="106">
        <f>IF(T62&gt;0,(T62-R62)/2,"")</f>
        <v/>
      </c>
      <c r="T62" s="106" t="n">
        <v>377</v>
      </c>
      <c r="U62" s="106">
        <f>IF(V62&gt;0,(V62-T62)/2,"")</f>
        <v/>
      </c>
      <c r="V62" s="106" t="n">
        <v>491</v>
      </c>
      <c r="W62" s="106">
        <f>IF(X62&gt;0,(X62-V62)/2,"")</f>
        <v/>
      </c>
      <c r="X62" s="106" t="n">
        <v>587</v>
      </c>
      <c r="Y62" s="106">
        <f>IF(Z62&gt;0,(Z62-X62)/2,"")</f>
        <v/>
      </c>
      <c r="Z62" s="106" t="n">
        <v>587</v>
      </c>
      <c r="AA62" s="106">
        <f>IF(AB62&gt;0,(AB62-Z62)/2,"")</f>
        <v/>
      </c>
      <c r="AB62" s="106" t="n">
        <v>587</v>
      </c>
      <c r="AC62" s="106">
        <f>IF(AD62&gt;0,(AD62-AB62)/2,"")</f>
        <v/>
      </c>
      <c r="AD62" s="106" t="n">
        <v>587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312</v>
      </c>
      <c r="S63" s="108">
        <f>IF(T63&gt;0,(T63-R63)/2,"")</f>
        <v/>
      </c>
      <c r="T63" s="108" t="n">
        <v>546</v>
      </c>
      <c r="U63" s="108">
        <f>IF(V63&gt;0,(V63-T63)/2,"")</f>
        <v/>
      </c>
      <c r="V63" s="108" t="n">
        <v>546</v>
      </c>
      <c r="W63" s="108">
        <f>IF(X63&gt;0,(X63-V63)/2,"")</f>
        <v/>
      </c>
      <c r="X63" s="108" t="n">
        <v>574</v>
      </c>
      <c r="Y63" s="108">
        <f>IF(Z63&gt;0,(Z63-X63)/2,"")</f>
        <v/>
      </c>
      <c r="Z63" s="108" t="n">
        <v>574</v>
      </c>
      <c r="AA63" s="108">
        <f>IF(AB63&gt;0,(AB63-Z63)/2,"")</f>
        <v/>
      </c>
      <c r="AB63" s="108" t="n">
        <v>574</v>
      </c>
      <c r="AC63" s="108">
        <f>IF(AD63&gt;0,(AD63-AB63)/2,"")</f>
        <v/>
      </c>
      <c r="AD63" s="108" t="n">
        <v>574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768</v>
      </c>
      <c r="S64" s="114">
        <f>IF(T64&gt;0,(T64-R64)/2,"")</f>
        <v/>
      </c>
      <c r="T64" s="114" t="n">
        <v>2041</v>
      </c>
      <c r="U64" s="114">
        <f>IF(V64&gt;0,(V64-T64)/2,"")</f>
        <v/>
      </c>
      <c r="V64" s="114" t="n">
        <v>3240</v>
      </c>
      <c r="W64" s="114">
        <f>IF(X64&gt;0,(X64-V64)/2,"")</f>
        <v/>
      </c>
      <c r="X64" s="114" t="n">
        <v>3138</v>
      </c>
      <c r="Y64" s="114">
        <f>IF(Z64&gt;0,(Z64-X64)/2,"")</f>
        <v/>
      </c>
      <c r="Z64" s="114" t="n">
        <v>2854</v>
      </c>
      <c r="AA64" s="114">
        <f>IF(AB64&gt;0,(AB64-Z64)/2,"")</f>
        <v/>
      </c>
      <c r="AB64" s="114" t="n">
        <v>2854</v>
      </c>
      <c r="AC64" s="114">
        <f>IF(AD64&gt;0,(AD64-AB64)/2,"")</f>
        <v/>
      </c>
      <c r="AD64" s="114" t="n">
        <v>2854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14.xml><?xml version="1.0" encoding="utf-8"?>
<worksheet xmlns:r="http://schemas.openxmlformats.org/officeDocument/2006/relationships" xmlns="http://schemas.openxmlformats.org/spreadsheetml/2006/main">
  <sheetPr codeName="Sheet114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17702</v>
      </c>
      <c r="G6" s="117" t="n">
        <v>8325.579249999999</v>
      </c>
      <c r="H6" s="117" t="n">
        <v>226.8272225</v>
      </c>
      <c r="I6" s="19">
        <f>G6+H6</f>
        <v/>
      </c>
      <c r="J6" s="119" t="n">
        <v>18750</v>
      </c>
      <c r="K6" s="117" t="n">
        <v>8787.359125000001</v>
      </c>
      <c r="L6" s="117" t="n">
        <v>224.54109</v>
      </c>
      <c r="M6" s="19">
        <f>K6+L6</f>
        <v/>
      </c>
      <c r="N6" s="85" t="n">
        <v>76</v>
      </c>
      <c r="O6" s="85" t="n">
        <v>63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2296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2704</v>
      </c>
      <c r="E8" s="29" t="inlineStr">
        <is>
          <t>Room 2</t>
        </is>
      </c>
      <c r="F8" s="119" t="n">
        <v>3327</v>
      </c>
      <c r="G8" s="117" t="n">
        <v>3547.825500000001</v>
      </c>
      <c r="H8" s="117" t="n">
        <v>10100.42460670001</v>
      </c>
      <c r="I8" s="19">
        <f>G8+H8</f>
        <v/>
      </c>
      <c r="J8" s="119" t="n">
        <v>3228</v>
      </c>
      <c r="K8" s="117" t="n">
        <v>3447.151000000001</v>
      </c>
      <c r="L8" s="117" t="n">
        <v>10155.54971988</v>
      </c>
      <c r="M8" s="19">
        <f>K8+L8</f>
        <v/>
      </c>
      <c r="N8" s="87" t="n">
        <v>27</v>
      </c>
      <c r="O8" s="87" t="n">
        <v>16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1476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1908</v>
      </c>
      <c r="E10" s="18" t="inlineStr">
        <is>
          <t>Room 3</t>
        </is>
      </c>
      <c r="F10" s="119" t="n">
        <v>16842</v>
      </c>
      <c r="G10" s="117" t="n">
        <v>12640.00375</v>
      </c>
      <c r="H10" s="117" t="n">
        <v>1216.296949</v>
      </c>
      <c r="I10" s="19">
        <f>G10+H10</f>
        <v/>
      </c>
      <c r="J10" s="119" t="n">
        <v>17178</v>
      </c>
      <c r="K10" s="117" t="n">
        <v>12744.04175</v>
      </c>
      <c r="L10" s="117" t="n">
        <v>1292.2310167</v>
      </c>
      <c r="M10" s="19">
        <f>K10+L10</f>
        <v/>
      </c>
      <c r="N10" s="88" t="n">
        <v>51</v>
      </c>
      <c r="O10" s="88" t="n">
        <v>43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8598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2949</v>
      </c>
      <c r="E12" s="29" t="inlineStr">
        <is>
          <t>Room 4</t>
        </is>
      </c>
      <c r="F12" s="119" t="n">
        <v>10658</v>
      </c>
      <c r="G12" s="117" t="n">
        <v>10565.64075</v>
      </c>
      <c r="H12" s="117" t="n">
        <v>13157.84678986999</v>
      </c>
      <c r="I12" s="19">
        <f>G12+H12</f>
        <v/>
      </c>
      <c r="J12" s="119" t="n">
        <v>10925</v>
      </c>
      <c r="K12" s="117" t="n">
        <v>10642.452</v>
      </c>
      <c r="L12" s="117" t="n">
        <v>13101.68246083999</v>
      </c>
      <c r="M12" s="19">
        <f>K12+L12</f>
        <v/>
      </c>
      <c r="N12" s="88" t="n">
        <v>50</v>
      </c>
      <c r="O12" s="88" t="n">
        <v>41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28627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2319</v>
      </c>
      <c r="E14" s="18" t="inlineStr">
        <is>
          <t>Room 5</t>
        </is>
      </c>
      <c r="F14" s="119" t="n">
        <v>18285</v>
      </c>
      <c r="G14" s="117" t="n">
        <v>17453.225</v>
      </c>
      <c r="H14" s="117" t="n">
        <v>21975.08799982</v>
      </c>
      <c r="I14" s="19">
        <f>G14+H14</f>
        <v/>
      </c>
      <c r="J14" s="119" t="n">
        <v>18510</v>
      </c>
      <c r="K14" s="117" t="n">
        <v>17397.5605</v>
      </c>
      <c r="L14" s="117" t="n">
        <v>22062.74940680002</v>
      </c>
      <c r="M14" s="19">
        <f>K14+L14</f>
        <v/>
      </c>
      <c r="N14" s="88" t="n">
        <v>74</v>
      </c>
      <c r="O14" s="88" t="n">
        <v>47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524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10362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2194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4480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8475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31254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1908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15781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4180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15.xml><?xml version="1.0" encoding="utf-8"?>
<worksheet xmlns:r="http://schemas.openxmlformats.org/officeDocument/2006/relationships" xmlns="http://schemas.openxmlformats.org/spreadsheetml/2006/main">
  <sheetPr codeName="Sheet115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2414</v>
      </c>
      <c r="E6" s="18" t="inlineStr">
        <is>
          <t xml:space="preserve">Room 1 </t>
        </is>
      </c>
      <c r="F6" s="119" t="n">
        <v>19890</v>
      </c>
      <c r="G6" s="117" t="n">
        <v>9651.150249999997</v>
      </c>
      <c r="H6" s="117" t="n">
        <v>228.5870775</v>
      </c>
      <c r="I6" s="19">
        <f>G6+H6</f>
        <v/>
      </c>
      <c r="J6" s="119" t="n">
        <v>20551</v>
      </c>
      <c r="K6" s="117" t="n">
        <v>9793.942875000001</v>
      </c>
      <c r="L6" s="117" t="n">
        <v>213.077635</v>
      </c>
      <c r="M6" s="19">
        <f>K6+L6</f>
        <v/>
      </c>
      <c r="N6" s="85" t="n">
        <v>59</v>
      </c>
      <c r="O6" s="85" t="n">
        <v>51</v>
      </c>
      <c r="P6" s="92" t="n"/>
      <c r="Q6" s="20">
        <f>J6-P6</f>
        <v/>
      </c>
      <c r="R6" s="21" t="n">
        <v>3503</v>
      </c>
      <c r="S6" s="20">
        <f>IF(R6&gt;0,(R6-R7-$Q6),"")</f>
        <v/>
      </c>
      <c r="T6" s="21" t="n">
        <v>5396</v>
      </c>
      <c r="U6" s="20">
        <f>IF(T6&gt;0,(T6-T7-$Q6),"")</f>
        <v/>
      </c>
      <c r="V6" s="21" t="n">
        <v>8198</v>
      </c>
      <c r="W6" s="20">
        <f>IF(V6&gt;0,(V6-V7-$Q6),"")</f>
        <v/>
      </c>
      <c r="X6" s="21" t="n">
        <v>17038</v>
      </c>
      <c r="Y6" s="20">
        <f>IF(X6&gt;0,(X6-X7-$Q6),"")</f>
        <v/>
      </c>
      <c r="Z6" s="21" t="n">
        <v>17038</v>
      </c>
      <c r="AA6" s="20">
        <f>IF(Z6&gt;0,(Z6-Z7-$Q6),"")</f>
        <v/>
      </c>
      <c r="AB6" s="21" t="n">
        <v>17038</v>
      </c>
      <c r="AC6" s="22">
        <f>IF(AB6&gt;0,(AB6-AB7-$Q6),"")</f>
        <v/>
      </c>
      <c r="AD6" s="21" t="n">
        <v>17038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1509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179</v>
      </c>
      <c r="S7" s="24" t="n"/>
      <c r="T7" s="25" t="n">
        <v>191</v>
      </c>
      <c r="U7" s="24" t="n"/>
      <c r="V7" s="25" t="n">
        <v>213</v>
      </c>
      <c r="W7" s="24" t="n"/>
      <c r="X7" s="25" t="n">
        <v>240</v>
      </c>
      <c r="Y7" s="24" t="n"/>
      <c r="Z7" s="25" t="n">
        <v>240</v>
      </c>
      <c r="AA7" s="24" t="n"/>
      <c r="AB7" s="25" t="n">
        <v>240</v>
      </c>
      <c r="AC7" s="26" t="n"/>
      <c r="AD7" s="25" t="n">
        <v>240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2204</v>
      </c>
      <c r="E8" s="29" t="inlineStr">
        <is>
          <t>Room 2</t>
        </is>
      </c>
      <c r="F8" s="119" t="n">
        <v>4121</v>
      </c>
      <c r="G8" s="117" t="n">
        <v>3737.0845</v>
      </c>
      <c r="H8" s="117" t="n">
        <v>12123.99420316001</v>
      </c>
      <c r="I8" s="19">
        <f>G8+H8</f>
        <v/>
      </c>
      <c r="J8" s="119" t="n">
        <v>4180</v>
      </c>
      <c r="K8" s="117" t="n">
        <v>4416.3505</v>
      </c>
      <c r="L8" s="117" t="n">
        <v>12553.43114398</v>
      </c>
      <c r="M8" s="19">
        <f>K8+L8</f>
        <v/>
      </c>
      <c r="N8" s="87" t="n">
        <v>17</v>
      </c>
      <c r="O8" s="87" t="n">
        <v>9</v>
      </c>
      <c r="P8" s="92" t="n"/>
      <c r="Q8" s="20">
        <f>J8-P8</f>
        <v/>
      </c>
      <c r="R8" s="21" t="n">
        <v>435</v>
      </c>
      <c r="S8" s="20">
        <f>IF(R8&gt;0,(R8-R9-$Q8),"")</f>
        <v/>
      </c>
      <c r="T8" s="21" t="n">
        <v>794</v>
      </c>
      <c r="U8" s="20">
        <f>IF(T8&gt;0,(T8-T9-$Q8),"")</f>
        <v/>
      </c>
      <c r="V8" s="21" t="n">
        <v>1600</v>
      </c>
      <c r="W8" s="20">
        <f>IF(V8&gt;0,(V8-V9-$Q8),"")</f>
        <v/>
      </c>
      <c r="X8" s="21" t="n">
        <v>2253</v>
      </c>
      <c r="Y8" s="20">
        <f>IF(X8&gt;0,(X8-X9-$Q8),"")</f>
        <v/>
      </c>
      <c r="Z8" s="21" t="n">
        <v>2253</v>
      </c>
      <c r="AA8" s="20">
        <f>IF(Z8&gt;0,(Z8-Z9-$Q8),"")</f>
        <v/>
      </c>
      <c r="AB8" s="21" t="n">
        <v>2253</v>
      </c>
      <c r="AC8" s="22">
        <f>IF(AB8&gt;0,(AB8-AB9-$Q8),"")</f>
        <v/>
      </c>
      <c r="AD8" s="21" t="n">
        <v>2253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1262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4699</v>
      </c>
      <c r="E10" s="18" t="inlineStr">
        <is>
          <t>Room 3</t>
        </is>
      </c>
      <c r="F10" s="119" t="n">
        <v>16305</v>
      </c>
      <c r="G10" s="117" t="n">
        <v>11889.222</v>
      </c>
      <c r="H10" s="117" t="n">
        <v>1279.4718058</v>
      </c>
      <c r="I10" s="19">
        <f>G10+H10</f>
        <v/>
      </c>
      <c r="J10" s="119" t="n">
        <v>18545</v>
      </c>
      <c r="K10" s="117" t="n">
        <v>13541.898</v>
      </c>
      <c r="L10" s="117" t="n">
        <v>1352.4711347</v>
      </c>
      <c r="M10" s="19">
        <f>K10+L10</f>
        <v/>
      </c>
      <c r="N10" s="88" t="n">
        <v>41</v>
      </c>
      <c r="O10" s="88" t="n">
        <v>35</v>
      </c>
      <c r="P10" s="92" t="n"/>
      <c r="Q10" s="20">
        <f>J10-P10</f>
        <v/>
      </c>
      <c r="R10" s="21" t="n">
        <v>3079</v>
      </c>
      <c r="S10" s="20">
        <f>IF(R10&gt;0,(R10-R11-$Q10),"")</f>
        <v/>
      </c>
      <c r="T10" s="21" t="n">
        <v>3808</v>
      </c>
      <c r="U10" s="20">
        <f>IF(T10&gt;0,(T10-T11-$Q10),"")</f>
        <v/>
      </c>
      <c r="V10" s="21" t="n">
        <v>6379</v>
      </c>
      <c r="W10" s="20">
        <f>IF(V10&gt;0,(V10-V11-$Q10),"")</f>
        <v/>
      </c>
      <c r="X10" s="21" t="n">
        <v>10153</v>
      </c>
      <c r="Y10" s="20">
        <f>IF(X10&gt;0,(X10-X11-$Q10),"")</f>
        <v/>
      </c>
      <c r="Z10" s="21" t="n">
        <v>9483</v>
      </c>
      <c r="AA10" s="20">
        <f>IF(Z10&gt;0,(Z10-Z11-$Q10),"")</f>
        <v/>
      </c>
      <c r="AB10" s="21" t="n">
        <v>9483</v>
      </c>
      <c r="AC10" s="22">
        <f>IF(AB10&gt;0,(AB10-AB11-$Q10),"")</f>
        <v/>
      </c>
      <c r="AD10" s="21" t="n">
        <v>9483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10321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11</v>
      </c>
      <c r="S11" s="24" t="n"/>
      <c r="T11" s="30" t="n">
        <v>22</v>
      </c>
      <c r="U11" s="24" t="n"/>
      <c r="V11" s="30" t="n">
        <v>33</v>
      </c>
      <c r="W11" s="24" t="n"/>
      <c r="X11" s="30" t="n">
        <v>45</v>
      </c>
      <c r="Y11" s="24" t="n"/>
      <c r="Z11" s="30" t="n">
        <v>45</v>
      </c>
      <c r="AA11" s="24" t="n"/>
      <c r="AB11" s="30" t="n">
        <v>45</v>
      </c>
      <c r="AC11" s="26" t="n"/>
      <c r="AD11" s="30" t="n">
        <v>45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10263</v>
      </c>
      <c r="G12" s="117" t="n">
        <v>10134.9285</v>
      </c>
      <c r="H12" s="117" t="n">
        <v>12996.54722025</v>
      </c>
      <c r="I12" s="19">
        <f>G12+H12</f>
        <v/>
      </c>
      <c r="J12" s="119" t="n">
        <v>9921</v>
      </c>
      <c r="K12" s="117" t="n">
        <v>9739.45175</v>
      </c>
      <c r="L12" s="117" t="n">
        <v>12640.38494482</v>
      </c>
      <c r="M12" s="19">
        <f>K12+L12</f>
        <v/>
      </c>
      <c r="N12" s="88" t="n">
        <v>38</v>
      </c>
      <c r="O12" s="88" t="n">
        <v>36</v>
      </c>
      <c r="P12" s="92" t="n"/>
      <c r="Q12" s="20">
        <f>J12-P12</f>
        <v/>
      </c>
      <c r="R12" s="21" t="n">
        <v>5804</v>
      </c>
      <c r="S12" s="20">
        <f>IF(R12&gt;0,(R12-R13-$Q12),"")</f>
        <v/>
      </c>
      <c r="T12" s="21" t="n">
        <v>7440</v>
      </c>
      <c r="U12" s="20">
        <f>IF(T12&gt;0,(T12-T13-$Q12),"")</f>
        <v/>
      </c>
      <c r="V12" s="21" t="n">
        <v>9477</v>
      </c>
      <c r="W12" s="20">
        <f>IF(V12&gt;0,(V12-V13-$Q12),"")</f>
        <v/>
      </c>
      <c r="X12" s="21" t="n">
        <v>10319</v>
      </c>
      <c r="Y12" s="20">
        <f>IF(X12&gt;0,(X12-X13-$Q12),"")</f>
        <v/>
      </c>
      <c r="Z12" s="21" t="n">
        <v>10319</v>
      </c>
      <c r="AA12" s="20">
        <f>IF(Z12&gt;0,(Z12-Z13-$Q12),"")</f>
        <v/>
      </c>
      <c r="AB12" s="21" t="n">
        <v>10319</v>
      </c>
      <c r="AC12" s="22">
        <f>IF(AB12&gt;0,(AB12-AB13-$Q12),"")</f>
        <v/>
      </c>
      <c r="AD12" s="21" t="n">
        <v>10319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23863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377</v>
      </c>
      <c r="S13" s="24" t="n"/>
      <c r="T13" s="30" t="n">
        <v>467</v>
      </c>
      <c r="U13" s="24" t="n"/>
      <c r="V13" s="30" t="n">
        <v>662</v>
      </c>
      <c r="W13" s="24" t="n"/>
      <c r="X13" s="30" t="n">
        <v>666</v>
      </c>
      <c r="Y13" s="24" t="n"/>
      <c r="Z13" s="30" t="n">
        <v>666</v>
      </c>
      <c r="AA13" s="24" t="n"/>
      <c r="AB13" s="30" t="n">
        <v>666</v>
      </c>
      <c r="AC13" s="26" t="n"/>
      <c r="AD13" s="30" t="n">
        <v>666</v>
      </c>
      <c r="AE13" s="26" t="n"/>
    </row>
    <row r="14">
      <c r="B14" s="43" t="inlineStr">
        <is>
          <t>RALPHS</t>
        </is>
      </c>
      <c r="C14" s="17" t="n">
        <v>1201</v>
      </c>
      <c r="E14" s="18" t="inlineStr">
        <is>
          <t>Room 5</t>
        </is>
      </c>
      <c r="F14" s="119" t="n">
        <v>26340</v>
      </c>
      <c r="G14" s="117" t="n">
        <v>19015.63125</v>
      </c>
      <c r="H14" s="117" t="n">
        <v>30623.45375424001</v>
      </c>
      <c r="I14" s="19">
        <f>G14+H14</f>
        <v/>
      </c>
      <c r="J14" s="119" t="n">
        <v>26361</v>
      </c>
      <c r="K14" s="117" t="n">
        <v>18881.4325</v>
      </c>
      <c r="L14" s="117" t="n">
        <v>30717.33063774</v>
      </c>
      <c r="M14" s="19">
        <f>K14+L14</f>
        <v/>
      </c>
      <c r="N14" s="88" t="n">
        <v>64</v>
      </c>
      <c r="O14" s="88" t="n">
        <v>44</v>
      </c>
      <c r="P14" s="92" t="n"/>
      <c r="Q14" s="20">
        <f>J14-P14</f>
        <v/>
      </c>
      <c r="R14" s="21" t="n">
        <v>4050</v>
      </c>
      <c r="S14" s="20">
        <f>IF(R14&gt;0,(R14-R15-$Q14),"")</f>
        <v/>
      </c>
      <c r="T14" s="21" t="n">
        <v>5720</v>
      </c>
      <c r="U14" s="20">
        <f>IF(T14&gt;0,(T14-T15-$Q14),"")</f>
        <v/>
      </c>
      <c r="V14" s="21" t="n">
        <v>7755</v>
      </c>
      <c r="W14" s="20">
        <f>IF(V14&gt;0,(V14-V15-$Q14),"")</f>
        <v/>
      </c>
      <c r="X14" s="21" t="n">
        <v>9204</v>
      </c>
      <c r="Y14" s="20">
        <f>IF(X14&gt;0,(X14-X15-$Q14),"")</f>
        <v/>
      </c>
      <c r="Z14" s="21" t="n">
        <v>9354</v>
      </c>
      <c r="AA14" s="20">
        <f>IF(Z14&gt;0,(Z14-Z15-$Q14),"")</f>
        <v/>
      </c>
      <c r="AB14" s="21" t="n">
        <v>9776</v>
      </c>
      <c r="AC14" s="22">
        <f>IF(AB14&gt;0,(AB14-AB15-$Q14),"")</f>
        <v/>
      </c>
      <c r="AD14" s="21" t="n">
        <v>9776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366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33</v>
      </c>
      <c r="S15" s="24" t="n"/>
      <c r="T15" s="25" t="n">
        <v>45</v>
      </c>
      <c r="U15" s="24" t="n"/>
      <c r="V15" s="25" t="n">
        <v>59</v>
      </c>
      <c r="W15" s="24" t="n"/>
      <c r="X15" s="25" t="n">
        <v>64</v>
      </c>
      <c r="Y15" s="24" t="n"/>
      <c r="Z15" s="25" t="n">
        <v>64</v>
      </c>
      <c r="AA15" s="24" t="n"/>
      <c r="AB15" s="25" t="n">
        <v>64</v>
      </c>
      <c r="AC15" s="26" t="n"/>
      <c r="AD15" s="25" t="n">
        <v>64</v>
      </c>
      <c r="AE15" s="26" t="n"/>
    </row>
    <row r="16" ht="15" customHeight="1" thickBot="1">
      <c r="B16" s="16" t="inlineStr">
        <is>
          <t>SBUX PHX</t>
        </is>
      </c>
      <c r="C16" s="17" t="n">
        <v>10735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2107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4720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10186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27622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2414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4699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16279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3466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1107</v>
      </c>
      <c r="S35" s="104">
        <f>IF(T35&gt;0,(T35-R35)/2,"")</f>
        <v/>
      </c>
      <c r="T35" s="104" t="n">
        <v>1784</v>
      </c>
      <c r="U35" s="104">
        <f>IF(V35&gt;0,(V35-T35)/2,"")</f>
        <v/>
      </c>
      <c r="V35" s="104" t="n">
        <v>2911</v>
      </c>
      <c r="W35" s="104">
        <f>IF(X35&gt;0,(X35-V35)/2,"")</f>
        <v/>
      </c>
      <c r="X35" s="104" t="n">
        <v>3751</v>
      </c>
      <c r="Y35" s="104">
        <f>IF(Z35&gt;0,(Z35-X35)/2,"")</f>
        <v/>
      </c>
      <c r="Z35" s="104" t="n">
        <v>3751</v>
      </c>
      <c r="AA35" s="104">
        <f>IF(AB35&gt;0,(AB35-Z35)/2,"")</f>
        <v/>
      </c>
      <c r="AB35" s="104" t="n">
        <v>3751</v>
      </c>
      <c r="AC35" s="104">
        <f>IF(AD35&gt;0,(AD35-AB35)/2,"")</f>
        <v/>
      </c>
      <c r="AD35" s="104" t="n">
        <v>3751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11</v>
      </c>
      <c r="S36" s="106">
        <f>IF(T36&gt;0,(T36-R36)/2,"")</f>
        <v/>
      </c>
      <c r="T36" s="106" t="n">
        <v>11</v>
      </c>
      <c r="U36" s="106">
        <f>IF(V36&gt;0,(V36-T36)/2,"")</f>
        <v/>
      </c>
      <c r="V36" s="106" t="n">
        <v>35</v>
      </c>
      <c r="W36" s="106">
        <f>IF(X36&gt;0,(X36-V36)/2,"")</f>
        <v/>
      </c>
      <c r="X36" s="106" t="n">
        <v>35</v>
      </c>
      <c r="Y36" s="106">
        <f>IF(Z36&gt;0,(Z36-X36)/2,"")</f>
        <v/>
      </c>
      <c r="Z36" s="106" t="n">
        <v>35</v>
      </c>
      <c r="AA36" s="106">
        <f>IF(AB36&gt;0,(AB36-Z36)/2,"")</f>
        <v/>
      </c>
      <c r="AB36" s="106" t="n">
        <v>35</v>
      </c>
      <c r="AC36" s="106">
        <f>IF(AD36&gt;0,(AD36-AB36)/2,"")</f>
        <v/>
      </c>
      <c r="AD36" s="106" t="n">
        <v>35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2385</v>
      </c>
      <c r="S37" s="108">
        <f>IF(T37&gt;0,(T37-R37)/2,"")</f>
        <v/>
      </c>
      <c r="T37" s="108" t="n">
        <v>3601</v>
      </c>
      <c r="U37" s="108">
        <f>IF(V37&gt;0,(V37-T37)/2,"")</f>
        <v/>
      </c>
      <c r="V37" s="108" t="n">
        <v>5111</v>
      </c>
      <c r="W37" s="108">
        <f>IF(X37&gt;0,(X37-V37)/2,"")</f>
        <v/>
      </c>
      <c r="X37" s="108" t="n">
        <v>5381</v>
      </c>
      <c r="Y37" s="108">
        <f>IF(Z37&gt;0,(Z37-X37)/2,"")</f>
        <v/>
      </c>
      <c r="Z37" s="108" t="n">
        <v>5381</v>
      </c>
      <c r="AA37" s="108">
        <f>IF(AB37&gt;0,(AB37-Z37)/2,"")</f>
        <v/>
      </c>
      <c r="AB37" s="108" t="n">
        <v>5381</v>
      </c>
      <c r="AC37" s="108">
        <f>IF(AD37&gt;0,(AD37-AB37)/2,"")</f>
        <v/>
      </c>
      <c r="AD37" s="108" t="n">
        <v>5381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0</v>
      </c>
      <c r="W38" s="106">
        <f>IF(X38&gt;0,(X38-V38)/2,"")</f>
        <v/>
      </c>
      <c r="X38" s="106" t="n">
        <v>4442</v>
      </c>
      <c r="Y38" s="106">
        <f>IF(Z38&gt;0,(Z38-X38)/2,"")</f>
        <v/>
      </c>
      <c r="Z38" s="106" t="n">
        <v>4442</v>
      </c>
      <c r="AA38" s="106">
        <f>IF(AB38&gt;0,(AB38-Z38)/2,"")</f>
        <v/>
      </c>
      <c r="AB38" s="106" t="n">
        <v>4442</v>
      </c>
      <c r="AC38" s="106">
        <f>IF(AD38&gt;0,(AD38-AB38)/2,"")</f>
        <v/>
      </c>
      <c r="AD38" s="106" t="n">
        <v>4442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141</v>
      </c>
      <c r="W39" s="108">
        <f>IF(X39&gt;0,(X39-V39)/2,"")</f>
        <v/>
      </c>
      <c r="X39" s="108" t="n">
        <v>3429</v>
      </c>
      <c r="Y39" s="108">
        <f>IF(Z39&gt;0,(Z39-X39)/2,"")</f>
        <v/>
      </c>
      <c r="Z39" s="108" t="n">
        <v>3429</v>
      </c>
      <c r="AA39" s="108">
        <f>IF(AB39&gt;0,(AB39-Z39)/2,"")</f>
        <v/>
      </c>
      <c r="AB39" s="108" t="n">
        <v>3429</v>
      </c>
      <c r="AC39" s="108">
        <f>IF(AD39&gt;0,(AD39-AB39)/2,"")</f>
        <v/>
      </c>
      <c r="AD39" s="108" t="n">
        <v>3429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135</v>
      </c>
      <c r="S44" s="112">
        <f>IF(T44&gt;0,(T44-R44)/2,"")</f>
        <v/>
      </c>
      <c r="T44" s="112" t="n">
        <v>135</v>
      </c>
      <c r="U44" s="112">
        <f>IF(V44&gt;0,(V44-T44)/2,"")</f>
        <v/>
      </c>
      <c r="V44" s="112" t="n">
        <v>412</v>
      </c>
      <c r="W44" s="112">
        <f>IF(X44&gt;0,(X44-V44)/2,"")</f>
        <v/>
      </c>
      <c r="X44" s="112" t="n">
        <v>739</v>
      </c>
      <c r="Y44" s="112">
        <f>IF(Z44&gt;0,(Z44-X44)/2,"")</f>
        <v/>
      </c>
      <c r="Z44" s="112" t="n">
        <v>739</v>
      </c>
      <c r="AA44" s="112">
        <f>IF(AB44&gt;0,(AB44-Z44)/2,"")</f>
        <v/>
      </c>
      <c r="AB44" s="112" t="n">
        <v>739</v>
      </c>
      <c r="AC44" s="112">
        <f>IF(AD44&gt;0,(AD44-AB44)/2,"")</f>
        <v/>
      </c>
      <c r="AD44" s="112" t="n">
        <v>739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300</v>
      </c>
      <c r="S45" s="108">
        <f>IF(T45&gt;0,(T45-R45)/2,"")</f>
        <v/>
      </c>
      <c r="T45" s="108" t="n">
        <v>659</v>
      </c>
      <c r="U45" s="108">
        <f>IF(V45&gt;0,(V45-T45)/2,"")</f>
        <v/>
      </c>
      <c r="V45" s="108" t="n">
        <v>1185</v>
      </c>
      <c r="W45" s="108">
        <f>IF(X45&gt;0,(X45-V45)/2,"")</f>
        <v/>
      </c>
      <c r="X45" s="108" t="n">
        <v>1511</v>
      </c>
      <c r="Y45" s="108">
        <f>IF(Z45&gt;0,(Z45-X45)/2,"")</f>
        <v/>
      </c>
      <c r="Z45" s="108" t="n">
        <v>1511</v>
      </c>
      <c r="AA45" s="108">
        <f>IF(AB45&gt;0,(AB45-Z45)/2,"")</f>
        <v/>
      </c>
      <c r="AB45" s="108" t="n">
        <v>1511</v>
      </c>
      <c r="AC45" s="108">
        <f>IF(AD45&gt;0,(AD45-AB45)/2,"")</f>
        <v/>
      </c>
      <c r="AD45" s="108" t="n">
        <v>1511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101</v>
      </c>
      <c r="S48" s="112">
        <f>IF(T48&gt;0,(T48-R48)/2,"")</f>
        <v/>
      </c>
      <c r="T48" s="112" t="n">
        <v>640</v>
      </c>
      <c r="U48" s="112">
        <f>IF(V48&gt;0,(V48-T48)/2,"")</f>
        <v/>
      </c>
      <c r="V48" s="112" t="n">
        <v>1724</v>
      </c>
      <c r="W48" s="112">
        <f>IF(X48&gt;0,(X48-V48)/2,"")</f>
        <v/>
      </c>
      <c r="X48" s="112" t="n">
        <v>2724</v>
      </c>
      <c r="Y48" s="112">
        <f>IF(Z48&gt;0,(Z48-X48)/2,"")</f>
        <v/>
      </c>
      <c r="Z48" s="112" t="n">
        <v>2558</v>
      </c>
      <c r="AA48" s="112">
        <f>IF(AB48&gt;0,(AB48-Z48)/2,"")</f>
        <v/>
      </c>
      <c r="AB48" s="112" t="n">
        <v>2558</v>
      </c>
      <c r="AC48" s="112">
        <f>IF(AD48&gt;0,(AD48-AB48)/2,"")</f>
        <v/>
      </c>
      <c r="AD48" s="112" t="n">
        <v>2558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1083</v>
      </c>
      <c r="S49" s="108">
        <f>IF(T49&gt;0,(T49-R49)/2,"")</f>
        <v/>
      </c>
      <c r="T49" s="108" t="n">
        <v>1221</v>
      </c>
      <c r="U49" s="108">
        <f>IF(V49&gt;0,(V49-T49)/2,"")</f>
        <v/>
      </c>
      <c r="V49" s="108" t="n">
        <v>1221</v>
      </c>
      <c r="W49" s="108">
        <f>IF(X49&gt;0,(X49-V49)/2,"")</f>
        <v/>
      </c>
      <c r="X49" s="108" t="n">
        <v>3026</v>
      </c>
      <c r="Y49" s="108">
        <f>IF(Z49&gt;0,(Z49-X49)/2,"")</f>
        <v/>
      </c>
      <c r="Z49" s="108" t="n">
        <v>3026</v>
      </c>
      <c r="AA49" s="108">
        <f>IF(AB49&gt;0,(AB49-Z49)/2,"")</f>
        <v/>
      </c>
      <c r="AB49" s="108" t="n">
        <v>3026</v>
      </c>
      <c r="AC49" s="108">
        <f>IF(AD49&gt;0,(AD49-AB49)/2,"")</f>
        <v/>
      </c>
      <c r="AD49" s="108" t="n">
        <v>3026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1381</v>
      </c>
      <c r="S50" s="106">
        <f>IF(T50&gt;0,(T50-R50)/2,"")</f>
        <v/>
      </c>
      <c r="T50" s="106" t="n">
        <v>1381</v>
      </c>
      <c r="U50" s="106">
        <f>IF(V50&gt;0,(V50-T50)/2,"")</f>
        <v/>
      </c>
      <c r="V50" s="106" t="n">
        <v>925</v>
      </c>
      <c r="W50" s="106">
        <f>IF(X50&gt;0,(X50-V50)/2,"")</f>
        <v/>
      </c>
      <c r="X50" s="106" t="n">
        <v>925</v>
      </c>
      <c r="Y50" s="106">
        <f>IF(Z50&gt;0,(Z50-X50)/2,"")</f>
        <v/>
      </c>
      <c r="Z50" s="106" t="n">
        <v>925</v>
      </c>
      <c r="AA50" s="106">
        <f>IF(AB50&gt;0,(AB50-Z50)/2,"")</f>
        <v/>
      </c>
      <c r="AB50" s="106" t="n">
        <v>925</v>
      </c>
      <c r="AC50" s="106">
        <f>IF(AD50&gt;0,(AD50-AB50)/2,"")</f>
        <v/>
      </c>
      <c r="AD50" s="106" t="n">
        <v>925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</v>
      </c>
      <c r="S51" s="108">
        <f>IF(T51&gt;0,(T51-R51)/2,"")</f>
        <v/>
      </c>
      <c r="T51" s="108" t="n">
        <v>1</v>
      </c>
      <c r="U51" s="108">
        <f>IF(V51&gt;0,(V51-T51)/2,"")</f>
        <v/>
      </c>
      <c r="V51" s="108" t="n">
        <v>721</v>
      </c>
      <c r="W51" s="108">
        <f>IF(X51&gt;0,(X51-V51)/2,"")</f>
        <v/>
      </c>
      <c r="X51" s="108" t="n">
        <v>414</v>
      </c>
      <c r="Y51" s="108">
        <f>IF(Z51&gt;0,(Z51-X51)/2,"")</f>
        <v/>
      </c>
      <c r="Z51" s="108" t="n">
        <v>414</v>
      </c>
      <c r="AA51" s="108">
        <f>IF(AB51&gt;0,(AB51-Z51)/2,"")</f>
        <v/>
      </c>
      <c r="AB51" s="108" t="n">
        <v>414</v>
      </c>
      <c r="AC51" s="108">
        <f>IF(AD51&gt;0,(AD51-AB51)/2,"")</f>
        <v/>
      </c>
      <c r="AD51" s="108" t="n">
        <v>414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513</v>
      </c>
      <c r="S52" s="106">
        <f>IF(T52&gt;0,(T52-R52)/2,"")</f>
        <v/>
      </c>
      <c r="T52" s="106" t="n">
        <v>540</v>
      </c>
      <c r="U52" s="106">
        <f>IF(V52&gt;0,(V52-T52)/2,"")</f>
        <v/>
      </c>
      <c r="V52" s="106" t="n">
        <v>540</v>
      </c>
      <c r="W52" s="106">
        <f>IF(X52&gt;0,(X52-V52)/2,"")</f>
        <v/>
      </c>
      <c r="X52" s="106" t="n">
        <v>756</v>
      </c>
      <c r="Y52" s="106">
        <f>IF(Z52&gt;0,(Z52-X52)/2,"")</f>
        <v/>
      </c>
      <c r="Z52" s="106" t="n">
        <v>756</v>
      </c>
      <c r="AA52" s="106">
        <f>IF(AB52&gt;0,(AB52-Z52)/2,"")</f>
        <v/>
      </c>
      <c r="AB52" s="106" t="n">
        <v>756</v>
      </c>
      <c r="AC52" s="106">
        <f>IF(AD52&gt;0,(AD52-AB52)/2,"")</f>
        <v/>
      </c>
      <c r="AD52" s="106" t="n">
        <v>756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25</v>
      </c>
      <c r="U53" s="108">
        <f>IF(V53&gt;0,(V53-T53)/2,"")</f>
        <v/>
      </c>
      <c r="V53" s="108" t="n">
        <v>1248</v>
      </c>
      <c r="W53" s="108">
        <f>IF(X53&gt;0,(X53-V53)/2,"")</f>
        <v/>
      </c>
      <c r="X53" s="108" t="n">
        <v>2308</v>
      </c>
      <c r="Y53" s="108">
        <f>IF(Z53&gt;0,(Z53-X53)/2,"")</f>
        <v/>
      </c>
      <c r="Z53" s="108" t="n">
        <v>1804</v>
      </c>
      <c r="AA53" s="108">
        <f>IF(AB53&gt;0,(AB53-Z53)/2,"")</f>
        <v/>
      </c>
      <c r="AB53" s="108" t="n">
        <v>1804</v>
      </c>
      <c r="AC53" s="108">
        <f>IF(AD53&gt;0,(AD53-AB53)/2,"")</f>
        <v/>
      </c>
      <c r="AD53" s="108" t="n">
        <v>1804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1781</v>
      </c>
      <c r="S57" s="104">
        <f>IF(T57&gt;0,(T57-R57)/2,"")</f>
        <v/>
      </c>
      <c r="T57" s="104" t="n">
        <v>2501</v>
      </c>
      <c r="U57" s="104">
        <f>IF(V57&gt;0,(V57-T57)/2,"")</f>
        <v/>
      </c>
      <c r="V57" s="104" t="n">
        <v>2636</v>
      </c>
      <c r="W57" s="104">
        <f>IF(X57&gt;0,(X57-V57)/2,"")</f>
        <v/>
      </c>
      <c r="X57" s="104" t="n">
        <v>2636</v>
      </c>
      <c r="Y57" s="104">
        <f>IF(Z57&gt;0,(Z57-X57)/2,"")</f>
        <v/>
      </c>
      <c r="Z57" s="104" t="n">
        <v>2636</v>
      </c>
      <c r="AA57" s="104">
        <f>IF(AB57&gt;0,(AB57-Z57)/2,"")</f>
        <v/>
      </c>
      <c r="AB57" s="104" t="n">
        <v>2636</v>
      </c>
      <c r="AC57" s="104">
        <f>IF(AD57&gt;0,(AD57-AB57)/2,"")</f>
        <v/>
      </c>
      <c r="AD57" s="104" t="n">
        <v>2636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1033</v>
      </c>
      <c r="S58" s="106">
        <f>IF(T58&gt;0,(T58-R58)/2,"")</f>
        <v/>
      </c>
      <c r="T58" s="106" t="n">
        <v>1576</v>
      </c>
      <c r="U58" s="106">
        <f>IF(V58&gt;0,(V58-T58)/2,"")</f>
        <v/>
      </c>
      <c r="V58" s="106" t="n">
        <v>2476</v>
      </c>
      <c r="W58" s="106">
        <f>IF(X58&gt;0,(X58-V58)/2,"")</f>
        <v/>
      </c>
      <c r="X58" s="106" t="n">
        <v>2476</v>
      </c>
      <c r="Y58" s="106">
        <f>IF(Z58&gt;0,(Z58-X58)/2,"")</f>
        <v/>
      </c>
      <c r="Z58" s="106" t="n">
        <v>2476</v>
      </c>
      <c r="AA58" s="106">
        <f>IF(AB58&gt;0,(AB58-Z58)/2,"")</f>
        <v/>
      </c>
      <c r="AB58" s="106" t="n">
        <v>2476</v>
      </c>
      <c r="AC58" s="106">
        <f>IF(AD58&gt;0,(AD58-AB58)/2,"")</f>
        <v/>
      </c>
      <c r="AD58" s="106" t="n">
        <v>2476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1403</v>
      </c>
      <c r="S59" s="108">
        <f>IF(T59&gt;0,(T59-R59)/2,"")</f>
        <v/>
      </c>
      <c r="T59" s="108" t="n">
        <v>1773</v>
      </c>
      <c r="U59" s="108">
        <f>IF(V59&gt;0,(V59-T59)/2,"")</f>
        <v/>
      </c>
      <c r="V59" s="108" t="n">
        <v>1773</v>
      </c>
      <c r="W59" s="108">
        <f>IF(X59&gt;0,(X59-V59)/2,"")</f>
        <v/>
      </c>
      <c r="X59" s="108" t="n">
        <v>1773</v>
      </c>
      <c r="Y59" s="108">
        <f>IF(Z59&gt;0,(Z59-X59)/2,"")</f>
        <v/>
      </c>
      <c r="Z59" s="108" t="n">
        <v>1773</v>
      </c>
      <c r="AA59" s="108">
        <f>IF(AB59&gt;0,(AB59-Z59)/2,"")</f>
        <v/>
      </c>
      <c r="AB59" s="108" t="n">
        <v>1773</v>
      </c>
      <c r="AC59" s="108">
        <f>IF(AD59&gt;0,(AD59-AB59)/2,"")</f>
        <v/>
      </c>
      <c r="AD59" s="108" t="n">
        <v>1773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678</v>
      </c>
      <c r="S60" s="114">
        <f>IF(T60&gt;0,(T60-R60)/2,"")</f>
        <v/>
      </c>
      <c r="T60" s="114" t="n">
        <v>681</v>
      </c>
      <c r="U60" s="114">
        <f>IF(V60&gt;0,(V60-T60)/2,"")</f>
        <v/>
      </c>
      <c r="V60" s="114" t="n">
        <v>740</v>
      </c>
      <c r="W60" s="114">
        <f>IF(X60&gt;0,(X60-V60)/2,"")</f>
        <v/>
      </c>
      <c r="X60" s="114" t="n">
        <v>740</v>
      </c>
      <c r="Y60" s="114">
        <f>IF(Z60&gt;0,(Z60-X60)/2,"")</f>
        <v/>
      </c>
      <c r="Z60" s="114" t="n">
        <v>740</v>
      </c>
      <c r="AA60" s="114">
        <f>IF(AB60&gt;0,(AB60-Z60)/2,"")</f>
        <v/>
      </c>
      <c r="AB60" s="114" t="n">
        <v>740</v>
      </c>
      <c r="AC60" s="114">
        <f>IF(AD60&gt;0,(AD60-AB60)/2,"")</f>
        <v/>
      </c>
      <c r="AD60" s="114" t="n">
        <v>740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688</v>
      </c>
      <c r="S61" s="104">
        <f>IF(T61&gt;0,(T61-R61)/2,"")</f>
        <v/>
      </c>
      <c r="T61" s="104" t="n">
        <v>688</v>
      </c>
      <c r="U61" s="104">
        <f>IF(V61&gt;0,(V61-T61)/2,"")</f>
        <v/>
      </c>
      <c r="V61" s="104" t="n">
        <v>1221</v>
      </c>
      <c r="W61" s="104">
        <f>IF(X61&gt;0,(X61-V61)/2,"")</f>
        <v/>
      </c>
      <c r="X61" s="104" t="n">
        <v>2051</v>
      </c>
      <c r="Y61" s="104">
        <f>IF(Z61&gt;0,(Z61-X61)/2,"")</f>
        <v/>
      </c>
      <c r="Z61" s="104" t="n">
        <v>1957</v>
      </c>
      <c r="AA61" s="104">
        <f>IF(AB61&gt;0,(AB61-Z61)/2,"")</f>
        <v/>
      </c>
      <c r="AB61" s="104" t="n">
        <v>1957</v>
      </c>
      <c r="AC61" s="104">
        <f>IF(AD61&gt;0,(AD61-AB61)/2,"")</f>
        <v/>
      </c>
      <c r="AD61" s="104" t="n">
        <v>1957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258</v>
      </c>
      <c r="S62" s="106">
        <f>IF(T62&gt;0,(T62-R62)/2,"")</f>
        <v/>
      </c>
      <c r="T62" s="106" t="n">
        <v>258</v>
      </c>
      <c r="U62" s="106">
        <f>IF(V62&gt;0,(V62-T62)/2,"")</f>
        <v/>
      </c>
      <c r="V62" s="106" t="n">
        <v>338</v>
      </c>
      <c r="W62" s="106">
        <f>IF(X62&gt;0,(X62-V62)/2,"")</f>
        <v/>
      </c>
      <c r="X62" s="106" t="n">
        <v>535</v>
      </c>
      <c r="Y62" s="106">
        <f>IF(Z62&gt;0,(Z62-X62)/2,"")</f>
        <v/>
      </c>
      <c r="Z62" s="106" t="n">
        <v>943</v>
      </c>
      <c r="AA62" s="106">
        <f>IF(AB62&gt;0,(AB62-Z62)/2,"")</f>
        <v/>
      </c>
      <c r="AB62" s="106" t="n">
        <v>943</v>
      </c>
      <c r="AC62" s="106">
        <f>IF(AD62&gt;0,(AD62-AB62)/2,"")</f>
        <v/>
      </c>
      <c r="AD62" s="106" t="n">
        <v>943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217</v>
      </c>
      <c r="S63" s="108">
        <f>IF(T63&gt;0,(T63-R63)/2,"")</f>
        <v/>
      </c>
      <c r="T63" s="108" t="n">
        <v>454</v>
      </c>
      <c r="U63" s="108">
        <f>IF(V63&gt;0,(V63-T63)/2,"")</f>
        <v/>
      </c>
      <c r="V63" s="108" t="n">
        <v>788</v>
      </c>
      <c r="W63" s="108">
        <f>IF(X63&gt;0,(X63-V63)/2,"")</f>
        <v/>
      </c>
      <c r="X63" s="108" t="n">
        <v>948</v>
      </c>
      <c r="Y63" s="108">
        <f>IF(Z63&gt;0,(Z63-X63)/2,"")</f>
        <v/>
      </c>
      <c r="Z63" s="108" t="n">
        <v>976</v>
      </c>
      <c r="AA63" s="108">
        <f>IF(AB63&gt;0,(AB63-Z63)/2,"")</f>
        <v/>
      </c>
      <c r="AB63" s="108" t="n">
        <v>976</v>
      </c>
      <c r="AC63" s="108">
        <f>IF(AD63&gt;0,(AD63-AB63)/2,"")</f>
        <v/>
      </c>
      <c r="AD63" s="108" t="n">
        <v>976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1070</v>
      </c>
      <c r="S64" s="114">
        <f>IF(T64&gt;0,(T64-R64)/2,"")</f>
        <v/>
      </c>
      <c r="T64" s="114" t="n">
        <v>2385</v>
      </c>
      <c r="U64" s="114">
        <f>IF(V64&gt;0,(V64-T64)/2,"")</f>
        <v/>
      </c>
      <c r="V64" s="114" t="n">
        <v>3274</v>
      </c>
      <c r="W64" s="114">
        <f>IF(X64&gt;0,(X64-V64)/2,"")</f>
        <v/>
      </c>
      <c r="X64" s="114" t="n">
        <v>3248</v>
      </c>
      <c r="Y64" s="114">
        <f>IF(Z64&gt;0,(Z64-X64)/2,"")</f>
        <v/>
      </c>
      <c r="Z64" s="114" t="n">
        <v>3134</v>
      </c>
      <c r="AA64" s="114">
        <f>IF(AB64&gt;0,(AB64-Z64)/2,"")</f>
        <v/>
      </c>
      <c r="AB64" s="114" t="n">
        <v>3134</v>
      </c>
      <c r="AC64" s="114">
        <f>IF(AD64&gt;0,(AD64-AB64)/2,"")</f>
        <v/>
      </c>
      <c r="AD64" s="114" t="n">
        <v>3134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16.xml><?xml version="1.0" encoding="utf-8"?>
<worksheet xmlns:r="http://schemas.openxmlformats.org/officeDocument/2006/relationships" xmlns="http://schemas.openxmlformats.org/spreadsheetml/2006/main">
  <sheetPr codeName="Sheet116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2616</v>
      </c>
      <c r="E6" s="18" t="inlineStr">
        <is>
          <t xml:space="preserve">Room 1 </t>
        </is>
      </c>
      <c r="F6" s="119" t="n">
        <v>18729</v>
      </c>
      <c r="G6" s="117" t="n">
        <v>9181.092000000001</v>
      </c>
      <c r="H6" s="117" t="n">
        <v>193.21634</v>
      </c>
      <c r="I6" s="19">
        <f>G6+H6</f>
        <v/>
      </c>
      <c r="J6" s="119" t="n">
        <v>19563</v>
      </c>
      <c r="K6" s="117" t="n">
        <v>9704.474125000001</v>
      </c>
      <c r="L6" s="117" t="n">
        <v>209.179765</v>
      </c>
      <c r="M6" s="19">
        <f>K6+L6</f>
        <v/>
      </c>
      <c r="N6" s="85" t="n">
        <v>66</v>
      </c>
      <c r="O6" s="85" t="n">
        <v>56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244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2708</v>
      </c>
      <c r="E8" s="29" t="inlineStr">
        <is>
          <t>Room 2</t>
        </is>
      </c>
      <c r="F8" s="119" t="n">
        <v>2890</v>
      </c>
      <c r="G8" s="117" t="n">
        <v>3790.412499999999</v>
      </c>
      <c r="H8" s="117" t="n">
        <v>11536.51569958</v>
      </c>
      <c r="I8" s="19">
        <f>G8+H8</f>
        <v/>
      </c>
      <c r="J8" s="119" t="n">
        <v>2786</v>
      </c>
      <c r="K8" s="117" t="n">
        <v>3715.4315</v>
      </c>
      <c r="L8" s="117" t="n">
        <v>12547.61482216</v>
      </c>
      <c r="M8" s="19">
        <f>K8+L8</f>
        <v/>
      </c>
      <c r="N8" s="87" t="n">
        <v>24</v>
      </c>
      <c r="O8" s="87" t="n">
        <v>16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1363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4414</v>
      </c>
      <c r="E10" s="18" t="inlineStr">
        <is>
          <t>Room 3</t>
        </is>
      </c>
      <c r="F10" s="119" t="n">
        <v>11296</v>
      </c>
      <c r="G10" s="117" t="n">
        <v>7847.44325</v>
      </c>
      <c r="H10" s="117" t="n">
        <v>1161.519495</v>
      </c>
      <c r="I10" s="19">
        <f>G10+H10</f>
        <v/>
      </c>
      <c r="J10" s="119" t="n">
        <v>11625</v>
      </c>
      <c r="K10" s="117" t="n">
        <v>8117.202749999999</v>
      </c>
      <c r="L10" s="117" t="n">
        <v>1139.977976</v>
      </c>
      <c r="M10" s="19">
        <f>K10+L10</f>
        <v/>
      </c>
      <c r="N10" s="88" t="n">
        <v>38</v>
      </c>
      <c r="O10" s="88" t="n">
        <v>33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11133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11035</v>
      </c>
      <c r="G12" s="117" t="n">
        <v>10764.8485</v>
      </c>
      <c r="H12" s="117" t="n">
        <v>12712.62282978</v>
      </c>
      <c r="I12" s="19">
        <f>G12+H12</f>
        <v/>
      </c>
      <c r="J12" s="119" t="n">
        <v>11760</v>
      </c>
      <c r="K12" s="117" t="n">
        <v>10937.03475</v>
      </c>
      <c r="L12" s="117" t="n">
        <v>12923.85282171</v>
      </c>
      <c r="M12" s="19">
        <f>K12+L12</f>
        <v/>
      </c>
      <c r="N12" s="88" t="n">
        <v>44</v>
      </c>
      <c r="O12" s="88" t="n">
        <v>37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10139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27889</v>
      </c>
      <c r="G14" s="117" t="n">
        <v>19597.1625</v>
      </c>
      <c r="H14" s="117" t="n">
        <v>29787.13349266001</v>
      </c>
      <c r="I14" s="19">
        <f>G14+H14</f>
        <v/>
      </c>
      <c r="J14" s="119" t="n">
        <v>28822</v>
      </c>
      <c r="K14" s="117" t="n">
        <v>20648.969</v>
      </c>
      <c r="L14" s="117" t="n">
        <v>30850.52746098001</v>
      </c>
      <c r="M14" s="19">
        <f>K14+L14</f>
        <v/>
      </c>
      <c r="N14" s="88" t="n">
        <v>71</v>
      </c>
      <c r="O14" s="88" t="n">
        <v>50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8660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1169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4568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10063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24683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2616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4414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14686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4071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17.xml><?xml version="1.0" encoding="utf-8"?>
<worksheet xmlns:r="http://schemas.openxmlformats.org/officeDocument/2006/relationships" xmlns="http://schemas.openxmlformats.org/spreadsheetml/2006/main">
  <sheetPr codeName="Sheet117">
    <tabColor theme="1"/>
    <outlinePr summaryBelow="1" summaryRight="1"/>
    <pageSetUpPr fitToPage="1"/>
  </sheetPr>
  <dimension ref="B2:AQ64"/>
  <sheetViews>
    <sheetView topLeftCell="C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4896</v>
      </c>
      <c r="E6" s="18" t="inlineStr">
        <is>
          <t xml:space="preserve">Room 1 </t>
        </is>
      </c>
      <c r="F6" s="119" t="n">
        <v>21935</v>
      </c>
      <c r="G6" s="117" t="n">
        <v>11003.6545</v>
      </c>
      <c r="H6" s="117" t="n">
        <v>275.9774275</v>
      </c>
      <c r="I6" s="19">
        <f>G6+H6</f>
        <v/>
      </c>
      <c r="J6" s="119" t="n">
        <v>21160</v>
      </c>
      <c r="K6" s="117" t="n">
        <v>10495.40925</v>
      </c>
      <c r="L6" s="117" t="n">
        <v>235.1396475</v>
      </c>
      <c r="M6" s="19">
        <f>K6+L6</f>
        <v/>
      </c>
      <c r="N6" s="85" t="n">
        <v>62</v>
      </c>
      <c r="O6" s="85" t="n">
        <v>53</v>
      </c>
      <c r="P6" s="92" t="n"/>
      <c r="Q6" s="20">
        <f>J6-P6</f>
        <v/>
      </c>
      <c r="R6" s="21" t="n">
        <v>3962</v>
      </c>
      <c r="S6" s="20">
        <f>IF(R6&gt;0,(R6-R7-$Q6),"")</f>
        <v/>
      </c>
      <c r="T6" s="21" t="n">
        <v>5315</v>
      </c>
      <c r="U6" s="20">
        <f>IF(T6&gt;0,(T6-T7-$Q6),"")</f>
        <v/>
      </c>
      <c r="V6" s="21" t="n">
        <v>18820</v>
      </c>
      <c r="W6" s="20">
        <f>IF(V6&gt;0,(V6-V7-$Q6),"")</f>
        <v/>
      </c>
      <c r="X6" s="21" t="n">
        <v>18945</v>
      </c>
      <c r="Y6" s="20">
        <f>IF(X6&gt;0,(X6-X7-$Q6),"")</f>
        <v/>
      </c>
      <c r="Z6" s="21" t="n">
        <v>18945</v>
      </c>
      <c r="AA6" s="20">
        <f>IF(Z6&gt;0,(Z6-Z7-$Q6),"")</f>
        <v/>
      </c>
      <c r="AB6" s="21" t="n">
        <v>18945</v>
      </c>
      <c r="AC6" s="22">
        <f>IF(AB6&gt;0,(AB6-AB7-$Q6),"")</f>
        <v/>
      </c>
      <c r="AD6" s="21" t="n">
        <v>18945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1385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356</v>
      </c>
      <c r="S7" s="24" t="n"/>
      <c r="T7" s="25" t="n">
        <v>364</v>
      </c>
      <c r="U7" s="24" t="n"/>
      <c r="V7" s="25" t="n">
        <v>491</v>
      </c>
      <c r="W7" s="24" t="n"/>
      <c r="X7" s="25" t="n">
        <v>491</v>
      </c>
      <c r="Y7" s="24" t="n"/>
      <c r="Z7" s="25" t="n">
        <v>491</v>
      </c>
      <c r="AA7" s="24" t="n"/>
      <c r="AB7" s="25" t="n">
        <v>491</v>
      </c>
      <c r="AC7" s="26" t="n"/>
      <c r="AD7" s="25" t="n">
        <v>491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2330</v>
      </c>
      <c r="E8" s="29" t="inlineStr">
        <is>
          <t>Room 2</t>
        </is>
      </c>
      <c r="F8" s="119" t="n">
        <v>5310</v>
      </c>
      <c r="G8" s="117" t="n">
        <v>4286.160500000001</v>
      </c>
      <c r="H8" s="117" t="n">
        <v>13837.78931684</v>
      </c>
      <c r="I8" s="19">
        <f>G8+H8</f>
        <v/>
      </c>
      <c r="J8" s="119" t="n">
        <v>5098</v>
      </c>
      <c r="K8" s="117" t="n">
        <v>3853.209</v>
      </c>
      <c r="L8" s="117" t="n">
        <v>13334.53048762</v>
      </c>
      <c r="M8" s="19">
        <f>K8+L8</f>
        <v/>
      </c>
      <c r="N8" s="87" t="n">
        <v>22</v>
      </c>
      <c r="O8" s="87" t="n">
        <v>14</v>
      </c>
      <c r="P8" s="92" t="n"/>
      <c r="Q8" s="20">
        <f>J8-P8</f>
        <v/>
      </c>
      <c r="R8" s="21" t="n">
        <v>459</v>
      </c>
      <c r="S8" s="20">
        <f>IF(R8&gt;0,(R8-R9-$Q8),"")</f>
        <v/>
      </c>
      <c r="T8" s="21" t="n">
        <v>491</v>
      </c>
      <c r="U8" s="20">
        <f>IF(T8&gt;0,(T8-T9-$Q8),"")</f>
        <v/>
      </c>
      <c r="V8" s="21" t="n">
        <v>1677</v>
      </c>
      <c r="W8" s="20">
        <f>IF(V8&gt;0,(V8-V9-$Q8),"")</f>
        <v/>
      </c>
      <c r="X8" s="21" t="n">
        <v>2000</v>
      </c>
      <c r="Y8" s="20">
        <f>IF(X8&gt;0,(X8-X9-$Q8),"")</f>
        <v/>
      </c>
      <c r="Z8" s="21" t="n">
        <v>2000</v>
      </c>
      <c r="AA8" s="20">
        <f>IF(Z8&gt;0,(Z8-Z9-$Q8),"")</f>
        <v/>
      </c>
      <c r="AB8" s="21" t="n">
        <v>2000</v>
      </c>
      <c r="AC8" s="22">
        <f>IF(AB8&gt;0,(AB8-AB9-$Q8),"")</f>
        <v/>
      </c>
      <c r="AD8" s="21" t="n">
        <v>2000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1393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9</v>
      </c>
      <c r="S9" s="24" t="n"/>
      <c r="T9" s="30" t="n">
        <v>9</v>
      </c>
      <c r="U9" s="24" t="n"/>
      <c r="V9" s="30" t="n">
        <v>11</v>
      </c>
      <c r="W9" s="24" t="n"/>
      <c r="X9" s="30" t="n">
        <v>11</v>
      </c>
      <c r="Y9" s="24" t="n"/>
      <c r="Z9" s="30" t="n">
        <v>11</v>
      </c>
      <c r="AA9" s="24" t="n"/>
      <c r="AB9" s="30" t="n">
        <v>11</v>
      </c>
      <c r="AC9" s="26" t="n"/>
      <c r="AD9" s="30" t="n">
        <v>11</v>
      </c>
      <c r="AE9" s="26" t="n"/>
    </row>
    <row r="10">
      <c r="B10" s="16" t="inlineStr">
        <is>
          <t>WM DC</t>
        </is>
      </c>
      <c r="C10" s="17" t="n">
        <v>3877</v>
      </c>
      <c r="E10" s="18" t="inlineStr">
        <is>
          <t>Room 3</t>
        </is>
      </c>
      <c r="F10" s="119" t="n">
        <v>19825</v>
      </c>
      <c r="G10" s="117" t="n">
        <v>14157.0705</v>
      </c>
      <c r="H10" s="117" t="n">
        <v>1205.6139153</v>
      </c>
      <c r="I10" s="19">
        <f>G10+H10</f>
        <v/>
      </c>
      <c r="J10" s="119" t="n">
        <v>18581</v>
      </c>
      <c r="K10" s="117" t="n">
        <v>13015.4445</v>
      </c>
      <c r="L10" s="117" t="n">
        <v>1209.1646214</v>
      </c>
      <c r="M10" s="19">
        <f>K10+L10</f>
        <v/>
      </c>
      <c r="N10" s="88" t="n">
        <v>44</v>
      </c>
      <c r="O10" s="88" t="n">
        <v>41</v>
      </c>
      <c r="P10" s="92" t="n"/>
      <c r="Q10" s="20">
        <f>J10-P10</f>
        <v/>
      </c>
      <c r="R10" s="21" t="n">
        <v>1673</v>
      </c>
      <c r="S10" s="20">
        <f>IF(R10&gt;0,(R10-R11-$Q10),"")</f>
        <v/>
      </c>
      <c r="T10" s="21" t="n">
        <v>3767</v>
      </c>
      <c r="U10" s="20">
        <f>IF(T10&gt;0,(T10-T11-$Q10),"")</f>
        <v/>
      </c>
      <c r="V10" s="21" t="n">
        <v>10032</v>
      </c>
      <c r="W10" s="20">
        <f>IF(V10&gt;0,(V10-V11-$Q10),"")</f>
        <v/>
      </c>
      <c r="X10" s="21" t="n">
        <v>14525</v>
      </c>
      <c r="Y10" s="20">
        <f>IF(X10&gt;0,(X10-X11-$Q10),"")</f>
        <v/>
      </c>
      <c r="Z10" s="21" t="n">
        <v>14525</v>
      </c>
      <c r="AA10" s="20">
        <f>IF(Z10&gt;0,(Z10-Z11-$Q10),"")</f>
        <v/>
      </c>
      <c r="AB10" s="21" t="n">
        <v>14525</v>
      </c>
      <c r="AC10" s="22">
        <f>IF(AB10&gt;0,(AB10-AB11-$Q10),"")</f>
        <v/>
      </c>
      <c r="AD10" s="21" t="n">
        <v>14525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11311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17</v>
      </c>
      <c r="S11" s="24" t="n"/>
      <c r="T11" s="30" t="n">
        <v>24</v>
      </c>
      <c r="U11" s="24" t="n"/>
      <c r="V11" s="30" t="n">
        <v>54</v>
      </c>
      <c r="W11" s="24" t="n"/>
      <c r="X11" s="30" t="n">
        <v>58</v>
      </c>
      <c r="Y11" s="24" t="n"/>
      <c r="Z11" s="30" t="n">
        <v>58</v>
      </c>
      <c r="AA11" s="24" t="n"/>
      <c r="AB11" s="30" t="n">
        <v>58</v>
      </c>
      <c r="AC11" s="26" t="n"/>
      <c r="AD11" s="30" t="n">
        <v>58</v>
      </c>
      <c r="AE11" s="26" t="n"/>
    </row>
    <row r="12">
      <c r="B12" s="16" t="inlineStr">
        <is>
          <t>KING SOOPERS</t>
        </is>
      </c>
      <c r="C12" s="17" t="n">
        <v>1303</v>
      </c>
      <c r="E12" s="29" t="inlineStr">
        <is>
          <t>Room 4</t>
        </is>
      </c>
      <c r="F12" s="119" t="n">
        <v>11449</v>
      </c>
      <c r="G12" s="117" t="n">
        <v>11564.221</v>
      </c>
      <c r="H12" s="117" t="n">
        <v>14957.23546926</v>
      </c>
      <c r="I12" s="19">
        <f>G12+H12</f>
        <v/>
      </c>
      <c r="J12" s="119" t="n">
        <v>11291</v>
      </c>
      <c r="K12" s="117" t="n">
        <v>10751.92699999999</v>
      </c>
      <c r="L12" s="117" t="n">
        <v>13398.29247323</v>
      </c>
      <c r="M12" s="19">
        <f>K12+L12</f>
        <v/>
      </c>
      <c r="N12" s="88" t="n">
        <v>42</v>
      </c>
      <c r="O12" s="88" t="n">
        <v>36</v>
      </c>
      <c r="P12" s="92" t="n"/>
      <c r="Q12" s="20">
        <f>J12-P12</f>
        <v/>
      </c>
      <c r="R12" s="21" t="n">
        <v>4846</v>
      </c>
      <c r="S12" s="20">
        <f>IF(R12&gt;0,(R12-R13-$Q12),"")</f>
        <v/>
      </c>
      <c r="T12" s="21" t="n">
        <v>6226</v>
      </c>
      <c r="U12" s="20">
        <f>IF(T12&gt;0,(T12-T13-$Q12),"")</f>
        <v/>
      </c>
      <c r="V12" s="21" t="n">
        <v>10850</v>
      </c>
      <c r="W12" s="20">
        <f>IF(V12&gt;0,(V12-V13-$Q12),"")</f>
        <v/>
      </c>
      <c r="X12" s="21" t="n">
        <v>10850</v>
      </c>
      <c r="Y12" s="20">
        <f>IF(X12&gt;0,(X12-X13-$Q12),"")</f>
        <v/>
      </c>
      <c r="Z12" s="21" t="n">
        <v>10850</v>
      </c>
      <c r="AA12" s="20">
        <f>IF(Z12&gt;0,(Z12-Z13-$Q12),"")</f>
        <v/>
      </c>
      <c r="AB12" s="21" t="n">
        <v>10850</v>
      </c>
      <c r="AC12" s="22">
        <f>IF(AB12&gt;0,(AB12-AB13-$Q12),"")</f>
        <v/>
      </c>
      <c r="AD12" s="21" t="n">
        <v>10850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27587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236</v>
      </c>
      <c r="S13" s="24" t="n"/>
      <c r="T13" s="30" t="n">
        <v>361</v>
      </c>
      <c r="U13" s="24" t="n"/>
      <c r="V13" s="30" t="n">
        <v>765</v>
      </c>
      <c r="W13" s="24" t="n"/>
      <c r="X13" s="30" t="n">
        <v>765</v>
      </c>
      <c r="Y13" s="24" t="n"/>
      <c r="Z13" s="30" t="n">
        <v>765</v>
      </c>
      <c r="AA13" s="24" t="n"/>
      <c r="AB13" s="30" t="n">
        <v>765</v>
      </c>
      <c r="AC13" s="26" t="n"/>
      <c r="AD13" s="30" t="n">
        <v>765</v>
      </c>
      <c r="AE13" s="26" t="n"/>
    </row>
    <row r="14">
      <c r="B14" s="43" t="inlineStr">
        <is>
          <t>RALPHS</t>
        </is>
      </c>
      <c r="C14" s="17" t="n">
        <v>791</v>
      </c>
      <c r="E14" s="18" t="inlineStr">
        <is>
          <t>Room 5</t>
        </is>
      </c>
      <c r="F14" s="119" t="n">
        <v>23708</v>
      </c>
      <c r="G14" s="117" t="n">
        <v>18779.81875</v>
      </c>
      <c r="H14" s="117" t="n">
        <v>27811.98631727999</v>
      </c>
      <c r="I14" s="19">
        <f>G14+H14</f>
        <v/>
      </c>
      <c r="J14" s="119" t="n">
        <v>23527</v>
      </c>
      <c r="K14" s="117" t="n">
        <v>17946.8455</v>
      </c>
      <c r="L14" s="117" t="n">
        <v>27074.80226781999</v>
      </c>
      <c r="M14" s="19">
        <f>K14+L14</f>
        <v/>
      </c>
      <c r="N14" s="88" t="n">
        <v>63</v>
      </c>
      <c r="O14" s="88" t="n">
        <v>42</v>
      </c>
      <c r="P14" s="92" t="n"/>
      <c r="Q14" s="20">
        <f>J14-P14</f>
        <v/>
      </c>
      <c r="R14" s="21" t="n">
        <v>5112</v>
      </c>
      <c r="S14" s="20">
        <f>IF(R14&gt;0,(R14-R15-$Q14),"")</f>
        <v/>
      </c>
      <c r="T14" s="21" t="n">
        <v>6848</v>
      </c>
      <c r="U14" s="20">
        <f>IF(T14&gt;0,(T14-T15-$Q14),"")</f>
        <v/>
      </c>
      <c r="V14" s="21" t="n">
        <v>8883</v>
      </c>
      <c r="W14" s="20">
        <f>IF(V14&gt;0,(V14-V15-$Q14),"")</f>
        <v/>
      </c>
      <c r="X14" s="21" t="n">
        <v>9594</v>
      </c>
      <c r="Y14" s="20">
        <f>IF(X14&gt;0,(X14-X15-$Q14),"")</f>
        <v/>
      </c>
      <c r="Z14" s="21" t="n">
        <v>9594</v>
      </c>
      <c r="AA14" s="20">
        <f>IF(Z14&gt;0,(Z14-Z15-$Q14),"")</f>
        <v/>
      </c>
      <c r="AB14" s="21" t="n">
        <v>9594</v>
      </c>
      <c r="AC14" s="22">
        <f>IF(AB14&gt;0,(AB14-AB15-$Q14),"")</f>
        <v/>
      </c>
      <c r="AD14" s="21" t="n">
        <v>9594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176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13</v>
      </c>
      <c r="S15" s="24" t="n"/>
      <c r="T15" s="25" t="n">
        <v>17</v>
      </c>
      <c r="U15" s="24" t="n"/>
      <c r="V15" s="25" t="n">
        <v>37</v>
      </c>
      <c r="W15" s="24" t="n"/>
      <c r="X15" s="25" t="n">
        <v>46</v>
      </c>
      <c r="Y15" s="24" t="n"/>
      <c r="Z15" s="25" t="n">
        <v>46</v>
      </c>
      <c r="AA15" s="24" t="n"/>
      <c r="AB15" s="25" t="n">
        <v>46</v>
      </c>
      <c r="AC15" s="26" t="n"/>
      <c r="AD15" s="25" t="n">
        <v>46</v>
      </c>
      <c r="AE15" s="26" t="n"/>
    </row>
    <row r="16" ht="15" customHeight="1" thickBot="1">
      <c r="B16" s="16" t="inlineStr">
        <is>
          <t>SBUX PHX</t>
        </is>
      </c>
      <c r="C16" s="17" t="n">
        <v>9505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1204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4745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11329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32525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4896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3877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15484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3723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1185</v>
      </c>
      <c r="S35" s="104">
        <f>IF(T35&gt;0,(T35-R35)/2,"")</f>
        <v/>
      </c>
      <c r="T35" s="104" t="n">
        <v>1695</v>
      </c>
      <c r="U35" s="104">
        <f>IF(V35&gt;0,(V35-T35)/2,"")</f>
        <v/>
      </c>
      <c r="V35" s="104" t="n">
        <v>4621</v>
      </c>
      <c r="W35" s="104">
        <f>IF(X35&gt;0,(X35-V35)/2,"")</f>
        <v/>
      </c>
      <c r="X35" s="104" t="n">
        <v>4621</v>
      </c>
      <c r="Y35" s="104">
        <f>IF(Z35&gt;0,(Z35-X35)/2,"")</f>
        <v/>
      </c>
      <c r="Z35" s="104" t="n">
        <v>4621</v>
      </c>
      <c r="AA35" s="104">
        <f>IF(AB35&gt;0,(AB35-Z35)/2,"")</f>
        <v/>
      </c>
      <c r="AB35" s="104" t="n">
        <v>4621</v>
      </c>
      <c r="AC35" s="104">
        <f>IF(AD35&gt;0,(AD35-AB35)/2,"")</f>
        <v/>
      </c>
      <c r="AD35" s="104" t="n">
        <v>4621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20</v>
      </c>
      <c r="S36" s="106">
        <f>IF(T36&gt;0,(T36-R36)/2,"")</f>
        <v/>
      </c>
      <c r="T36" s="106" t="n">
        <v>20</v>
      </c>
      <c r="U36" s="106">
        <f>IF(V36&gt;0,(V36-T36)/2,"")</f>
        <v/>
      </c>
      <c r="V36" s="106" t="n">
        <v>78</v>
      </c>
      <c r="W36" s="106">
        <f>IF(X36&gt;0,(X36-V36)/2,"")</f>
        <v/>
      </c>
      <c r="X36" s="106" t="n">
        <v>78</v>
      </c>
      <c r="Y36" s="106">
        <f>IF(Z36&gt;0,(Z36-X36)/2,"")</f>
        <v/>
      </c>
      <c r="Z36" s="106" t="n">
        <v>78</v>
      </c>
      <c r="AA36" s="106">
        <f>IF(AB36&gt;0,(AB36-Z36)/2,"")</f>
        <v/>
      </c>
      <c r="AB36" s="106" t="n">
        <v>78</v>
      </c>
      <c r="AC36" s="106">
        <f>IF(AD36&gt;0,(AD36-AB36)/2,"")</f>
        <v/>
      </c>
      <c r="AD36" s="106" t="n">
        <v>78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2757</v>
      </c>
      <c r="S37" s="108">
        <f>IF(T37&gt;0,(T37-R37)/2,"")</f>
        <v/>
      </c>
      <c r="T37" s="108" t="n">
        <v>3600</v>
      </c>
      <c r="U37" s="108">
        <f>IF(V37&gt;0,(V37-T37)/2,"")</f>
        <v/>
      </c>
      <c r="V37" s="108" t="n">
        <v>5728</v>
      </c>
      <c r="W37" s="108">
        <f>IF(X37&gt;0,(X37-V37)/2,"")</f>
        <v/>
      </c>
      <c r="X37" s="108" t="n">
        <v>5853</v>
      </c>
      <c r="Y37" s="108">
        <f>IF(Z37&gt;0,(Z37-X37)/2,"")</f>
        <v/>
      </c>
      <c r="Z37" s="108" t="n">
        <v>5853</v>
      </c>
      <c r="AA37" s="108">
        <f>IF(AB37&gt;0,(AB37-Z37)/2,"")</f>
        <v/>
      </c>
      <c r="AB37" s="108" t="n">
        <v>5853</v>
      </c>
      <c r="AC37" s="108">
        <f>IF(AD37&gt;0,(AD37-AB37)/2,"")</f>
        <v/>
      </c>
      <c r="AD37" s="108" t="n">
        <v>5853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0</v>
      </c>
      <c r="S38" s="106">
        <f>IF(T38&gt;0,(T38-R38)/2,"")</f>
        <v/>
      </c>
      <c r="T38" s="106" t="n">
        <v>0</v>
      </c>
      <c r="U38" s="106">
        <f>IF(V38&gt;0,(V38-T38)/2,"")</f>
        <v/>
      </c>
      <c r="V38" s="106" t="n">
        <v>3771</v>
      </c>
      <c r="W38" s="106">
        <f>IF(X38&gt;0,(X38-V38)/2,"")</f>
        <v/>
      </c>
      <c r="X38" s="106" t="n">
        <v>3771</v>
      </c>
      <c r="Y38" s="106">
        <f>IF(Z38&gt;0,(Z38-X38)/2,"")</f>
        <v/>
      </c>
      <c r="Z38" s="106" t="n">
        <v>3771</v>
      </c>
      <c r="AA38" s="106">
        <f>IF(AB38&gt;0,(AB38-Z38)/2,"")</f>
        <v/>
      </c>
      <c r="AB38" s="106" t="n">
        <v>3771</v>
      </c>
      <c r="AC38" s="106">
        <f>IF(AD38&gt;0,(AD38-AB38)/2,"")</f>
        <v/>
      </c>
      <c r="AD38" s="106" t="n">
        <v>3771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0</v>
      </c>
      <c r="U39" s="108">
        <f>IF(V39&gt;0,(V39-T39)/2,"")</f>
        <v/>
      </c>
      <c r="V39" s="108" t="n">
        <v>4622</v>
      </c>
      <c r="W39" s="108">
        <f>IF(X39&gt;0,(X39-V39)/2,"")</f>
        <v/>
      </c>
      <c r="X39" s="108" t="n">
        <v>4622</v>
      </c>
      <c r="Y39" s="108">
        <f>IF(Z39&gt;0,(Z39-X39)/2,"")</f>
        <v/>
      </c>
      <c r="Z39" s="108" t="n">
        <v>4622</v>
      </c>
      <c r="AA39" s="108">
        <f>IF(AB39&gt;0,(AB39-Z39)/2,"")</f>
        <v/>
      </c>
      <c r="AB39" s="108" t="n">
        <v>4622</v>
      </c>
      <c r="AC39" s="108">
        <f>IF(AD39&gt;0,(AD39-AB39)/2,"")</f>
        <v/>
      </c>
      <c r="AD39" s="108" t="n">
        <v>4622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197</v>
      </c>
      <c r="S44" s="112">
        <f>IF(T44&gt;0,(T44-R44)/2,"")</f>
        <v/>
      </c>
      <c r="T44" s="112" t="n">
        <v>197</v>
      </c>
      <c r="U44" s="112">
        <f>IF(V44&gt;0,(V44-T44)/2,"")</f>
        <v/>
      </c>
      <c r="V44" s="112" t="n">
        <v>556</v>
      </c>
      <c r="W44" s="112">
        <f>IF(X44&gt;0,(X44-V44)/2,"")</f>
        <v/>
      </c>
      <c r="X44" s="112" t="n">
        <v>556</v>
      </c>
      <c r="Y44" s="112">
        <f>IF(Z44&gt;0,(Z44-X44)/2,"")</f>
        <v/>
      </c>
      <c r="Z44" s="112" t="n">
        <v>556</v>
      </c>
      <c r="AA44" s="112">
        <f>IF(AB44&gt;0,(AB44-Z44)/2,"")</f>
        <v/>
      </c>
      <c r="AB44" s="112" t="n">
        <v>556</v>
      </c>
      <c r="AC44" s="112">
        <f>IF(AD44&gt;0,(AD44-AB44)/2,"")</f>
        <v/>
      </c>
      <c r="AD44" s="112" t="n">
        <v>556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262</v>
      </c>
      <c r="S45" s="108">
        <f>IF(T45&gt;0,(T45-R45)/2,"")</f>
        <v/>
      </c>
      <c r="T45" s="108" t="n">
        <v>294</v>
      </c>
      <c r="U45" s="108">
        <f>IF(V45&gt;0,(V45-T45)/2,"")</f>
        <v/>
      </c>
      <c r="V45" s="108" t="n">
        <v>1121</v>
      </c>
      <c r="W45" s="108">
        <f>IF(X45&gt;0,(X45-V45)/2,"")</f>
        <v/>
      </c>
      <c r="X45" s="108" t="n">
        <v>1444</v>
      </c>
      <c r="Y45" s="108">
        <f>IF(Z45&gt;0,(Z45-X45)/2,"")</f>
        <v/>
      </c>
      <c r="Z45" s="108" t="n">
        <v>1444</v>
      </c>
      <c r="AA45" s="108">
        <f>IF(AB45&gt;0,(AB45-Z45)/2,"")</f>
        <v/>
      </c>
      <c r="AB45" s="108" t="n">
        <v>1444</v>
      </c>
      <c r="AC45" s="108">
        <f>IF(AD45&gt;0,(AD45-AB45)/2,"")</f>
        <v/>
      </c>
      <c r="AD45" s="108" t="n">
        <v>1444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1003</v>
      </c>
      <c r="S48" s="112">
        <f>IF(T48&gt;0,(T48-R48)/2,"")</f>
        <v/>
      </c>
      <c r="T48" s="112" t="n">
        <v>1500</v>
      </c>
      <c r="U48" s="112">
        <f>IF(V48&gt;0,(V48-T48)/2,"")</f>
        <v/>
      </c>
      <c r="V48" s="112" t="n">
        <v>2318</v>
      </c>
      <c r="W48" s="112">
        <f>IF(X48&gt;0,(X48-V48)/2,"")</f>
        <v/>
      </c>
      <c r="X48" s="112" t="n">
        <v>3087</v>
      </c>
      <c r="Y48" s="112">
        <f>IF(Z48&gt;0,(Z48-X48)/2,"")</f>
        <v/>
      </c>
      <c r="Z48" s="112" t="n">
        <v>3087</v>
      </c>
      <c r="AA48" s="112">
        <f>IF(AB48&gt;0,(AB48-Z48)/2,"")</f>
        <v/>
      </c>
      <c r="AB48" s="112" t="n">
        <v>3087</v>
      </c>
      <c r="AC48" s="112">
        <f>IF(AD48&gt;0,(AD48-AB48)/2,"")</f>
        <v/>
      </c>
      <c r="AD48" s="112" t="n">
        <v>3087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0</v>
      </c>
      <c r="S49" s="108">
        <f>IF(T49&gt;0,(T49-R49)/2,"")</f>
        <v/>
      </c>
      <c r="T49" s="108" t="n">
        <v>72</v>
      </c>
      <c r="U49" s="108">
        <f>IF(V49&gt;0,(V49-T49)/2,"")</f>
        <v/>
      </c>
      <c r="V49" s="108" t="n">
        <v>1383</v>
      </c>
      <c r="W49" s="108">
        <f>IF(X49&gt;0,(X49-V49)/2,"")</f>
        <v/>
      </c>
      <c r="X49" s="108" t="n">
        <v>2485</v>
      </c>
      <c r="Y49" s="108">
        <f>IF(Z49&gt;0,(Z49-X49)/2,"")</f>
        <v/>
      </c>
      <c r="Z49" s="108" t="n">
        <v>2485</v>
      </c>
      <c r="AA49" s="108">
        <f>IF(AB49&gt;0,(AB49-Z49)/2,"")</f>
        <v/>
      </c>
      <c r="AB49" s="108" t="n">
        <v>2485</v>
      </c>
      <c r="AC49" s="108">
        <f>IF(AD49&gt;0,(AD49-AB49)/2,"")</f>
        <v/>
      </c>
      <c r="AD49" s="108" t="n">
        <v>2485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670</v>
      </c>
      <c r="S50" s="106">
        <f>IF(T50&gt;0,(T50-R50)/2,"")</f>
        <v/>
      </c>
      <c r="T50" s="106" t="n">
        <v>1586</v>
      </c>
      <c r="U50" s="106">
        <f>IF(V50&gt;0,(V50-T50)/2,"")</f>
        <v/>
      </c>
      <c r="V50" s="106" t="n">
        <v>2366</v>
      </c>
      <c r="W50" s="106">
        <f>IF(X50&gt;0,(X50-V50)/2,"")</f>
        <v/>
      </c>
      <c r="X50" s="106" t="n">
        <v>3146</v>
      </c>
      <c r="Y50" s="106">
        <f>IF(Z50&gt;0,(Z50-X50)/2,"")</f>
        <v/>
      </c>
      <c r="Z50" s="106" t="n">
        <v>3146</v>
      </c>
      <c r="AA50" s="106">
        <f>IF(AB50&gt;0,(AB50-Z50)/2,"")</f>
        <v/>
      </c>
      <c r="AB50" s="106" t="n">
        <v>3146</v>
      </c>
      <c r="AC50" s="106">
        <f>IF(AD50&gt;0,(AD50-AB50)/2,"")</f>
        <v/>
      </c>
      <c r="AD50" s="106" t="n">
        <v>3146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0</v>
      </c>
      <c r="S51" s="108">
        <f>IF(T51&gt;0,(T51-R51)/2,"")</f>
        <v/>
      </c>
      <c r="T51" s="108" t="n">
        <v>252</v>
      </c>
      <c r="U51" s="108">
        <f>IF(V51&gt;0,(V51-T51)/2,"")</f>
        <v/>
      </c>
      <c r="V51" s="108" t="n">
        <v>1536</v>
      </c>
      <c r="W51" s="108">
        <f>IF(X51&gt;0,(X51-V51)/2,"")</f>
        <v/>
      </c>
      <c r="X51" s="108" t="n">
        <v>2040</v>
      </c>
      <c r="Y51" s="108">
        <f>IF(Z51&gt;0,(Z51-X51)/2,"")</f>
        <v/>
      </c>
      <c r="Z51" s="108" t="n">
        <v>2040</v>
      </c>
      <c r="AA51" s="108">
        <f>IF(AB51&gt;0,(AB51-Z51)/2,"")</f>
        <v/>
      </c>
      <c r="AB51" s="108" t="n">
        <v>2040</v>
      </c>
      <c r="AC51" s="108">
        <f>IF(AD51&gt;0,(AD51-AB51)/2,"")</f>
        <v/>
      </c>
      <c r="AD51" s="108" t="n">
        <v>2040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0</v>
      </c>
      <c r="S52" s="106">
        <f>IF(T52&gt;0,(T52-R52)/2,"")</f>
        <v/>
      </c>
      <c r="T52" s="106" t="n">
        <v>0</v>
      </c>
      <c r="U52" s="106">
        <f>IF(V52&gt;0,(V52-T52)/2,"")</f>
        <v/>
      </c>
      <c r="V52" s="106" t="n">
        <v>753</v>
      </c>
      <c r="W52" s="106">
        <f>IF(X52&gt;0,(X52-V52)/2,"")</f>
        <v/>
      </c>
      <c r="X52" s="106" t="n">
        <v>895</v>
      </c>
      <c r="Y52" s="106">
        <f>IF(Z52&gt;0,(Z52-X52)/2,"")</f>
        <v/>
      </c>
      <c r="Z52" s="106" t="n">
        <v>895</v>
      </c>
      <c r="AA52" s="106">
        <f>IF(AB52&gt;0,(AB52-Z52)/2,"")</f>
        <v/>
      </c>
      <c r="AB52" s="106" t="n">
        <v>895</v>
      </c>
      <c r="AC52" s="106">
        <f>IF(AD52&gt;0,(AD52-AB52)/2,"")</f>
        <v/>
      </c>
      <c r="AD52" s="106" t="n">
        <v>895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357</v>
      </c>
      <c r="U53" s="108">
        <f>IF(V53&gt;0,(V53-T53)/2,"")</f>
        <v/>
      </c>
      <c r="V53" s="108" t="n">
        <v>1676</v>
      </c>
      <c r="W53" s="108">
        <f>IF(X53&gt;0,(X53-V53)/2,"")</f>
        <v/>
      </c>
      <c r="X53" s="108" t="n">
        <v>2872</v>
      </c>
      <c r="Y53" s="108">
        <f>IF(Z53&gt;0,(Z53-X53)/2,"")</f>
        <v/>
      </c>
      <c r="Z53" s="108" t="n">
        <v>2872</v>
      </c>
      <c r="AA53" s="108">
        <f>IF(AB53&gt;0,(AB53-Z53)/2,"")</f>
        <v/>
      </c>
      <c r="AB53" s="108" t="n">
        <v>2872</v>
      </c>
      <c r="AC53" s="108">
        <f>IF(AD53&gt;0,(AD53-AB53)/2,"")</f>
        <v/>
      </c>
      <c r="AD53" s="108" t="n">
        <v>2872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786</v>
      </c>
      <c r="S57" s="104">
        <f>IF(T57&gt;0,(T57-R57)/2,"")</f>
        <v/>
      </c>
      <c r="T57" s="104" t="n">
        <v>1840</v>
      </c>
      <c r="U57" s="104">
        <f>IF(V57&gt;0,(V57-T57)/2,"")</f>
        <v/>
      </c>
      <c r="V57" s="104" t="n">
        <v>2863</v>
      </c>
      <c r="W57" s="104">
        <f>IF(X57&gt;0,(X57-V57)/2,"")</f>
        <v/>
      </c>
      <c r="X57" s="104" t="n">
        <v>2863</v>
      </c>
      <c r="Y57" s="104">
        <f>IF(Z57&gt;0,(Z57-X57)/2,"")</f>
        <v/>
      </c>
      <c r="Z57" s="104" t="n">
        <v>2863</v>
      </c>
      <c r="AA57" s="104">
        <f>IF(AB57&gt;0,(AB57-Z57)/2,"")</f>
        <v/>
      </c>
      <c r="AB57" s="104" t="n">
        <v>2863</v>
      </c>
      <c r="AC57" s="104">
        <f>IF(AD57&gt;0,(AD57-AB57)/2,"")</f>
        <v/>
      </c>
      <c r="AD57" s="104" t="n">
        <v>2863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517</v>
      </c>
      <c r="S58" s="106">
        <f>IF(T58&gt;0,(T58-R58)/2,"")</f>
        <v/>
      </c>
      <c r="T58" s="106" t="n">
        <v>517</v>
      </c>
      <c r="U58" s="106">
        <f>IF(V58&gt;0,(V58-T58)/2,"")</f>
        <v/>
      </c>
      <c r="V58" s="106" t="n">
        <v>2730</v>
      </c>
      <c r="W58" s="106">
        <f>IF(X58&gt;0,(X58-V58)/2,"")</f>
        <v/>
      </c>
      <c r="X58" s="106" t="n">
        <v>2730</v>
      </c>
      <c r="Y58" s="106">
        <f>IF(Z58&gt;0,(Z58-X58)/2,"")</f>
        <v/>
      </c>
      <c r="Z58" s="106" t="n">
        <v>2730</v>
      </c>
      <c r="AA58" s="106">
        <f>IF(AB58&gt;0,(AB58-Z58)/2,"")</f>
        <v/>
      </c>
      <c r="AB58" s="106" t="n">
        <v>2730</v>
      </c>
      <c r="AC58" s="106">
        <f>IF(AD58&gt;0,(AD58-AB58)/2,"")</f>
        <v/>
      </c>
      <c r="AD58" s="106" t="n">
        <v>2730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1539</v>
      </c>
      <c r="S59" s="108">
        <f>IF(T59&gt;0,(T59-R59)/2,"")</f>
        <v/>
      </c>
      <c r="T59" s="108" t="n">
        <v>1718</v>
      </c>
      <c r="U59" s="108">
        <f>IF(V59&gt;0,(V59-T59)/2,"")</f>
        <v/>
      </c>
      <c r="V59" s="108" t="n">
        <v>1926</v>
      </c>
      <c r="W59" s="108">
        <f>IF(X59&gt;0,(X59-V59)/2,"")</f>
        <v/>
      </c>
      <c r="X59" s="108" t="n">
        <v>1926</v>
      </c>
      <c r="Y59" s="108">
        <f>IF(Z59&gt;0,(Z59-X59)/2,"")</f>
        <v/>
      </c>
      <c r="Z59" s="108" t="n">
        <v>1926</v>
      </c>
      <c r="AA59" s="108">
        <f>IF(AB59&gt;0,(AB59-Z59)/2,"")</f>
        <v/>
      </c>
      <c r="AB59" s="108" t="n">
        <v>1926</v>
      </c>
      <c r="AC59" s="108">
        <f>IF(AD59&gt;0,(AD59-AB59)/2,"")</f>
        <v/>
      </c>
      <c r="AD59" s="108" t="n">
        <v>1926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844</v>
      </c>
      <c r="S60" s="114">
        <f>IF(T60&gt;0,(T60-R60)/2,"")</f>
        <v/>
      </c>
      <c r="T60" s="114" t="n">
        <v>853</v>
      </c>
      <c r="U60" s="114">
        <f>IF(V60&gt;0,(V60-T60)/2,"")</f>
        <v/>
      </c>
      <c r="V60" s="114" t="n">
        <v>853</v>
      </c>
      <c r="W60" s="114">
        <f>IF(X60&gt;0,(X60-V60)/2,"")</f>
        <v/>
      </c>
      <c r="X60" s="114" t="n">
        <v>853</v>
      </c>
      <c r="Y60" s="114">
        <f>IF(Z60&gt;0,(Z60-X60)/2,"")</f>
        <v/>
      </c>
      <c r="Z60" s="114" t="n">
        <v>853</v>
      </c>
      <c r="AA60" s="114">
        <f>IF(AB60&gt;0,(AB60-Z60)/2,"")</f>
        <v/>
      </c>
      <c r="AB60" s="114" t="n">
        <v>853</v>
      </c>
      <c r="AC60" s="114">
        <f>IF(AD60&gt;0,(AD60-AB60)/2,"")</f>
        <v/>
      </c>
      <c r="AD60" s="114" t="n">
        <v>853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987</v>
      </c>
      <c r="S61" s="104">
        <f>IF(T61&gt;0,(T61-R61)/2,"")</f>
        <v/>
      </c>
      <c r="T61" s="104" t="n">
        <v>1322</v>
      </c>
      <c r="U61" s="104">
        <f>IF(V61&gt;0,(V61-T61)/2,"")</f>
        <v/>
      </c>
      <c r="V61" s="104" t="n">
        <v>2221</v>
      </c>
      <c r="W61" s="104">
        <f>IF(X61&gt;0,(X61-V61)/2,"")</f>
        <v/>
      </c>
      <c r="X61" s="104" t="n">
        <v>2155</v>
      </c>
      <c r="Y61" s="104">
        <f>IF(Z61&gt;0,(Z61-X61)/2,"")</f>
        <v/>
      </c>
      <c r="Z61" s="104" t="n">
        <v>2155</v>
      </c>
      <c r="AA61" s="104">
        <f>IF(AB61&gt;0,(AB61-Z61)/2,"")</f>
        <v/>
      </c>
      <c r="AB61" s="104" t="n">
        <v>2155</v>
      </c>
      <c r="AC61" s="104">
        <f>IF(AD61&gt;0,(AD61-AB61)/2,"")</f>
        <v/>
      </c>
      <c r="AD61" s="104" t="n">
        <v>2155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356</v>
      </c>
      <c r="S62" s="106">
        <f>IF(T62&gt;0,(T62-R62)/2,"")</f>
        <v/>
      </c>
      <c r="T62" s="106" t="n">
        <v>584</v>
      </c>
      <c r="U62" s="106">
        <f>IF(V62&gt;0,(V62-T62)/2,"")</f>
        <v/>
      </c>
      <c r="V62" s="106" t="n">
        <v>740</v>
      </c>
      <c r="W62" s="106">
        <f>IF(X62&gt;0,(X62-V62)/2,"")</f>
        <v/>
      </c>
      <c r="X62" s="106" t="n">
        <v>750</v>
      </c>
      <c r="Y62" s="106">
        <f>IF(Z62&gt;0,(Z62-X62)/2,"")</f>
        <v/>
      </c>
      <c r="Z62" s="106" t="n">
        <v>750</v>
      </c>
      <c r="AA62" s="106">
        <f>IF(AB62&gt;0,(AB62-Z62)/2,"")</f>
        <v/>
      </c>
      <c r="AB62" s="106" t="n">
        <v>750</v>
      </c>
      <c r="AC62" s="106">
        <f>IF(AD62&gt;0,(AD62-AB62)/2,"")</f>
        <v/>
      </c>
      <c r="AD62" s="106" t="n">
        <v>750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447</v>
      </c>
      <c r="S63" s="108">
        <f>IF(T63&gt;0,(T63-R63)/2,"")</f>
        <v/>
      </c>
      <c r="T63" s="108" t="n">
        <v>447</v>
      </c>
      <c r="U63" s="108">
        <f>IF(V63&gt;0,(V63-T63)/2,"")</f>
        <v/>
      </c>
      <c r="V63" s="108" t="n">
        <v>687</v>
      </c>
      <c r="W63" s="108">
        <f>IF(X63&gt;0,(X63-V63)/2,"")</f>
        <v/>
      </c>
      <c r="X63" s="108" t="n">
        <v>1217</v>
      </c>
      <c r="Y63" s="108">
        <f>IF(Z63&gt;0,(Z63-X63)/2,"")</f>
        <v/>
      </c>
      <c r="Z63" s="108" t="n">
        <v>1217</v>
      </c>
      <c r="AA63" s="108">
        <f>IF(AB63&gt;0,(AB63-Z63)/2,"")</f>
        <v/>
      </c>
      <c r="AB63" s="108" t="n">
        <v>1217</v>
      </c>
      <c r="AC63" s="108">
        <f>IF(AD63&gt;0,(AD63-AB63)/2,"")</f>
        <v/>
      </c>
      <c r="AD63" s="108" t="n">
        <v>1217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1711</v>
      </c>
      <c r="S64" s="114">
        <f>IF(T64&gt;0,(T64-R64)/2,"")</f>
        <v/>
      </c>
      <c r="T64" s="114" t="n">
        <v>2810</v>
      </c>
      <c r="U64" s="114">
        <f>IF(V64&gt;0,(V64-T64)/2,"")</f>
        <v/>
      </c>
      <c r="V64" s="114" t="n">
        <v>3074</v>
      </c>
      <c r="W64" s="114">
        <f>IF(X64&gt;0,(X64-V64)/2,"")</f>
        <v/>
      </c>
      <c r="X64" s="114" t="n">
        <v>3185</v>
      </c>
      <c r="Y64" s="114">
        <f>IF(Z64&gt;0,(Z64-X64)/2,"")</f>
        <v/>
      </c>
      <c r="Z64" s="114" t="n">
        <v>3185</v>
      </c>
      <c r="AA64" s="114">
        <f>IF(AB64&gt;0,(AB64-Z64)/2,"")</f>
        <v/>
      </c>
      <c r="AB64" s="114" t="n">
        <v>3185</v>
      </c>
      <c r="AC64" s="114">
        <f>IF(AD64&gt;0,(AD64-AB64)/2,"")</f>
        <v/>
      </c>
      <c r="AD64" s="114" t="n">
        <v>3185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18.xml><?xml version="1.0" encoding="utf-8"?>
<worksheet xmlns:r="http://schemas.openxmlformats.org/officeDocument/2006/relationships" xmlns="http://schemas.openxmlformats.org/spreadsheetml/2006/main">
  <sheetPr codeName="Sheet118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20885</v>
      </c>
      <c r="G6" s="117" t="n">
        <v>10024.393</v>
      </c>
      <c r="H6" s="117" t="n">
        <v>257.4090125</v>
      </c>
      <c r="I6" s="19">
        <f>G6+H6</f>
        <v/>
      </c>
      <c r="J6" s="119" t="n">
        <v>21888</v>
      </c>
      <c r="K6" s="117" t="n">
        <v>10317.0685</v>
      </c>
      <c r="L6" s="117" t="n">
        <v>1181.5128825</v>
      </c>
      <c r="M6" s="19">
        <f>K6+L6</f>
        <v/>
      </c>
      <c r="N6" s="85" t="n">
        <v>59</v>
      </c>
      <c r="O6" s="85" t="n">
        <v>48</v>
      </c>
      <c r="P6" s="92" t="n"/>
      <c r="Q6" s="20">
        <f>J6-P6</f>
        <v/>
      </c>
      <c r="R6" s="21" t="n">
        <v>7850</v>
      </c>
      <c r="S6" s="20">
        <f>IF(R6&gt;0,(R6-R7-$Q6),"")</f>
        <v/>
      </c>
      <c r="T6" s="21" t="n">
        <v>11303</v>
      </c>
      <c r="U6" s="20">
        <f>IF(T6&gt;0,(T6-T7-$Q6),"")</f>
        <v/>
      </c>
      <c r="V6" s="21" t="n">
        <v>17339</v>
      </c>
      <c r="W6" s="20">
        <f>IF(V6&gt;0,(V6-V7-$Q6),"")</f>
        <v/>
      </c>
      <c r="X6" s="21" t="n">
        <v>18464</v>
      </c>
      <c r="Y6" s="20">
        <f>IF(X6&gt;0,(X6-X7-$Q6),"")</f>
        <v/>
      </c>
      <c r="Z6" s="21" t="n">
        <v>18464</v>
      </c>
      <c r="AA6" s="20">
        <f>IF(Z6&gt;0,(Z6-Z7-$Q6),"")</f>
        <v/>
      </c>
      <c r="AB6" s="21" t="n">
        <v>18464</v>
      </c>
      <c r="AC6" s="22">
        <f>IF(AB6&gt;0,(AB6-AB7-$Q6),"")</f>
        <v/>
      </c>
      <c r="AD6" s="21" t="n">
        <v>18464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154</v>
      </c>
      <c r="S7" s="24" t="n"/>
      <c r="T7" s="25" t="n">
        <v>138</v>
      </c>
      <c r="U7" s="24" t="n"/>
      <c r="V7" s="25" t="n">
        <v>173</v>
      </c>
      <c r="W7" s="24" t="n"/>
      <c r="X7" s="25" t="n">
        <v>218</v>
      </c>
      <c r="Y7" s="24" t="n"/>
      <c r="Z7" s="25" t="n">
        <v>218</v>
      </c>
      <c r="AA7" s="24" t="n"/>
      <c r="AB7" s="25" t="n">
        <v>218</v>
      </c>
      <c r="AC7" s="26" t="n"/>
      <c r="AD7" s="25" t="n">
        <v>218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2218</v>
      </c>
      <c r="E8" s="29" t="inlineStr">
        <is>
          <t>Room 2</t>
        </is>
      </c>
      <c r="F8" s="119" t="n">
        <v>4095</v>
      </c>
      <c r="G8" s="117" t="n">
        <v>4633.5495</v>
      </c>
      <c r="H8" s="117" t="n">
        <v>13291.08936959999</v>
      </c>
      <c r="I8" s="19">
        <f>G8+H8</f>
        <v/>
      </c>
      <c r="J8" s="119" t="n">
        <v>3786</v>
      </c>
      <c r="K8" s="117" t="n">
        <v>4075.808999999999</v>
      </c>
      <c r="L8" s="117" t="n">
        <v>12439.0249849</v>
      </c>
      <c r="M8" s="19">
        <f>K8+L8</f>
        <v/>
      </c>
      <c r="N8" s="87" t="n">
        <v>25</v>
      </c>
      <c r="O8" s="87" t="n">
        <v>17</v>
      </c>
      <c r="P8" s="92" t="n"/>
      <c r="Q8" s="20">
        <f>J8-P8</f>
        <v/>
      </c>
      <c r="R8" s="21" t="n">
        <v>540</v>
      </c>
      <c r="S8" s="20">
        <f>IF(R8&gt;0,(R8-R9-$Q8),"")</f>
        <v/>
      </c>
      <c r="T8" s="21" t="n">
        <v>696</v>
      </c>
      <c r="U8" s="20">
        <f>IF(T8&gt;0,(T8-T9-$Q8),"")</f>
        <v/>
      </c>
      <c r="V8" s="21" t="n">
        <v>2100</v>
      </c>
      <c r="W8" s="20">
        <f>IF(V8&gt;0,(V8-V9-$Q8),"")</f>
        <v/>
      </c>
      <c r="X8" s="21" t="n">
        <v>2100</v>
      </c>
      <c r="Y8" s="20">
        <f>IF(X8&gt;0,(X8-X9-$Q8),"")</f>
        <v/>
      </c>
      <c r="Z8" s="21" t="n">
        <v>2100</v>
      </c>
      <c r="AA8" s="20">
        <f>IF(Z8&gt;0,(Z8-Z9-$Q8),"")</f>
        <v/>
      </c>
      <c r="AB8" s="21" t="n">
        <v>2100</v>
      </c>
      <c r="AC8" s="22">
        <f>IF(AB8&gt;0,(AB8-AB9-$Q8),"")</f>
        <v/>
      </c>
      <c r="AD8" s="21" t="n">
        <v>2100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1788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15</v>
      </c>
      <c r="S9" s="24" t="n"/>
      <c r="T9" s="30" t="n">
        <v>15</v>
      </c>
      <c r="U9" s="24" t="n"/>
      <c r="V9" s="30" t="n">
        <v>15</v>
      </c>
      <c r="W9" s="24" t="n"/>
      <c r="X9" s="30" t="n">
        <v>15</v>
      </c>
      <c r="Y9" s="24" t="n"/>
      <c r="Z9" s="30" t="n">
        <v>15</v>
      </c>
      <c r="AA9" s="24" t="n"/>
      <c r="AB9" s="30" t="n">
        <v>15</v>
      </c>
      <c r="AC9" s="26" t="n"/>
      <c r="AD9" s="30" t="n">
        <v>15</v>
      </c>
      <c r="AE9" s="26" t="n"/>
    </row>
    <row r="10">
      <c r="B10" s="16" t="inlineStr">
        <is>
          <t>WM DC</t>
        </is>
      </c>
      <c r="C10" s="17" t="n">
        <v>4161</v>
      </c>
      <c r="E10" s="18" t="inlineStr">
        <is>
          <t>Room 3</t>
        </is>
      </c>
      <c r="F10" s="119" t="n">
        <v>17931</v>
      </c>
      <c r="G10" s="117" t="n">
        <v>13444.53875</v>
      </c>
      <c r="H10" s="117" t="n">
        <v>1336.5540175</v>
      </c>
      <c r="I10" s="19">
        <f>G10+H10</f>
        <v/>
      </c>
      <c r="J10" s="119" t="n">
        <v>11563</v>
      </c>
      <c r="K10" s="117" t="n">
        <v>7829.14325</v>
      </c>
      <c r="L10" s="117" t="n">
        <v>497.7567306</v>
      </c>
      <c r="M10" s="19">
        <f>K10+L10</f>
        <v/>
      </c>
      <c r="N10" s="88" t="n">
        <v>44</v>
      </c>
      <c r="O10" s="88" t="n">
        <v>42</v>
      </c>
      <c r="P10" s="92" t="n"/>
      <c r="Q10" s="20">
        <f>J10-P10</f>
        <v/>
      </c>
      <c r="R10" s="21" t="n">
        <v>3981</v>
      </c>
      <c r="S10" s="20">
        <f>IF(R10&gt;0,(R10-R11-$Q10),"")</f>
        <v/>
      </c>
      <c r="T10" s="21" t="n">
        <v>5953</v>
      </c>
      <c r="U10" s="20">
        <f>IF(T10&gt;0,(T10-T11-$Q10),"")</f>
        <v/>
      </c>
      <c r="V10" s="21" t="n">
        <v>8751</v>
      </c>
      <c r="W10" s="20">
        <f>IF(V10&gt;0,(V10-V11-$Q10),"")</f>
        <v/>
      </c>
      <c r="X10" s="21" t="n">
        <v>10804</v>
      </c>
      <c r="Y10" s="20">
        <f>IF(X10&gt;0,(X10-X11-$Q10),"")</f>
        <v/>
      </c>
      <c r="Z10" s="21" t="n">
        <v>10804</v>
      </c>
      <c r="AA10" s="20">
        <f>IF(Z10&gt;0,(Z10-Z11-$Q10),"")</f>
        <v/>
      </c>
      <c r="AB10" s="21" t="n">
        <v>10804</v>
      </c>
      <c r="AC10" s="22">
        <f>IF(AB10&gt;0,(AB10-AB11-$Q10),"")</f>
        <v/>
      </c>
      <c r="AD10" s="21" t="n">
        <v>10804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11379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73</v>
      </c>
      <c r="S11" s="24" t="n"/>
      <c r="T11" s="30" t="n">
        <v>73</v>
      </c>
      <c r="U11" s="24" t="n"/>
      <c r="V11" s="30" t="n">
        <v>98</v>
      </c>
      <c r="W11" s="24" t="n"/>
      <c r="X11" s="30" t="n">
        <v>98</v>
      </c>
      <c r="Y11" s="24" t="n"/>
      <c r="Z11" s="30" t="n">
        <v>98</v>
      </c>
      <c r="AA11" s="24" t="n"/>
      <c r="AB11" s="30" t="n">
        <v>98</v>
      </c>
      <c r="AC11" s="26" t="n"/>
      <c r="AD11" s="30" t="n">
        <v>98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11074</v>
      </c>
      <c r="G12" s="117" t="n">
        <v>10972.71924999999</v>
      </c>
      <c r="H12" s="117" t="n">
        <v>14506.59750289001</v>
      </c>
      <c r="I12" s="19">
        <f>G12+H12</f>
        <v/>
      </c>
      <c r="J12" s="119" t="n">
        <v>11755</v>
      </c>
      <c r="K12" s="117" t="n">
        <v>11565.5005</v>
      </c>
      <c r="L12" s="117" t="n">
        <v>13932.12519854</v>
      </c>
      <c r="M12" s="19">
        <f>K12+L12</f>
        <v/>
      </c>
      <c r="N12" s="88" t="n">
        <v>46</v>
      </c>
      <c r="O12" s="88" t="n">
        <v>40</v>
      </c>
      <c r="P12" s="92" t="n"/>
      <c r="Q12" s="20">
        <f>J12-P12</f>
        <v/>
      </c>
      <c r="R12" s="21" t="n">
        <v>6050</v>
      </c>
      <c r="S12" s="20">
        <f>IF(R12&gt;0,(R12-R13-$Q12),"")</f>
        <v/>
      </c>
      <c r="T12" s="21" t="n">
        <v>6843</v>
      </c>
      <c r="U12" s="20">
        <f>IF(T12&gt;0,(T12-T13-$Q12),"")</f>
        <v/>
      </c>
      <c r="V12" s="21" t="n">
        <v>9184</v>
      </c>
      <c r="W12" s="20">
        <f>IF(V12&gt;0,(V12-V13-$Q12),"")</f>
        <v/>
      </c>
      <c r="X12" s="21" t="n">
        <v>9184</v>
      </c>
      <c r="Y12" s="20">
        <f>IF(X12&gt;0,(X12-X13-$Q12),"")</f>
        <v/>
      </c>
      <c r="Z12" s="21" t="n">
        <v>9184</v>
      </c>
      <c r="AA12" s="20">
        <f>IF(Z12&gt;0,(Z12-Z13-$Q12),"")</f>
        <v/>
      </c>
      <c r="AB12" s="21" t="n">
        <v>9184</v>
      </c>
      <c r="AC12" s="22">
        <f>IF(AB12&gt;0,(AB12-AB13-$Q12),"")</f>
        <v/>
      </c>
      <c r="AD12" s="21" t="n">
        <v>9184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24916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241</v>
      </c>
      <c r="S13" s="24" t="n"/>
      <c r="T13" s="30" t="n">
        <v>275</v>
      </c>
      <c r="U13" s="24" t="n"/>
      <c r="V13" s="30" t="n">
        <v>309</v>
      </c>
      <c r="W13" s="24" t="n"/>
      <c r="X13" s="30" t="n">
        <v>309</v>
      </c>
      <c r="Y13" s="24" t="n"/>
      <c r="Z13" s="30" t="n">
        <v>309</v>
      </c>
      <c r="AA13" s="24" t="n"/>
      <c r="AB13" s="30" t="n">
        <v>309</v>
      </c>
      <c r="AC13" s="26" t="n"/>
      <c r="AD13" s="30" t="n">
        <v>309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25596</v>
      </c>
      <c r="G14" s="117" t="n">
        <v>18846.38125</v>
      </c>
      <c r="H14" s="117" t="n">
        <v>27435.33464096</v>
      </c>
      <c r="I14" s="19">
        <f>G14+H14</f>
        <v/>
      </c>
      <c r="J14" s="119" t="n">
        <v>25583</v>
      </c>
      <c r="K14" s="117" t="n">
        <v>18352.18875</v>
      </c>
      <c r="L14" s="117" t="n">
        <v>27072.87092439999</v>
      </c>
      <c r="M14" s="19">
        <f>K14+L14</f>
        <v/>
      </c>
      <c r="N14" s="88" t="n">
        <v>62</v>
      </c>
      <c r="O14" s="88" t="n">
        <v>50</v>
      </c>
      <c r="P14" s="92" t="n"/>
      <c r="Q14" s="20">
        <f>J14-P14</f>
        <v/>
      </c>
      <c r="R14" s="21" t="n">
        <v>4048</v>
      </c>
      <c r="S14" s="20">
        <f>IF(R14&gt;0,(R14-R15-$Q14),"")</f>
        <v/>
      </c>
      <c r="T14" s="21" t="n">
        <v>5446</v>
      </c>
      <c r="U14" s="20">
        <f>IF(T14&gt;0,(T14-T15-$Q14),"")</f>
        <v/>
      </c>
      <c r="V14" s="21" t="n">
        <v>6748</v>
      </c>
      <c r="W14" s="20">
        <f>IF(V14&gt;0,(V14-V15-$Q14),"")</f>
        <v/>
      </c>
      <c r="X14" s="21" t="n">
        <v>8358</v>
      </c>
      <c r="Y14" s="20">
        <f>IF(X14&gt;0,(X14-X15-$Q14),"")</f>
        <v/>
      </c>
      <c r="Z14" s="21" t="n">
        <v>8890</v>
      </c>
      <c r="AA14" s="20">
        <f>IF(Z14&gt;0,(Z14-Z15-$Q14),"")</f>
        <v/>
      </c>
      <c r="AB14" s="21" t="n">
        <v>8890</v>
      </c>
      <c r="AC14" s="22">
        <f>IF(AB14&gt;0,(AB14-AB15-$Q14),"")</f>
        <v/>
      </c>
      <c r="AD14" s="21" t="n">
        <v>8890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10</v>
      </c>
      <c r="S15" s="24" t="n"/>
      <c r="T15" s="25" t="n">
        <v>10</v>
      </c>
      <c r="U15" s="24" t="n"/>
      <c r="V15" s="25" t="n">
        <v>22</v>
      </c>
      <c r="W15" s="24" t="n"/>
      <c r="X15" s="25" t="n">
        <v>22</v>
      </c>
      <c r="Y15" s="24" t="n"/>
      <c r="Z15" s="25" t="n">
        <v>22</v>
      </c>
      <c r="AA15" s="24" t="n"/>
      <c r="AB15" s="25" t="n">
        <v>22</v>
      </c>
      <c r="AC15" s="26" t="n"/>
      <c r="AD15" s="25" t="n">
        <v>22</v>
      </c>
      <c r="AE15" s="26" t="n"/>
    </row>
    <row r="16" ht="15" customHeight="1" thickBot="1">
      <c r="B16" s="16" t="inlineStr">
        <is>
          <t>SBUX PHX</t>
        </is>
      </c>
      <c r="C16" s="17" t="n">
        <v>11327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2459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4936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15421</v>
      </c>
      <c r="S20" s="36" t="n">
        <v>-64236</v>
      </c>
      <c r="T20" s="35" t="n">
        <v>21872</v>
      </c>
      <c r="U20" s="36" t="n">
        <v>-57785</v>
      </c>
      <c r="V20" s="35" t="n">
        <v>48904</v>
      </c>
      <c r="W20" s="36" t="n">
        <v>-30753</v>
      </c>
      <c r="X20" s="35" t="n">
        <v>54543</v>
      </c>
      <c r="Y20" s="36" t="n">
        <v>-25114</v>
      </c>
      <c r="Z20" s="35" t="n">
        <v>54543</v>
      </c>
      <c r="AA20" s="36" t="n">
        <v>-25114</v>
      </c>
      <c r="AB20" s="35" t="n">
        <v>54543</v>
      </c>
      <c r="AC20" s="37" t="n">
        <v>-25114</v>
      </c>
      <c r="AD20" s="35" t="n">
        <v>54543</v>
      </c>
      <c r="AE20" s="37" t="n">
        <v>-25114</v>
      </c>
    </row>
    <row r="21" ht="15" customHeight="1" thickBot="1">
      <c r="M21" s="4" t="n"/>
      <c r="Q21" s="52" t="n"/>
      <c r="R21" s="40" t="n">
        <v>631</v>
      </c>
      <c r="S21" s="41" t="n"/>
      <c r="T21" s="40" t="n">
        <v>775</v>
      </c>
      <c r="U21" s="41" t="n"/>
      <c r="V21" s="40" t="n">
        <v>1358</v>
      </c>
      <c r="W21" s="41" t="n"/>
      <c r="X21" s="40" t="n">
        <v>1371</v>
      </c>
      <c r="Y21" s="41" t="n"/>
      <c r="Z21" s="40" t="n">
        <v>1371</v>
      </c>
      <c r="AA21" s="41" t="n"/>
      <c r="AB21" s="40" t="n">
        <v>1371</v>
      </c>
      <c r="AC21" s="42" t="n"/>
      <c r="AD21" s="40" t="n">
        <v>1371</v>
      </c>
      <c r="AE21" s="42" t="n"/>
    </row>
    <row r="22" ht="15" customHeight="1" thickBot="1">
      <c r="M22" s="4" t="n"/>
      <c r="Q22" s="54" t="n"/>
      <c r="R22" s="47" t="n">
        <v>7710.5</v>
      </c>
      <c r="S22" s="46" t="n"/>
      <c r="T22" s="47" t="n">
        <v>3225.5</v>
      </c>
      <c r="U22" s="46" t="n"/>
      <c r="V22" s="47" t="n">
        <v>13516</v>
      </c>
      <c r="W22" s="46" t="n"/>
      <c r="X22" s="47" t="n">
        <v>2819.5</v>
      </c>
      <c r="Y22" s="46" t="n"/>
      <c r="Z22" s="47" t="n">
        <v>0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11750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30886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4161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17377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4006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2543</v>
      </c>
      <c r="S35" s="104">
        <f>IF(T35&gt;0,(T35-R35)/2,"")</f>
        <v/>
      </c>
      <c r="T35" s="104" t="n">
        <v>2931</v>
      </c>
      <c r="U35" s="104">
        <f>IF(V35&gt;0,(V35-T35)/2,"")</f>
        <v/>
      </c>
      <c r="V35" s="104" t="n">
        <v>3665</v>
      </c>
      <c r="W35" s="104">
        <f>IF(X35&gt;0,(X35-V35)/2,"")</f>
        <v/>
      </c>
      <c r="X35" s="104" t="n">
        <v>4036</v>
      </c>
      <c r="Y35" s="104">
        <f>IF(Z35&gt;0,(Z35-X35)/2,"")</f>
        <v/>
      </c>
      <c r="Z35" s="104" t="n">
        <v>4036</v>
      </c>
      <c r="AA35" s="104">
        <f>IF(AB35&gt;0,(AB35-Z35)/2,"")</f>
        <v/>
      </c>
      <c r="AB35" s="104" t="n">
        <v>4036</v>
      </c>
      <c r="AC35" s="104">
        <f>IF(AD35&gt;0,(AD35-AB35)/2,"")</f>
        <v/>
      </c>
      <c r="AD35" s="104" t="n">
        <v>4036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88</v>
      </c>
      <c r="W36" s="106">
        <f>IF(X36&gt;0,(X36-V36)/2,"")</f>
        <v/>
      </c>
      <c r="X36" s="106" t="n">
        <v>88</v>
      </c>
      <c r="Y36" s="106">
        <f>IF(Z36&gt;0,(Z36-X36)/2,"")</f>
        <v/>
      </c>
      <c r="Z36" s="106" t="n">
        <v>88</v>
      </c>
      <c r="AA36" s="106">
        <f>IF(AB36&gt;0,(AB36-Z36)/2,"")</f>
        <v/>
      </c>
      <c r="AB36" s="106" t="n">
        <v>88</v>
      </c>
      <c r="AC36" s="106">
        <f>IF(AD36&gt;0,(AD36-AB36)/2,"")</f>
        <v/>
      </c>
      <c r="AD36" s="106" t="n">
        <v>88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2207</v>
      </c>
      <c r="S37" s="108">
        <f>IF(T37&gt;0,(T37-R37)/2,"")</f>
        <v/>
      </c>
      <c r="T37" s="108" t="n">
        <v>3272</v>
      </c>
      <c r="U37" s="108">
        <f>IF(V37&gt;0,(V37-T37)/2,"")</f>
        <v/>
      </c>
      <c r="V37" s="108" t="n">
        <v>5173</v>
      </c>
      <c r="W37" s="108">
        <f>IF(X37&gt;0,(X37-V37)/2,"")</f>
        <v/>
      </c>
      <c r="X37" s="108" t="n">
        <v>6243</v>
      </c>
      <c r="Y37" s="108">
        <f>IF(Z37&gt;0,(Z37-X37)/2,"")</f>
        <v/>
      </c>
      <c r="Z37" s="108" t="n">
        <v>6243</v>
      </c>
      <c r="AA37" s="108">
        <f>IF(AB37&gt;0,(AB37-Z37)/2,"")</f>
        <v/>
      </c>
      <c r="AB37" s="108" t="n">
        <v>6243</v>
      </c>
      <c r="AC37" s="108">
        <f>IF(AD37&gt;0,(AD37-AB37)/2,"")</f>
        <v/>
      </c>
      <c r="AD37" s="108" t="n">
        <v>6243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3100</v>
      </c>
      <c r="S38" s="106">
        <f>IF(T38&gt;0,(T38-R38)/2,"")</f>
        <v/>
      </c>
      <c r="T38" s="106" t="n">
        <v>3100</v>
      </c>
      <c r="U38" s="106">
        <f>IF(V38&gt;0,(V38-T38)/2,"")</f>
        <v/>
      </c>
      <c r="V38" s="106" t="n">
        <v>4433</v>
      </c>
      <c r="W38" s="106">
        <f>IF(X38&gt;0,(X38-V38)/2,"")</f>
        <v/>
      </c>
      <c r="X38" s="106" t="n">
        <v>4433</v>
      </c>
      <c r="Y38" s="106">
        <f>IF(Z38&gt;0,(Z38-X38)/2,"")</f>
        <v/>
      </c>
      <c r="Z38" s="106" t="n">
        <v>4433</v>
      </c>
      <c r="AA38" s="106">
        <f>IF(AB38&gt;0,(AB38-Z38)/2,"")</f>
        <v/>
      </c>
      <c r="AB38" s="106" t="n">
        <v>4433</v>
      </c>
      <c r="AC38" s="106">
        <f>IF(AD38&gt;0,(AD38-AB38)/2,"")</f>
        <v/>
      </c>
      <c r="AD38" s="106" t="n">
        <v>4433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0</v>
      </c>
      <c r="S39" s="108">
        <f>IF(T39&gt;0,(T39-R39)/2,"")</f>
        <v/>
      </c>
      <c r="T39" s="108" t="n">
        <v>2000</v>
      </c>
      <c r="U39" s="108">
        <f>IF(V39&gt;0,(V39-T39)/2,"")</f>
        <v/>
      </c>
      <c r="V39" s="108" t="n">
        <v>3980</v>
      </c>
      <c r="W39" s="108">
        <f>IF(X39&gt;0,(X39-V39)/2,"")</f>
        <v/>
      </c>
      <c r="X39" s="108" t="n">
        <v>3664</v>
      </c>
      <c r="Y39" s="108">
        <f>IF(Z39&gt;0,(Z39-X39)/2,"")</f>
        <v/>
      </c>
      <c r="Z39" s="108" t="n">
        <v>3664</v>
      </c>
      <c r="AA39" s="108">
        <f>IF(AB39&gt;0,(AB39-Z39)/2,"")</f>
        <v/>
      </c>
      <c r="AB39" s="108" t="n">
        <v>3664</v>
      </c>
      <c r="AC39" s="108">
        <f>IF(AD39&gt;0,(AD39-AB39)/2,"")</f>
        <v/>
      </c>
      <c r="AD39" s="108" t="n">
        <v>3664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0</v>
      </c>
      <c r="S40" s="106">
        <f>IF(T40&gt;0,(T40-R40)/2,"")</f>
        <v/>
      </c>
      <c r="T40" s="106" t="n">
        <v>0</v>
      </c>
      <c r="U40" s="106">
        <f>IF(V40&gt;0,(V40-T40)/2,"")</f>
        <v/>
      </c>
      <c r="V40" s="106" t="n">
        <v>0</v>
      </c>
      <c r="W40" s="106">
        <f>IF(X40&gt;0,(X40-V40)/2,"")</f>
        <v/>
      </c>
      <c r="X40" s="106" t="n">
        <v>0</v>
      </c>
      <c r="Y40" s="106">
        <f>IF(Z40&gt;0,(Z40-X40)/2,"")</f>
        <v/>
      </c>
      <c r="Z40" s="106" t="n">
        <v>0</v>
      </c>
      <c r="AA40" s="106">
        <f>IF(AB40&gt;0,(AB40-Z40)/2,"")</f>
        <v/>
      </c>
      <c r="AB40" s="106" t="n">
        <v>0</v>
      </c>
      <c r="AC40" s="106">
        <f>IF(AD40&gt;0,(AD40-AB40)/2,"")</f>
        <v/>
      </c>
      <c r="AD40" s="106" t="n">
        <v>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0</v>
      </c>
      <c r="S41" s="108">
        <f>IF(T41&gt;0,(T41-R41)/2,"")</f>
        <v/>
      </c>
      <c r="T41" s="108" t="n">
        <v>0</v>
      </c>
      <c r="U41" s="108">
        <f>IF(V41&gt;0,(V41-T41)/2,"")</f>
        <v/>
      </c>
      <c r="V41" s="108" t="n">
        <v>0</v>
      </c>
      <c r="W41" s="108">
        <f>IF(X41&gt;0,(X41-V41)/2,"")</f>
        <v/>
      </c>
      <c r="X41" s="108" t="n">
        <v>0</v>
      </c>
      <c r="Y41" s="108">
        <f>IF(Z41&gt;0,(Z41-X41)/2,"")</f>
        <v/>
      </c>
      <c r="Z41" s="108" t="n">
        <v>0</v>
      </c>
      <c r="AA41" s="108">
        <f>IF(AB41&gt;0,(AB41-Z41)/2,"")</f>
        <v/>
      </c>
      <c r="AB41" s="108" t="n">
        <v>0</v>
      </c>
      <c r="AC41" s="108">
        <f>IF(AD41&gt;0,(AD41-AB41)/2,"")</f>
        <v/>
      </c>
      <c r="AD41" s="108" t="n">
        <v>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-148</v>
      </c>
      <c r="S44" s="112">
        <f>IF(T44&gt;0,(T44-R44)/2,"")</f>
        <v/>
      </c>
      <c r="T44" s="112" t="n">
        <v>8</v>
      </c>
      <c r="U44" s="112">
        <f>IF(V44&gt;0,(V44-T44)/2,"")</f>
        <v/>
      </c>
      <c r="V44" s="112" t="n">
        <v>439</v>
      </c>
      <c r="W44" s="112">
        <f>IF(X44&gt;0,(X44-V44)/2,"")</f>
        <v/>
      </c>
      <c r="X44" s="112" t="n">
        <v>439</v>
      </c>
      <c r="Y44" s="112">
        <f>IF(Z44&gt;0,(Z44-X44)/2,"")</f>
        <v/>
      </c>
      <c r="Z44" s="112" t="n">
        <v>439</v>
      </c>
      <c r="AA44" s="112">
        <f>IF(AB44&gt;0,(AB44-Z44)/2,"")</f>
        <v/>
      </c>
      <c r="AB44" s="112" t="n">
        <v>439</v>
      </c>
      <c r="AC44" s="112">
        <f>IF(AD44&gt;0,(AD44-AB44)/2,"")</f>
        <v/>
      </c>
      <c r="AD44" s="112" t="n">
        <v>439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688</v>
      </c>
      <c r="S45" s="108">
        <f>IF(T45&gt;0,(T45-R45)/2,"")</f>
        <v/>
      </c>
      <c r="T45" s="108" t="n">
        <v>688</v>
      </c>
      <c r="U45" s="108">
        <f>IF(V45&gt;0,(V45-T45)/2,"")</f>
        <v/>
      </c>
      <c r="V45" s="108" t="n">
        <v>1655</v>
      </c>
      <c r="W45" s="108">
        <f>IF(X45&gt;0,(X45-V45)/2,"")</f>
        <v/>
      </c>
      <c r="X45" s="108" t="n">
        <v>1655</v>
      </c>
      <c r="Y45" s="108">
        <f>IF(Z45&gt;0,(Z45-X45)/2,"")</f>
        <v/>
      </c>
      <c r="Z45" s="108" t="n">
        <v>1655</v>
      </c>
      <c r="AA45" s="108">
        <f>IF(AB45&gt;0,(AB45-Z45)/2,"")</f>
        <v/>
      </c>
      <c r="AB45" s="108" t="n">
        <v>1655</v>
      </c>
      <c r="AC45" s="108">
        <f>IF(AD45&gt;0,(AD45-AB45)/2,"")</f>
        <v/>
      </c>
      <c r="AD45" s="108" t="n">
        <v>1655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590</v>
      </c>
      <c r="S48" s="112">
        <f>IF(T48&gt;0,(T48-R48)/2,"")</f>
        <v/>
      </c>
      <c r="T48" s="112" t="n">
        <v>1530</v>
      </c>
      <c r="U48" s="112">
        <f>IF(V48&gt;0,(V48-T48)/2,"")</f>
        <v/>
      </c>
      <c r="V48" s="112" t="n">
        <v>1681</v>
      </c>
      <c r="W48" s="112">
        <f>IF(X48&gt;0,(X48-V48)/2,"")</f>
        <v/>
      </c>
      <c r="X48" s="112" t="n">
        <v>2660</v>
      </c>
      <c r="Y48" s="112">
        <f>IF(Z48&gt;0,(Z48-X48)/2,"")</f>
        <v/>
      </c>
      <c r="Z48" s="112" t="n">
        <v>2660</v>
      </c>
      <c r="AA48" s="112">
        <f>IF(AB48&gt;0,(AB48-Z48)/2,"")</f>
        <v/>
      </c>
      <c r="AB48" s="112" t="n">
        <v>2660</v>
      </c>
      <c r="AC48" s="112">
        <f>IF(AD48&gt;0,(AD48-AB48)/2,"")</f>
        <v/>
      </c>
      <c r="AD48" s="112" t="n">
        <v>2660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100</v>
      </c>
      <c r="S49" s="108">
        <f>IF(T49&gt;0,(T49-R49)/2,"")</f>
        <v/>
      </c>
      <c r="T49" s="108" t="n">
        <v>166</v>
      </c>
      <c r="U49" s="108">
        <f>IF(V49&gt;0,(V49-T49)/2,"")</f>
        <v/>
      </c>
      <c r="V49" s="108" t="n">
        <v>1806</v>
      </c>
      <c r="W49" s="108">
        <f>IF(X49&gt;0,(X49-V49)/2,"")</f>
        <v/>
      </c>
      <c r="X49" s="108" t="n">
        <v>3193</v>
      </c>
      <c r="Y49" s="108">
        <f>IF(Z49&gt;0,(Z49-X49)/2,"")</f>
        <v/>
      </c>
      <c r="Z49" s="108" t="n">
        <v>3193</v>
      </c>
      <c r="AA49" s="108">
        <f>IF(AB49&gt;0,(AB49-Z49)/2,"")</f>
        <v/>
      </c>
      <c r="AB49" s="108" t="n">
        <v>3193</v>
      </c>
      <c r="AC49" s="108">
        <f>IF(AD49&gt;0,(AD49-AB49)/2,"")</f>
        <v/>
      </c>
      <c r="AD49" s="108" t="n">
        <v>3193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1314</v>
      </c>
      <c r="S50" s="106">
        <f>IF(T50&gt;0,(T50-R50)/2,"")</f>
        <v/>
      </c>
      <c r="T50" s="106" t="n">
        <v>1194</v>
      </c>
      <c r="U50" s="106">
        <f>IF(V50&gt;0,(V50-T50)/2,"")</f>
        <v/>
      </c>
      <c r="V50" s="106" t="n">
        <v>362</v>
      </c>
      <c r="W50" s="106">
        <f>IF(X50&gt;0,(X50-V50)/2,"")</f>
        <v/>
      </c>
      <c r="X50" s="106" t="n">
        <v>362</v>
      </c>
      <c r="Y50" s="106">
        <f>IF(Z50&gt;0,(Z50-X50)/2,"")</f>
        <v/>
      </c>
      <c r="Z50" s="106" t="n">
        <v>362</v>
      </c>
      <c r="AA50" s="106">
        <f>IF(AB50&gt;0,(AB50-Z50)/2,"")</f>
        <v/>
      </c>
      <c r="AB50" s="106" t="n">
        <v>362</v>
      </c>
      <c r="AC50" s="106">
        <f>IF(AD50&gt;0,(AD50-AB50)/2,"")</f>
        <v/>
      </c>
      <c r="AD50" s="106" t="n">
        <v>362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1237</v>
      </c>
      <c r="S51" s="108">
        <f>IF(T51&gt;0,(T51-R51)/2,"")</f>
        <v/>
      </c>
      <c r="T51" s="108" t="n">
        <v>1957</v>
      </c>
      <c r="U51" s="108">
        <f>IF(V51&gt;0,(V51-T51)/2,"")</f>
        <v/>
      </c>
      <c r="V51" s="108" t="n">
        <v>1957</v>
      </c>
      <c r="W51" s="108">
        <f>IF(X51&gt;0,(X51-V51)/2,"")</f>
        <v/>
      </c>
      <c r="X51" s="108" t="n">
        <v>1957</v>
      </c>
      <c r="Y51" s="108">
        <f>IF(Z51&gt;0,(Z51-X51)/2,"")</f>
        <v/>
      </c>
      <c r="Z51" s="108" t="n">
        <v>1957</v>
      </c>
      <c r="AA51" s="108">
        <f>IF(AB51&gt;0,(AB51-Z51)/2,"")</f>
        <v/>
      </c>
      <c r="AB51" s="108" t="n">
        <v>1957</v>
      </c>
      <c r="AC51" s="108">
        <f>IF(AD51&gt;0,(AD51-AB51)/2,"")</f>
        <v/>
      </c>
      <c r="AD51" s="108" t="n">
        <v>1957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60</v>
      </c>
      <c r="S52" s="106">
        <f>IF(T52&gt;0,(T52-R52)/2,"")</f>
        <v/>
      </c>
      <c r="T52" s="106" t="n">
        <v>426</v>
      </c>
      <c r="U52" s="106">
        <f>IF(V52&gt;0,(V52-T52)/2,"")</f>
        <v/>
      </c>
      <c r="V52" s="106" t="n">
        <v>542</v>
      </c>
      <c r="W52" s="106">
        <f>IF(X52&gt;0,(X52-V52)/2,"")</f>
        <v/>
      </c>
      <c r="X52" s="106" t="n">
        <v>647</v>
      </c>
      <c r="Y52" s="106">
        <f>IF(Z52&gt;0,(Z52-X52)/2,"")</f>
        <v/>
      </c>
      <c r="Z52" s="106" t="n">
        <v>647</v>
      </c>
      <c r="AA52" s="106">
        <f>IF(AB52&gt;0,(AB52-Z52)/2,"")</f>
        <v/>
      </c>
      <c r="AB52" s="106" t="n">
        <v>647</v>
      </c>
      <c r="AC52" s="106">
        <f>IF(AD52&gt;0,(AD52-AB52)/2,"")</f>
        <v/>
      </c>
      <c r="AD52" s="106" t="n">
        <v>647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680</v>
      </c>
      <c r="S53" s="108">
        <f>IF(T53&gt;0,(T53-R53)/2,"")</f>
        <v/>
      </c>
      <c r="T53" s="108" t="n">
        <v>680</v>
      </c>
      <c r="U53" s="108">
        <f>IF(V53&gt;0,(V53-T53)/2,"")</f>
        <v/>
      </c>
      <c r="V53" s="108" t="n">
        <v>2403</v>
      </c>
      <c r="W53" s="108">
        <f>IF(X53&gt;0,(X53-V53)/2,"")</f>
        <v/>
      </c>
      <c r="X53" s="108" t="n">
        <v>1985</v>
      </c>
      <c r="Y53" s="108">
        <f>IF(Z53&gt;0,(Z53-X53)/2,"")</f>
        <v/>
      </c>
      <c r="Z53" s="108" t="n">
        <v>1985</v>
      </c>
      <c r="AA53" s="108">
        <f>IF(AB53&gt;0,(AB53-Z53)/2,"")</f>
        <v/>
      </c>
      <c r="AB53" s="108" t="n">
        <v>1985</v>
      </c>
      <c r="AC53" s="108">
        <f>IF(AD53&gt;0,(AD53-AB53)/2,"")</f>
        <v/>
      </c>
      <c r="AD53" s="108" t="n">
        <v>1985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1905</v>
      </c>
      <c r="S57" s="104">
        <f>IF(T57&gt;0,(T57-R57)/2,"")</f>
        <v/>
      </c>
      <c r="T57" s="104" t="n">
        <v>2175</v>
      </c>
      <c r="U57" s="104">
        <f>IF(V57&gt;0,(V57-T57)/2,"")</f>
        <v/>
      </c>
      <c r="V57" s="104" t="n">
        <v>2345</v>
      </c>
      <c r="W57" s="104">
        <f>IF(X57&gt;0,(X57-V57)/2,"")</f>
        <v/>
      </c>
      <c r="X57" s="104" t="n">
        <v>2345</v>
      </c>
      <c r="Y57" s="104">
        <f>IF(Z57&gt;0,(Z57-X57)/2,"")</f>
        <v/>
      </c>
      <c r="Z57" s="104" t="n">
        <v>2345</v>
      </c>
      <c r="AA57" s="104">
        <f>IF(AB57&gt;0,(AB57-Z57)/2,"")</f>
        <v/>
      </c>
      <c r="AB57" s="104" t="n">
        <v>2345</v>
      </c>
      <c r="AC57" s="104">
        <f>IF(AD57&gt;0,(AD57-AB57)/2,"")</f>
        <v/>
      </c>
      <c r="AD57" s="104" t="n">
        <v>2345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1351</v>
      </c>
      <c r="S58" s="106">
        <f>IF(T58&gt;0,(T58-R58)/2,"")</f>
        <v/>
      </c>
      <c r="T58" s="106" t="n">
        <v>1555</v>
      </c>
      <c r="U58" s="106">
        <f>IF(V58&gt;0,(V58-T58)/2,"")</f>
        <v/>
      </c>
      <c r="V58" s="106" t="n">
        <v>2694</v>
      </c>
      <c r="W58" s="106">
        <f>IF(X58&gt;0,(X58-V58)/2,"")</f>
        <v/>
      </c>
      <c r="X58" s="106" t="n">
        <v>2694</v>
      </c>
      <c r="Y58" s="106">
        <f>IF(Z58&gt;0,(Z58-X58)/2,"")</f>
        <v/>
      </c>
      <c r="Z58" s="106" t="n">
        <v>2694</v>
      </c>
      <c r="AA58" s="106">
        <f>IF(AB58&gt;0,(AB58-Z58)/2,"")</f>
        <v/>
      </c>
      <c r="AB58" s="106" t="n">
        <v>2694</v>
      </c>
      <c r="AC58" s="106">
        <f>IF(AD58&gt;0,(AD58-AB58)/2,"")</f>
        <v/>
      </c>
      <c r="AD58" s="106" t="n">
        <v>2694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1298</v>
      </c>
      <c r="S59" s="108">
        <f>IF(T59&gt;0,(T59-R59)/2,"")</f>
        <v/>
      </c>
      <c r="T59" s="108" t="n">
        <v>857</v>
      </c>
      <c r="U59" s="108">
        <f>IF(V59&gt;0,(V59-T59)/2,"")</f>
        <v/>
      </c>
      <c r="V59" s="108" t="n">
        <v>857</v>
      </c>
      <c r="W59" s="108">
        <f>IF(X59&gt;0,(X59-V59)/2,"")</f>
        <v/>
      </c>
      <c r="X59" s="108" t="n">
        <v>857</v>
      </c>
      <c r="Y59" s="108">
        <f>IF(Z59&gt;0,(Z59-X59)/2,"")</f>
        <v/>
      </c>
      <c r="Z59" s="108" t="n">
        <v>857</v>
      </c>
      <c r="AA59" s="108">
        <f>IF(AB59&gt;0,(AB59-Z59)/2,"")</f>
        <v/>
      </c>
      <c r="AB59" s="108" t="n">
        <v>857</v>
      </c>
      <c r="AC59" s="108">
        <f>IF(AD59&gt;0,(AD59-AB59)/2,"")</f>
        <v/>
      </c>
      <c r="AD59" s="108" t="n">
        <v>857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410</v>
      </c>
      <c r="S60" s="114">
        <f>IF(T60&gt;0,(T60-R60)/2,"")</f>
        <v/>
      </c>
      <c r="T60" s="114" t="n">
        <v>1364</v>
      </c>
      <c r="U60" s="114">
        <f>IF(V60&gt;0,(V60-T60)/2,"")</f>
        <v/>
      </c>
      <c r="V60" s="114" t="n">
        <v>1364</v>
      </c>
      <c r="W60" s="114">
        <f>IF(X60&gt;0,(X60-V60)/2,"")</f>
        <v/>
      </c>
      <c r="X60" s="114" t="n">
        <v>1364</v>
      </c>
      <c r="Y60" s="114">
        <f>IF(Z60&gt;0,(Z60-X60)/2,"")</f>
        <v/>
      </c>
      <c r="Z60" s="114" t="n">
        <v>1364</v>
      </c>
      <c r="AA60" s="114">
        <f>IF(AB60&gt;0,(AB60-Z60)/2,"")</f>
        <v/>
      </c>
      <c r="AB60" s="114" t="n">
        <v>1364</v>
      </c>
      <c r="AC60" s="114">
        <f>IF(AD60&gt;0,(AD60-AB60)/2,"")</f>
        <v/>
      </c>
      <c r="AD60" s="114" t="n">
        <v>1364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263</v>
      </c>
      <c r="S61" s="104">
        <f>IF(T61&gt;0,(T61-R61)/2,"")</f>
        <v/>
      </c>
      <c r="T61" s="104" t="n">
        <v>1121</v>
      </c>
      <c r="U61" s="104">
        <f>IF(V61&gt;0,(V61-T61)/2,"")</f>
        <v/>
      </c>
      <c r="V61" s="104" t="n">
        <v>1382</v>
      </c>
      <c r="W61" s="104">
        <f>IF(X61&gt;0,(X61-V61)/2,"")</f>
        <v/>
      </c>
      <c r="X61" s="104" t="n">
        <v>1550</v>
      </c>
      <c r="Y61" s="104">
        <f>IF(Z61&gt;0,(Z61-X61)/2,"")</f>
        <v/>
      </c>
      <c r="Z61" s="104" t="n">
        <v>1632</v>
      </c>
      <c r="AA61" s="104">
        <f>IF(AB61&gt;0,(AB61-Z61)/2,"")</f>
        <v/>
      </c>
      <c r="AB61" s="104" t="n">
        <v>1632</v>
      </c>
      <c r="AC61" s="104">
        <f>IF(AD61&gt;0,(AD61-AB61)/2,"")</f>
        <v/>
      </c>
      <c r="AD61" s="104" t="n">
        <v>1632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</v>
      </c>
      <c r="S62" s="106">
        <f>IF(T62&gt;0,(T62-R62)/2,"")</f>
        <v/>
      </c>
      <c r="T62" s="106" t="n">
        <v>287</v>
      </c>
      <c r="U62" s="106">
        <f>IF(V62&gt;0,(V62-T62)/2,"")</f>
        <v/>
      </c>
      <c r="V62" s="106" t="n">
        <v>338</v>
      </c>
      <c r="W62" s="106">
        <f>IF(X62&gt;0,(X62-V62)/2,"")</f>
        <v/>
      </c>
      <c r="X62" s="106" t="n">
        <v>820</v>
      </c>
      <c r="Y62" s="106">
        <f>IF(Z62&gt;0,(Z62-X62)/2,"")</f>
        <v/>
      </c>
      <c r="Z62" s="106" t="n">
        <v>820</v>
      </c>
      <c r="AA62" s="106">
        <f>IF(AB62&gt;0,(AB62-Z62)/2,"")</f>
        <v/>
      </c>
      <c r="AB62" s="106" t="n">
        <v>820</v>
      </c>
      <c r="AC62" s="106">
        <f>IF(AD62&gt;0,(AD62-AB62)/2,"")</f>
        <v/>
      </c>
      <c r="AD62" s="106" t="n">
        <v>820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667</v>
      </c>
      <c r="S63" s="108">
        <f>IF(T63&gt;0,(T63-R63)/2,"")</f>
        <v/>
      </c>
      <c r="T63" s="108" t="n">
        <v>667</v>
      </c>
      <c r="U63" s="108">
        <f>IF(V63&gt;0,(V63-T63)/2,"")</f>
        <v/>
      </c>
      <c r="V63" s="108" t="n">
        <v>667</v>
      </c>
      <c r="W63" s="108">
        <f>IF(X63&gt;0,(X63-V63)/2,"")</f>
        <v/>
      </c>
      <c r="X63" s="108" t="n">
        <v>907</v>
      </c>
      <c r="Y63" s="108">
        <f>IF(Z63&gt;0,(Z63-X63)/2,"")</f>
        <v/>
      </c>
      <c r="Z63" s="108" t="n">
        <v>991</v>
      </c>
      <c r="AA63" s="108">
        <f>IF(AB63&gt;0,(AB63-Z63)/2,"")</f>
        <v/>
      </c>
      <c r="AB63" s="108" t="n">
        <v>991</v>
      </c>
      <c r="AC63" s="108">
        <f>IF(AD63&gt;0,(AD63-AB63)/2,"")</f>
        <v/>
      </c>
      <c r="AD63" s="108" t="n">
        <v>991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1673</v>
      </c>
      <c r="S64" s="114">
        <f>IF(T64&gt;0,(T64-R64)/2,"")</f>
        <v/>
      </c>
      <c r="T64" s="114" t="n">
        <v>1673</v>
      </c>
      <c r="U64" s="114">
        <f>IF(V64&gt;0,(V64-T64)/2,"")</f>
        <v/>
      </c>
      <c r="V64" s="114" t="n">
        <v>2576</v>
      </c>
      <c r="W64" s="114">
        <f>IF(X64&gt;0,(X64-V64)/2,"")</f>
        <v/>
      </c>
      <c r="X64" s="114" t="n">
        <v>2977</v>
      </c>
      <c r="Y64" s="114">
        <f>IF(Z64&gt;0,(Z64-X64)/2,"")</f>
        <v/>
      </c>
      <c r="Z64" s="114" t="n">
        <v>3054</v>
      </c>
      <c r="AA64" s="114">
        <f>IF(AB64&gt;0,(AB64-Z64)/2,"")</f>
        <v/>
      </c>
      <c r="AB64" s="114" t="n">
        <v>3054</v>
      </c>
      <c r="AC64" s="114">
        <f>IF(AD64&gt;0,(AD64-AB64)/2,"")</f>
        <v/>
      </c>
      <c r="AD64" s="114" t="n">
        <v>3054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19.xml><?xml version="1.0" encoding="utf-8"?>
<worksheet xmlns:r="http://schemas.openxmlformats.org/officeDocument/2006/relationships" xmlns="http://schemas.openxmlformats.org/spreadsheetml/2006/main">
  <sheetPr codeName="Sheet119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44469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5720</v>
      </c>
      <c r="E6" s="18" t="inlineStr">
        <is>
          <t xml:space="preserve">Room 1 </t>
        </is>
      </c>
      <c r="F6" s="119" t="n">
        <v>23622</v>
      </c>
      <c r="G6" s="117" t="n">
        <v>11870.90675</v>
      </c>
      <c r="H6" s="117" t="n">
        <v>1066.0788625</v>
      </c>
      <c r="I6" s="19">
        <f>G6+H6</f>
        <v/>
      </c>
      <c r="J6" s="119" t="n">
        <v>23158</v>
      </c>
      <c r="K6" s="117" t="n">
        <v>11626.995875</v>
      </c>
      <c r="L6" s="117" t="n">
        <v>1056.53632</v>
      </c>
      <c r="M6" s="19">
        <f>K6+L6</f>
        <v/>
      </c>
      <c r="N6" s="85" t="n">
        <v>61</v>
      </c>
      <c r="O6" s="85" t="n">
        <v>50</v>
      </c>
      <c r="P6" s="92" t="n"/>
      <c r="Q6" s="20">
        <f>J6-P6</f>
        <v/>
      </c>
      <c r="R6" s="21" t="n">
        <v>2924</v>
      </c>
      <c r="S6" s="20">
        <f>IF(R6&gt;0,(R6-R7-$Q6),"")</f>
        <v/>
      </c>
      <c r="T6" s="21" t="n">
        <v>6107</v>
      </c>
      <c r="U6" s="20">
        <f>IF(T6&gt;0,(T6-T7-$Q6),"")</f>
        <v/>
      </c>
      <c r="V6" s="21" t="n">
        <v>12891</v>
      </c>
      <c r="W6" s="20">
        <f>IF(V6&gt;0,(V6-V7-$Q6),"")</f>
        <v/>
      </c>
      <c r="X6" s="21" t="n">
        <v>16530</v>
      </c>
      <c r="Y6" s="20">
        <f>IF(X6&gt;0,(X6-X7-$Q6),"")</f>
        <v/>
      </c>
      <c r="Z6" s="21" t="n">
        <v>16897</v>
      </c>
      <c r="AA6" s="20">
        <f>IF(Z6&gt;0,(Z6-Z7-$Q6),"")</f>
        <v/>
      </c>
      <c r="AB6" s="21" t="n">
        <v>16897</v>
      </c>
      <c r="AC6" s="22">
        <f>IF(AB6&gt;0,(AB6-AB7-$Q6),"")</f>
        <v/>
      </c>
      <c r="AD6" s="21" t="n">
        <v>16897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2840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100</v>
      </c>
      <c r="S7" s="24" t="n"/>
      <c r="T7" s="25" t="n">
        <v>95</v>
      </c>
      <c r="U7" s="24" t="n"/>
      <c r="V7" s="25" t="n">
        <v>144</v>
      </c>
      <c r="W7" s="24" t="n"/>
      <c r="X7" s="25" t="n">
        <v>177</v>
      </c>
      <c r="Y7" s="24" t="n"/>
      <c r="Z7" s="25" t="n">
        <v>177</v>
      </c>
      <c r="AA7" s="24" t="n"/>
      <c r="AB7" s="25" t="n">
        <v>177</v>
      </c>
      <c r="AC7" s="26" t="n"/>
      <c r="AD7" s="25" t="n">
        <v>177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2504</v>
      </c>
      <c r="E8" s="29" t="inlineStr">
        <is>
          <t>Room 2</t>
        </is>
      </c>
      <c r="F8" s="119" t="n">
        <v>3971</v>
      </c>
      <c r="G8" s="117" t="n">
        <v>4106.706</v>
      </c>
      <c r="H8" s="117" t="n">
        <v>14882.60170110001</v>
      </c>
      <c r="I8" s="19">
        <f>G8+H8</f>
        <v/>
      </c>
      <c r="J8" s="119" t="n">
        <v>3991</v>
      </c>
      <c r="K8" s="117" t="n">
        <v>4862.7485</v>
      </c>
      <c r="L8" s="117" t="n">
        <v>14137.34075406001</v>
      </c>
      <c r="M8" s="19">
        <f>K8+L8</f>
        <v/>
      </c>
      <c r="N8" s="87" t="n">
        <v>20</v>
      </c>
      <c r="O8" s="87" t="n">
        <v>12</v>
      </c>
      <c r="P8" s="92" t="n"/>
      <c r="Q8" s="20">
        <f>J8-P8</f>
        <v/>
      </c>
      <c r="R8" s="21" t="n">
        <v>74</v>
      </c>
      <c r="S8" s="20">
        <f>IF(R8&gt;0,(R8-R9-$Q8),"")</f>
        <v/>
      </c>
      <c r="T8" s="21" t="n">
        <v>706</v>
      </c>
      <c r="U8" s="20">
        <f>IF(T8&gt;0,(T8-T9-$Q8),"")</f>
        <v/>
      </c>
      <c r="V8" s="21" t="n">
        <v>955</v>
      </c>
      <c r="W8" s="20">
        <f>IF(V8&gt;0,(V8-V9-$Q8),"")</f>
        <v/>
      </c>
      <c r="X8" s="21" t="n">
        <v>2132</v>
      </c>
      <c r="Y8" s="20">
        <f>IF(X8&gt;0,(X8-X9-$Q8),"")</f>
        <v/>
      </c>
      <c r="Z8" s="21" t="n">
        <v>2132</v>
      </c>
      <c r="AA8" s="20">
        <f>IF(Z8&gt;0,(Z8-Z9-$Q8),"")</f>
        <v/>
      </c>
      <c r="AB8" s="21" t="n">
        <v>2132</v>
      </c>
      <c r="AC8" s="22">
        <f>IF(AB8&gt;0,(AB8-AB9-$Q8),"")</f>
        <v/>
      </c>
      <c r="AD8" s="21" t="n">
        <v>2132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1845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12</v>
      </c>
      <c r="U9" s="24" t="n"/>
      <c r="V9" s="30" t="n">
        <v>12</v>
      </c>
      <c r="W9" s="24" t="n"/>
      <c r="X9" s="30" t="n">
        <v>15</v>
      </c>
      <c r="Y9" s="24" t="n"/>
      <c r="Z9" s="30" t="n">
        <v>15</v>
      </c>
      <c r="AA9" s="24" t="n"/>
      <c r="AB9" s="30" t="n">
        <v>15</v>
      </c>
      <c r="AC9" s="26" t="n"/>
      <c r="AD9" s="30" t="n">
        <v>15</v>
      </c>
      <c r="AE9" s="26" t="n"/>
    </row>
    <row r="10">
      <c r="B10" s="16" t="inlineStr">
        <is>
          <t>WM DC</t>
        </is>
      </c>
      <c r="C10" s="17" t="n">
        <v>2216</v>
      </c>
      <c r="E10" s="18" t="inlineStr">
        <is>
          <t>Room 3</t>
        </is>
      </c>
      <c r="F10" s="119" t="n">
        <v>18712</v>
      </c>
      <c r="G10" s="117" t="n">
        <v>13304.577</v>
      </c>
      <c r="H10" s="117" t="n">
        <v>449.3175975</v>
      </c>
      <c r="I10" s="19">
        <f>G10+H10</f>
        <v/>
      </c>
      <c r="J10" s="119" t="n">
        <v>18290</v>
      </c>
      <c r="K10" s="117" t="n">
        <v>12899.4735</v>
      </c>
      <c r="L10" s="117" t="n">
        <v>448.4961932</v>
      </c>
      <c r="M10" s="19">
        <f>K10+L10</f>
        <v/>
      </c>
      <c r="N10" s="88" t="n">
        <v>47</v>
      </c>
      <c r="O10" s="88" t="n">
        <v>42</v>
      </c>
      <c r="P10" s="92" t="n"/>
      <c r="Q10" s="20">
        <f>J10-P10</f>
        <v/>
      </c>
      <c r="R10" s="21" t="n">
        <v>4394</v>
      </c>
      <c r="S10" s="20">
        <f>IF(R10&gt;0,(R10-R11-$Q10),"")</f>
        <v/>
      </c>
      <c r="T10" s="21" t="n">
        <v>7767</v>
      </c>
      <c r="U10" s="20">
        <f>IF(T10&gt;0,(T10-T11-$Q10),"")</f>
        <v/>
      </c>
      <c r="V10" s="21" t="n">
        <v>9765</v>
      </c>
      <c r="W10" s="20">
        <f>IF(V10&gt;0,(V10-V11-$Q10),"")</f>
        <v/>
      </c>
      <c r="X10" s="21" t="n">
        <v>13787</v>
      </c>
      <c r="Y10" s="20">
        <f>IF(X10&gt;0,(X10-X11-$Q10),"")</f>
        <v/>
      </c>
      <c r="Z10" s="21" t="n">
        <v>13787</v>
      </c>
      <c r="AA10" s="20">
        <f>IF(Z10&gt;0,(Z10-Z11-$Q10),"")</f>
        <v/>
      </c>
      <c r="AB10" s="21" t="n">
        <v>13787</v>
      </c>
      <c r="AC10" s="22">
        <f>IF(AB10&gt;0,(AB10-AB11-$Q10),"")</f>
        <v/>
      </c>
      <c r="AD10" s="21" t="n">
        <v>13787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11509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59</v>
      </c>
      <c r="S11" s="24" t="n"/>
      <c r="T11" s="30" t="n">
        <v>59</v>
      </c>
      <c r="U11" s="24" t="n"/>
      <c r="V11" s="30" t="n">
        <v>60</v>
      </c>
      <c r="W11" s="24" t="n"/>
      <c r="X11" s="30" t="n">
        <v>66</v>
      </c>
      <c r="Y11" s="24" t="n"/>
      <c r="Z11" s="30" t="n">
        <v>66</v>
      </c>
      <c r="AA11" s="24" t="n"/>
      <c r="AB11" s="30" t="n">
        <v>66</v>
      </c>
      <c r="AC11" s="26" t="n"/>
      <c r="AD11" s="30" t="n">
        <v>66</v>
      </c>
      <c r="AE11" s="26" t="n"/>
    </row>
    <row r="12">
      <c r="B12" s="16" t="inlineStr">
        <is>
          <t>KING SOOPERS</t>
        </is>
      </c>
      <c r="C12" s="17" t="n">
        <v>3231</v>
      </c>
      <c r="E12" s="29" t="inlineStr">
        <is>
          <t>Room 4</t>
        </is>
      </c>
      <c r="F12" s="119" t="n">
        <v>11902</v>
      </c>
      <c r="G12" s="117" t="n">
        <v>11605.92625000001</v>
      </c>
      <c r="H12" s="117" t="n">
        <v>14968.39374958</v>
      </c>
      <c r="I12" s="19">
        <f>G12+H12</f>
        <v/>
      </c>
      <c r="J12" s="119" t="n">
        <v>12257</v>
      </c>
      <c r="K12" s="117" t="n">
        <v>11956.19725</v>
      </c>
      <c r="L12" s="117" t="n">
        <v>15602.15205548999</v>
      </c>
      <c r="M12" s="19">
        <f>K12+L12</f>
        <v/>
      </c>
      <c r="N12" s="88" t="n">
        <v>43</v>
      </c>
      <c r="O12" s="88" t="n">
        <v>36</v>
      </c>
      <c r="P12" s="92" t="n"/>
      <c r="Q12" s="20">
        <f>J12-P12</f>
        <v/>
      </c>
      <c r="R12" s="21" t="n">
        <v>7222</v>
      </c>
      <c r="S12" s="20">
        <f>IF(R12&gt;0,(R12-R13-$Q12),"")</f>
        <v/>
      </c>
      <c r="T12" s="21" t="n">
        <v>10036</v>
      </c>
      <c r="U12" s="20">
        <f>IF(T12&gt;0,(T12-T13-$Q12),"")</f>
        <v/>
      </c>
      <c r="V12" s="21" t="n">
        <v>11414</v>
      </c>
      <c r="W12" s="20">
        <f>IF(V12&gt;0,(V12-V13-$Q12),"")</f>
        <v/>
      </c>
      <c r="X12" s="21" t="n">
        <v>11414</v>
      </c>
      <c r="Y12" s="20">
        <f>IF(X12&gt;0,(X12-X13-$Q12),"")</f>
        <v/>
      </c>
      <c r="Z12" s="21" t="n">
        <v>11414</v>
      </c>
      <c r="AA12" s="20">
        <f>IF(Z12&gt;0,(Z12-Z13-$Q12),"")</f>
        <v/>
      </c>
      <c r="AB12" s="21" t="n">
        <v>11414</v>
      </c>
      <c r="AC12" s="22">
        <f>IF(AB12&gt;0,(AB12-AB13-$Q12),"")</f>
        <v/>
      </c>
      <c r="AD12" s="21" t="n">
        <v>11414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14533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1058</v>
      </c>
      <c r="S13" s="24" t="n"/>
      <c r="T13" s="30" t="n">
        <v>1117</v>
      </c>
      <c r="U13" s="24" t="n"/>
      <c r="V13" s="30" t="n">
        <v>1124</v>
      </c>
      <c r="W13" s="24" t="n"/>
      <c r="X13" s="30" t="n">
        <v>1124</v>
      </c>
      <c r="Y13" s="24" t="n"/>
      <c r="Z13" s="30" t="n">
        <v>1124</v>
      </c>
      <c r="AA13" s="24" t="n"/>
      <c r="AB13" s="30" t="n">
        <v>1124</v>
      </c>
      <c r="AC13" s="26" t="n"/>
      <c r="AD13" s="30" t="n">
        <v>1124</v>
      </c>
      <c r="AE13" s="26" t="n"/>
    </row>
    <row r="14">
      <c r="B14" s="43" t="inlineStr">
        <is>
          <t>RALPHS</t>
        </is>
      </c>
      <c r="C14" s="17" t="n">
        <v>1858</v>
      </c>
      <c r="E14" s="18" t="inlineStr">
        <is>
          <t>Room 5</t>
        </is>
      </c>
      <c r="F14" s="119" t="n">
        <v>19486</v>
      </c>
      <c r="G14" s="117" t="n">
        <v>17524.5475</v>
      </c>
      <c r="H14" s="117" t="n">
        <v>23383.51329968002</v>
      </c>
      <c r="I14" s="19">
        <f>G14+H14</f>
        <v/>
      </c>
      <c r="J14" s="119" t="n">
        <v>20071</v>
      </c>
      <c r="K14" s="117" t="n">
        <v>17959.48625</v>
      </c>
      <c r="L14" s="117" t="n">
        <v>23516.32764416003</v>
      </c>
      <c r="M14" s="19">
        <f>K14+L14</f>
        <v/>
      </c>
      <c r="N14" s="88" t="n">
        <v>59</v>
      </c>
      <c r="O14" s="88" t="n">
        <v>48</v>
      </c>
      <c r="P14" s="92" t="n"/>
      <c r="Q14" s="20">
        <f>J14-P14</f>
        <v/>
      </c>
      <c r="R14" s="21" t="n">
        <v>4632</v>
      </c>
      <c r="S14" s="20">
        <f>IF(R14&gt;0,(R14-R15-$Q14),"")</f>
        <v/>
      </c>
      <c r="T14" s="21" t="n">
        <v>6896</v>
      </c>
      <c r="U14" s="20">
        <f>IF(T14&gt;0,(T14-T15-$Q14),"")</f>
        <v/>
      </c>
      <c r="V14" s="21" t="n">
        <v>8917</v>
      </c>
      <c r="W14" s="20">
        <f>IF(V14&gt;0,(V14-V15-$Q14),"")</f>
        <v/>
      </c>
      <c r="X14" s="21" t="n">
        <v>9482</v>
      </c>
      <c r="Y14" s="20">
        <f>IF(X14&gt;0,(X14-X15-$Q14),"")</f>
        <v/>
      </c>
      <c r="Z14" s="21" t="n">
        <v>9482</v>
      </c>
      <c r="AA14" s="20">
        <f>IF(Z14&gt;0,(Z14-Z15-$Q14),"")</f>
        <v/>
      </c>
      <c r="AB14" s="21" t="n">
        <v>9482</v>
      </c>
      <c r="AC14" s="22">
        <f>IF(AB14&gt;0,(AB14-AB15-$Q14),"")</f>
        <v/>
      </c>
      <c r="AD14" s="21" t="n">
        <v>9482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561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17</v>
      </c>
      <c r="W15" s="24" t="n"/>
      <c r="X15" s="25" t="n">
        <v>17</v>
      </c>
      <c r="Y15" s="24" t="n"/>
      <c r="Z15" s="25" t="n">
        <v>17</v>
      </c>
      <c r="AA15" s="24" t="n"/>
      <c r="AB15" s="25" t="n">
        <v>17</v>
      </c>
      <c r="AC15" s="26" t="n"/>
      <c r="AD15" s="25" t="n">
        <v>17</v>
      </c>
      <c r="AE15" s="26" t="n"/>
    </row>
    <row r="16" ht="15" customHeight="1" thickBot="1">
      <c r="B16" s="16" t="inlineStr">
        <is>
          <t>SBUX PHX</t>
        </is>
      </c>
      <c r="C16" s="17" t="n">
        <v>8725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2706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4454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15421</v>
      </c>
      <c r="S20" s="36" t="n">
        <v>-64236</v>
      </c>
      <c r="T20" s="35" t="n">
        <v>21872</v>
      </c>
      <c r="U20" s="36" t="n">
        <v>-57785</v>
      </c>
      <c r="V20" s="35" t="n">
        <v>48904</v>
      </c>
      <c r="W20" s="36" t="n">
        <v>-30753</v>
      </c>
      <c r="X20" s="35" t="n">
        <v>54543</v>
      </c>
      <c r="Y20" s="36" t="n">
        <v>-25114</v>
      </c>
      <c r="Z20" s="35" t="n">
        <v>54543</v>
      </c>
      <c r="AA20" s="36" t="n">
        <v>-25114</v>
      </c>
      <c r="AB20" s="35" t="n">
        <v>54543</v>
      </c>
      <c r="AC20" s="37" t="n">
        <v>-25114</v>
      </c>
      <c r="AD20" s="35" t="n">
        <v>54543</v>
      </c>
      <c r="AE20" s="37" t="n">
        <v>-25114</v>
      </c>
    </row>
    <row r="21" ht="15" customHeight="1" thickBot="1">
      <c r="M21" s="4" t="n"/>
      <c r="Q21" s="52" t="n"/>
      <c r="R21" s="40" t="n">
        <v>631</v>
      </c>
      <c r="S21" s="41" t="n"/>
      <c r="T21" s="40" t="n">
        <v>775</v>
      </c>
      <c r="U21" s="41" t="n"/>
      <c r="V21" s="40" t="n">
        <v>1358</v>
      </c>
      <c r="W21" s="41" t="n"/>
      <c r="X21" s="40" t="n">
        <v>1371</v>
      </c>
      <c r="Y21" s="41" t="n"/>
      <c r="Z21" s="40" t="n">
        <v>1371</v>
      </c>
      <c r="AA21" s="41" t="n"/>
      <c r="AB21" s="40" t="n">
        <v>1371</v>
      </c>
      <c r="AC21" s="42" t="n"/>
      <c r="AD21" s="40" t="n">
        <v>1371</v>
      </c>
      <c r="AE21" s="42" t="n"/>
    </row>
    <row r="22" ht="15" customHeight="1" thickBot="1">
      <c r="M22" s="4" t="n"/>
      <c r="Q22" s="54" t="n"/>
      <c r="R22" s="47" t="n">
        <v>7710.5</v>
      </c>
      <c r="S22" s="46" t="n"/>
      <c r="T22" s="47" t="n">
        <v>3225.5</v>
      </c>
      <c r="U22" s="46" t="n"/>
      <c r="V22" s="47" t="n">
        <v>13516</v>
      </c>
      <c r="W22" s="46" t="n"/>
      <c r="X22" s="47" t="n">
        <v>2819.5</v>
      </c>
      <c r="Y22" s="46" t="n"/>
      <c r="Z22" s="47" t="n">
        <v>0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12709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30591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5720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2216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16122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4349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3500</v>
      </c>
      <c r="W35" s="104">
        <f>IF(X35&gt;0,(X35-V35)/2,"")</f>
        <v/>
      </c>
      <c r="X35" s="104" t="n">
        <v>3500</v>
      </c>
      <c r="Y35" s="104">
        <f>IF(Z35&gt;0,(Z35-X35)/2,"")</f>
        <v/>
      </c>
      <c r="Z35" s="104" t="n">
        <v>3500</v>
      </c>
      <c r="AA35" s="104">
        <f>IF(AB35&gt;0,(AB35-Z35)/2,"")</f>
        <v/>
      </c>
      <c r="AB35" s="104" t="n">
        <v>3500</v>
      </c>
      <c r="AC35" s="104">
        <f>IF(AD35&gt;0,(AD35-AB35)/2,"")</f>
        <v/>
      </c>
      <c r="AD35" s="104" t="n">
        <v>3500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1275</v>
      </c>
      <c r="U36" s="106">
        <f>IF(V36&gt;0,(V36-T36)/2,"")</f>
        <v/>
      </c>
      <c r="V36" s="106" t="n">
        <v>1275</v>
      </c>
      <c r="W36" s="106">
        <f>IF(X36&gt;0,(X36-V36)/2,"")</f>
        <v/>
      </c>
      <c r="X36" s="106" t="n">
        <v>1287</v>
      </c>
      <c r="Y36" s="106">
        <f>IF(Z36&gt;0,(Z36-X36)/2,"")</f>
        <v/>
      </c>
      <c r="Z36" s="106" t="n">
        <v>1287</v>
      </c>
      <c r="AA36" s="106">
        <f>IF(AB36&gt;0,(AB36-Z36)/2,"")</f>
        <v/>
      </c>
      <c r="AB36" s="106" t="n">
        <v>1287</v>
      </c>
      <c r="AC36" s="106">
        <f>IF(AD36&gt;0,(AD36-AB36)/2,"")</f>
        <v/>
      </c>
      <c r="AD36" s="106" t="n">
        <v>1287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0</v>
      </c>
      <c r="S37" s="108">
        <f>IF(T37&gt;0,(T37-R37)/2,"")</f>
        <v/>
      </c>
      <c r="T37" s="108" t="n">
        <v>1665</v>
      </c>
      <c r="U37" s="108">
        <f>IF(V37&gt;0,(V37-T37)/2,"")</f>
        <v/>
      </c>
      <c r="V37" s="108" t="n">
        <v>2785</v>
      </c>
      <c r="W37" s="108">
        <f>IF(X37&gt;0,(X37-V37)/2,"")</f>
        <v/>
      </c>
      <c r="X37" s="108" t="n">
        <v>3097</v>
      </c>
      <c r="Y37" s="108">
        <f>IF(Z37&gt;0,(Z37-X37)/2,"")</f>
        <v/>
      </c>
      <c r="Z37" s="108" t="n">
        <v>3097</v>
      </c>
      <c r="AA37" s="108">
        <f>IF(AB37&gt;0,(AB37-Z37)/2,"")</f>
        <v/>
      </c>
      <c r="AB37" s="108" t="n">
        <v>3097</v>
      </c>
      <c r="AC37" s="108">
        <f>IF(AD37&gt;0,(AD37-AB37)/2,"")</f>
        <v/>
      </c>
      <c r="AD37" s="108" t="n">
        <v>3097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795</v>
      </c>
      <c r="S38" s="106">
        <f>IF(T38&gt;0,(T38-R38)/2,"")</f>
        <v/>
      </c>
      <c r="T38" s="106" t="n">
        <v>801</v>
      </c>
      <c r="U38" s="106">
        <f>IF(V38&gt;0,(V38-T38)/2,"")</f>
        <v/>
      </c>
      <c r="V38" s="106" t="n">
        <v>1597</v>
      </c>
      <c r="W38" s="106">
        <f>IF(X38&gt;0,(X38-V38)/2,"")</f>
        <v/>
      </c>
      <c r="X38" s="106" t="n">
        <v>2243</v>
      </c>
      <c r="Y38" s="106">
        <f>IF(Z38&gt;0,(Z38-X38)/2,"")</f>
        <v/>
      </c>
      <c r="Z38" s="106" t="n">
        <v>2243</v>
      </c>
      <c r="AA38" s="106">
        <f>IF(AB38&gt;0,(AB38-Z38)/2,"")</f>
        <v/>
      </c>
      <c r="AB38" s="106" t="n">
        <v>2243</v>
      </c>
      <c r="AC38" s="106">
        <f>IF(AD38&gt;0,(AD38-AB38)/2,"")</f>
        <v/>
      </c>
      <c r="AD38" s="106" t="n">
        <v>2243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743</v>
      </c>
      <c r="S39" s="108">
        <f>IF(T39&gt;0,(T39-R39)/2,"")</f>
        <v/>
      </c>
      <c r="T39" s="108" t="n">
        <v>1259</v>
      </c>
      <c r="U39" s="108">
        <f>IF(V39&gt;0,(V39-T39)/2,"")</f>
        <v/>
      </c>
      <c r="V39" s="108" t="n">
        <v>1704</v>
      </c>
      <c r="W39" s="108">
        <f>IF(X39&gt;0,(X39-V39)/2,"")</f>
        <v/>
      </c>
      <c r="X39" s="108" t="n">
        <v>2103</v>
      </c>
      <c r="Y39" s="108">
        <f>IF(Z39&gt;0,(Z39-X39)/2,"")</f>
        <v/>
      </c>
      <c r="Z39" s="108" t="n">
        <v>2470</v>
      </c>
      <c r="AA39" s="108">
        <f>IF(AB39&gt;0,(AB39-Z39)/2,"")</f>
        <v/>
      </c>
      <c r="AB39" s="108" t="n">
        <v>2470</v>
      </c>
      <c r="AC39" s="108">
        <f>IF(AD39&gt;0,(AD39-AB39)/2,"")</f>
        <v/>
      </c>
      <c r="AD39" s="108" t="n">
        <v>2470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543</v>
      </c>
      <c r="S40" s="106">
        <f>IF(T40&gt;0,(T40-R40)/2,"")</f>
        <v/>
      </c>
      <c r="T40" s="106" t="n">
        <v>543</v>
      </c>
      <c r="U40" s="106">
        <f>IF(V40&gt;0,(V40-T40)/2,"")</f>
        <v/>
      </c>
      <c r="V40" s="106" t="n">
        <v>563</v>
      </c>
      <c r="W40" s="106">
        <f>IF(X40&gt;0,(X40-V40)/2,"")</f>
        <v/>
      </c>
      <c r="X40" s="106" t="n">
        <v>2834</v>
      </c>
      <c r="Y40" s="106">
        <f>IF(Z40&gt;0,(Z40-X40)/2,"")</f>
        <v/>
      </c>
      <c r="Z40" s="106" t="n">
        <v>2834</v>
      </c>
      <c r="AA40" s="106">
        <f>IF(AB40&gt;0,(AB40-Z40)/2,"")</f>
        <v/>
      </c>
      <c r="AB40" s="106" t="n">
        <v>2834</v>
      </c>
      <c r="AC40" s="106">
        <f>IF(AD40&gt;0,(AD40-AB40)/2,"")</f>
        <v/>
      </c>
      <c r="AD40" s="106" t="n">
        <v>2834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843</v>
      </c>
      <c r="S41" s="108">
        <f>IF(T41&gt;0,(T41-R41)/2,"")</f>
        <v/>
      </c>
      <c r="T41" s="108" t="n">
        <v>564</v>
      </c>
      <c r="U41" s="108">
        <f>IF(V41&gt;0,(V41-T41)/2,"")</f>
        <v/>
      </c>
      <c r="V41" s="108" t="n">
        <v>1467</v>
      </c>
      <c r="W41" s="108">
        <f>IF(X41&gt;0,(X41-V41)/2,"")</f>
        <v/>
      </c>
      <c r="X41" s="108" t="n">
        <v>1466</v>
      </c>
      <c r="Y41" s="108">
        <f>IF(Z41&gt;0,(Z41-X41)/2,"")</f>
        <v/>
      </c>
      <c r="Z41" s="108" t="n">
        <v>1466</v>
      </c>
      <c r="AA41" s="108">
        <f>IF(AB41&gt;0,(AB41-Z41)/2,"")</f>
        <v/>
      </c>
      <c r="AB41" s="108" t="n">
        <v>1466</v>
      </c>
      <c r="AC41" s="108">
        <f>IF(AD41&gt;0,(AD41-AB41)/2,"")</f>
        <v/>
      </c>
      <c r="AD41" s="108" t="n">
        <v>1466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165</v>
      </c>
      <c r="U44" s="112">
        <f>IF(V44&gt;0,(V44-T44)/2,"")</f>
        <v/>
      </c>
      <c r="V44" s="112" t="n">
        <v>414</v>
      </c>
      <c r="W44" s="112">
        <f>IF(X44&gt;0,(X44-V44)/2,"")</f>
        <v/>
      </c>
      <c r="X44" s="112" t="n">
        <v>736</v>
      </c>
      <c r="Y44" s="112">
        <f>IF(Z44&gt;0,(Z44-X44)/2,"")</f>
        <v/>
      </c>
      <c r="Z44" s="112" t="n">
        <v>736</v>
      </c>
      <c r="AA44" s="112">
        <f>IF(AB44&gt;0,(AB44-Z44)/2,"")</f>
        <v/>
      </c>
      <c r="AB44" s="112" t="n">
        <v>736</v>
      </c>
      <c r="AC44" s="112">
        <f>IF(AD44&gt;0,(AD44-AB44)/2,"")</f>
        <v/>
      </c>
      <c r="AD44" s="112" t="n">
        <v>736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74</v>
      </c>
      <c r="S45" s="108">
        <f>IF(T45&gt;0,(T45-R45)/2,"")</f>
        <v/>
      </c>
      <c r="T45" s="108" t="n">
        <v>541</v>
      </c>
      <c r="U45" s="108">
        <f>IF(V45&gt;0,(V45-T45)/2,"")</f>
        <v/>
      </c>
      <c r="V45" s="108" t="n">
        <v>541</v>
      </c>
      <c r="W45" s="108">
        <f>IF(X45&gt;0,(X45-V45)/2,"")</f>
        <v/>
      </c>
      <c r="X45" s="108" t="n">
        <v>1396</v>
      </c>
      <c r="Y45" s="108">
        <f>IF(Z45&gt;0,(Z45-X45)/2,"")</f>
        <v/>
      </c>
      <c r="Z45" s="108" t="n">
        <v>1396</v>
      </c>
      <c r="AA45" s="108">
        <f>IF(AB45&gt;0,(AB45-Z45)/2,"")</f>
        <v/>
      </c>
      <c r="AB45" s="108" t="n">
        <v>1396</v>
      </c>
      <c r="AC45" s="108">
        <f>IF(AD45&gt;0,(AD45-AB45)/2,"")</f>
        <v/>
      </c>
      <c r="AD45" s="108" t="n">
        <v>1396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894</v>
      </c>
      <c r="S48" s="112">
        <f>IF(T48&gt;0,(T48-R48)/2,"")</f>
        <v/>
      </c>
      <c r="T48" s="112" t="n">
        <v>1120</v>
      </c>
      <c r="U48" s="112">
        <f>IF(V48&gt;0,(V48-T48)/2,"")</f>
        <v/>
      </c>
      <c r="V48" s="112" t="n">
        <v>1803</v>
      </c>
      <c r="W48" s="112">
        <f>IF(X48&gt;0,(X48-V48)/2,"")</f>
        <v/>
      </c>
      <c r="X48" s="112" t="n">
        <v>1932</v>
      </c>
      <c r="Y48" s="112">
        <f>IF(Z48&gt;0,(Z48-X48)/2,"")</f>
        <v/>
      </c>
      <c r="Z48" s="112" t="n">
        <v>1932</v>
      </c>
      <c r="AA48" s="112">
        <f>IF(AB48&gt;0,(AB48-Z48)/2,"")</f>
        <v/>
      </c>
      <c r="AB48" s="112" t="n">
        <v>1932</v>
      </c>
      <c r="AC48" s="112">
        <f>IF(AD48&gt;0,(AD48-AB48)/2,"")</f>
        <v/>
      </c>
      <c r="AD48" s="112" t="n">
        <v>1932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1114</v>
      </c>
      <c r="S49" s="108">
        <f>IF(T49&gt;0,(T49-R49)/2,"")</f>
        <v/>
      </c>
      <c r="T49" s="108" t="n">
        <v>1456</v>
      </c>
      <c r="U49" s="108">
        <f>IF(V49&gt;0,(V49-T49)/2,"")</f>
        <v/>
      </c>
      <c r="V49" s="108" t="n">
        <v>1895</v>
      </c>
      <c r="W49" s="108">
        <f>IF(X49&gt;0,(X49-V49)/2,"")</f>
        <v/>
      </c>
      <c r="X49" s="108" t="n">
        <v>2025</v>
      </c>
      <c r="Y49" s="108">
        <f>IF(Z49&gt;0,(Z49-X49)/2,"")</f>
        <v/>
      </c>
      <c r="Z49" s="108" t="n">
        <v>2025</v>
      </c>
      <c r="AA49" s="108">
        <f>IF(AB49&gt;0,(AB49-Z49)/2,"")</f>
        <v/>
      </c>
      <c r="AB49" s="108" t="n">
        <v>2025</v>
      </c>
      <c r="AC49" s="108">
        <f>IF(AD49&gt;0,(AD49-AB49)/2,"")</f>
        <v/>
      </c>
      <c r="AD49" s="108" t="n">
        <v>2025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436</v>
      </c>
      <c r="S50" s="106">
        <f>IF(T50&gt;0,(T50-R50)/2,"")</f>
        <v/>
      </c>
      <c r="T50" s="106" t="n">
        <v>1413</v>
      </c>
      <c r="U50" s="106">
        <f>IF(V50&gt;0,(V50-T50)/2,"")</f>
        <v/>
      </c>
      <c r="V50" s="106" t="n">
        <v>1556</v>
      </c>
      <c r="W50" s="106">
        <f>IF(X50&gt;0,(X50-V50)/2,"")</f>
        <v/>
      </c>
      <c r="X50" s="106" t="n">
        <v>2462</v>
      </c>
      <c r="Y50" s="106">
        <f>IF(Z50&gt;0,(Z50-X50)/2,"")</f>
        <v/>
      </c>
      <c r="Z50" s="106" t="n">
        <v>2462</v>
      </c>
      <c r="AA50" s="106">
        <f>IF(AB50&gt;0,(AB50-Z50)/2,"")</f>
        <v/>
      </c>
      <c r="AB50" s="106" t="n">
        <v>2462</v>
      </c>
      <c r="AC50" s="106">
        <f>IF(AD50&gt;0,(AD50-AB50)/2,"")</f>
        <v/>
      </c>
      <c r="AD50" s="106" t="n">
        <v>2462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0</v>
      </c>
      <c r="S51" s="108">
        <f>IF(T51&gt;0,(T51-R51)/2,"")</f>
        <v/>
      </c>
      <c r="T51" s="108" t="n">
        <v>1828</v>
      </c>
      <c r="U51" s="108">
        <f>IF(V51&gt;0,(V51-T51)/2,"")</f>
        <v/>
      </c>
      <c r="V51" s="108" t="n">
        <v>1800</v>
      </c>
      <c r="W51" s="108">
        <f>IF(X51&gt;0,(X51-V51)/2,"")</f>
        <v/>
      </c>
      <c r="X51" s="108" t="n">
        <v>1800</v>
      </c>
      <c r="Y51" s="108">
        <f>IF(Z51&gt;0,(Z51-X51)/2,"")</f>
        <v/>
      </c>
      <c r="Z51" s="108" t="n">
        <v>1800</v>
      </c>
      <c r="AA51" s="108">
        <f>IF(AB51&gt;0,(AB51-Z51)/2,"")</f>
        <v/>
      </c>
      <c r="AB51" s="108" t="n">
        <v>1800</v>
      </c>
      <c r="AC51" s="108">
        <f>IF(AD51&gt;0,(AD51-AB51)/2,"")</f>
        <v/>
      </c>
      <c r="AD51" s="108" t="n">
        <v>1800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700</v>
      </c>
      <c r="S52" s="106">
        <f>IF(T52&gt;0,(T52-R52)/2,"")</f>
        <v/>
      </c>
      <c r="T52" s="106" t="n">
        <v>700</v>
      </c>
      <c r="U52" s="106">
        <f>IF(V52&gt;0,(V52-T52)/2,"")</f>
        <v/>
      </c>
      <c r="V52" s="106" t="n">
        <v>704</v>
      </c>
      <c r="W52" s="106">
        <f>IF(X52&gt;0,(X52-V52)/2,"")</f>
        <v/>
      </c>
      <c r="X52" s="106" t="n">
        <v>2530</v>
      </c>
      <c r="Y52" s="106">
        <f>IF(Z52&gt;0,(Z52-X52)/2,"")</f>
        <v/>
      </c>
      <c r="Z52" s="106" t="n">
        <v>2530</v>
      </c>
      <c r="AA52" s="106">
        <f>IF(AB52&gt;0,(AB52-Z52)/2,"")</f>
        <v/>
      </c>
      <c r="AB52" s="106" t="n">
        <v>2530</v>
      </c>
      <c r="AC52" s="106">
        <f>IF(AD52&gt;0,(AD52-AB52)/2,"")</f>
        <v/>
      </c>
      <c r="AD52" s="106" t="n">
        <v>2530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1250</v>
      </c>
      <c r="S53" s="108">
        <f>IF(T53&gt;0,(T53-R53)/2,"")</f>
        <v/>
      </c>
      <c r="T53" s="108" t="n">
        <v>1250</v>
      </c>
      <c r="U53" s="108">
        <f>IF(V53&gt;0,(V53-T53)/2,"")</f>
        <v/>
      </c>
      <c r="V53" s="108" t="n">
        <v>2007</v>
      </c>
      <c r="W53" s="108">
        <f>IF(X53&gt;0,(X53-V53)/2,"")</f>
        <v/>
      </c>
      <c r="X53" s="108" t="n">
        <v>3038</v>
      </c>
      <c r="Y53" s="108">
        <f>IF(Z53&gt;0,(Z53-X53)/2,"")</f>
        <v/>
      </c>
      <c r="Z53" s="108" t="n">
        <v>3038</v>
      </c>
      <c r="AA53" s="108">
        <f>IF(AB53&gt;0,(AB53-Z53)/2,"")</f>
        <v/>
      </c>
      <c r="AB53" s="108" t="n">
        <v>3038</v>
      </c>
      <c r="AC53" s="108">
        <f>IF(AD53&gt;0,(AD53-AB53)/2,"")</f>
        <v/>
      </c>
      <c r="AD53" s="108" t="n">
        <v>3038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1930</v>
      </c>
      <c r="S57" s="104">
        <f>IF(T57&gt;0,(T57-R57)/2,"")</f>
        <v/>
      </c>
      <c r="T57" s="104" t="n">
        <v>2234</v>
      </c>
      <c r="U57" s="104">
        <f>IF(V57&gt;0,(V57-T57)/2,"")</f>
        <v/>
      </c>
      <c r="V57" s="104" t="n">
        <v>3127</v>
      </c>
      <c r="W57" s="104">
        <f>IF(X57&gt;0,(X57-V57)/2,"")</f>
        <v/>
      </c>
      <c r="X57" s="104" t="n">
        <v>3127</v>
      </c>
      <c r="Y57" s="104">
        <f>IF(Z57&gt;0,(Z57-X57)/2,"")</f>
        <v/>
      </c>
      <c r="Z57" s="104" t="n">
        <v>3127</v>
      </c>
      <c r="AA57" s="104">
        <f>IF(AB57&gt;0,(AB57-Z57)/2,"")</f>
        <v/>
      </c>
      <c r="AB57" s="104" t="n">
        <v>3127</v>
      </c>
      <c r="AC57" s="104">
        <f>IF(AD57&gt;0,(AD57-AB57)/2,"")</f>
        <v/>
      </c>
      <c r="AD57" s="104" t="n">
        <v>3127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2054</v>
      </c>
      <c r="S58" s="106">
        <f>IF(T58&gt;0,(T58-R58)/2,"")</f>
        <v/>
      </c>
      <c r="T58" s="106" t="n">
        <v>3111</v>
      </c>
      <c r="U58" s="106">
        <f>IF(V58&gt;0,(V58-T58)/2,"")</f>
        <v/>
      </c>
      <c r="V58" s="106" t="n">
        <v>3004</v>
      </c>
      <c r="W58" s="106">
        <f>IF(X58&gt;0,(X58-V58)/2,"")</f>
        <v/>
      </c>
      <c r="X58" s="106" t="n">
        <v>3004</v>
      </c>
      <c r="Y58" s="106">
        <f>IF(Z58&gt;0,(Z58-X58)/2,"")</f>
        <v/>
      </c>
      <c r="Z58" s="106" t="n">
        <v>3004</v>
      </c>
      <c r="AA58" s="106">
        <f>IF(AB58&gt;0,(AB58-Z58)/2,"")</f>
        <v/>
      </c>
      <c r="AB58" s="106" t="n">
        <v>3004</v>
      </c>
      <c r="AC58" s="106">
        <f>IF(AD58&gt;0,(AD58-AB58)/2,"")</f>
        <v/>
      </c>
      <c r="AD58" s="106" t="n">
        <v>3004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2081</v>
      </c>
      <c r="S59" s="108">
        <f>IF(T59&gt;0,(T59-R59)/2,"")</f>
        <v/>
      </c>
      <c r="T59" s="108" t="n">
        <v>2708</v>
      </c>
      <c r="U59" s="108">
        <f>IF(V59&gt;0,(V59-T59)/2,"")</f>
        <v/>
      </c>
      <c r="V59" s="108" t="n">
        <v>2708</v>
      </c>
      <c r="W59" s="108">
        <f>IF(X59&gt;0,(X59-V59)/2,"")</f>
        <v/>
      </c>
      <c r="X59" s="108" t="n">
        <v>2708</v>
      </c>
      <c r="Y59" s="108">
        <f>IF(Z59&gt;0,(Z59-X59)/2,"")</f>
        <v/>
      </c>
      <c r="Z59" s="108" t="n">
        <v>2708</v>
      </c>
      <c r="AA59" s="108">
        <f>IF(AB59&gt;0,(AB59-Z59)/2,"")</f>
        <v/>
      </c>
      <c r="AB59" s="108" t="n">
        <v>2708</v>
      </c>
      <c r="AC59" s="108">
        <f>IF(AD59&gt;0,(AD59-AB59)/2,"")</f>
        <v/>
      </c>
      <c r="AD59" s="108" t="n">
        <v>2708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1157</v>
      </c>
      <c r="S60" s="114">
        <f>IF(T60&gt;0,(T60-R60)/2,"")</f>
        <v/>
      </c>
      <c r="T60" s="114" t="n">
        <v>1983</v>
      </c>
      <c r="U60" s="114">
        <f>IF(V60&gt;0,(V60-T60)/2,"")</f>
        <v/>
      </c>
      <c r="V60" s="114" t="n">
        <v>2575</v>
      </c>
      <c r="W60" s="114">
        <f>IF(X60&gt;0,(X60-V60)/2,"")</f>
        <v/>
      </c>
      <c r="X60" s="114" t="n">
        <v>2575</v>
      </c>
      <c r="Y60" s="114">
        <f>IF(Z60&gt;0,(Z60-X60)/2,"")</f>
        <v/>
      </c>
      <c r="Z60" s="114" t="n">
        <v>2575</v>
      </c>
      <c r="AA60" s="114">
        <f>IF(AB60&gt;0,(AB60-Z60)/2,"")</f>
        <v/>
      </c>
      <c r="AB60" s="114" t="n">
        <v>2575</v>
      </c>
      <c r="AC60" s="114">
        <f>IF(AD60&gt;0,(AD60-AB60)/2,"")</f>
        <v/>
      </c>
      <c r="AD60" s="114" t="n">
        <v>2575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540</v>
      </c>
      <c r="S61" s="104">
        <f>IF(T61&gt;0,(T61-R61)/2,"")</f>
        <v/>
      </c>
      <c r="T61" s="104" t="n">
        <v>1172</v>
      </c>
      <c r="U61" s="104">
        <f>IF(V61&gt;0,(V61-T61)/2,"")</f>
        <v/>
      </c>
      <c r="V61" s="104" t="n">
        <v>1848</v>
      </c>
      <c r="W61" s="104">
        <f>IF(X61&gt;0,(X61-V61)/2,"")</f>
        <v/>
      </c>
      <c r="X61" s="104" t="n">
        <v>1942</v>
      </c>
      <c r="Y61" s="104">
        <f>IF(Z61&gt;0,(Z61-X61)/2,"")</f>
        <v/>
      </c>
      <c r="Z61" s="104" t="n">
        <v>1942</v>
      </c>
      <c r="AA61" s="104">
        <f>IF(AB61&gt;0,(AB61-Z61)/2,"")</f>
        <v/>
      </c>
      <c r="AB61" s="104" t="n">
        <v>1942</v>
      </c>
      <c r="AC61" s="104">
        <f>IF(AD61&gt;0,(AD61-AB61)/2,"")</f>
        <v/>
      </c>
      <c r="AD61" s="104" t="n">
        <v>1942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687</v>
      </c>
      <c r="S62" s="106">
        <f>IF(T62&gt;0,(T62-R62)/2,"")</f>
        <v/>
      </c>
      <c r="T62" s="106" t="n">
        <v>1284</v>
      </c>
      <c r="U62" s="106">
        <f>IF(V62&gt;0,(V62-T62)/2,"")</f>
        <v/>
      </c>
      <c r="V62" s="106" t="n">
        <v>1156</v>
      </c>
      <c r="W62" s="106">
        <f>IF(X62&gt;0,(X62-V62)/2,"")</f>
        <v/>
      </c>
      <c r="X62" s="106" t="n">
        <v>1731</v>
      </c>
      <c r="Y62" s="106">
        <f>IF(Z62&gt;0,(Z62-X62)/2,"")</f>
        <v/>
      </c>
      <c r="Z62" s="106" t="n">
        <v>1731</v>
      </c>
      <c r="AA62" s="106">
        <f>IF(AB62&gt;0,(AB62-Z62)/2,"")</f>
        <v/>
      </c>
      <c r="AB62" s="106" t="n">
        <v>1731</v>
      </c>
      <c r="AC62" s="106">
        <f>IF(AD62&gt;0,(AD62-AB62)/2,"")</f>
        <v/>
      </c>
      <c r="AD62" s="106" t="n">
        <v>1731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417</v>
      </c>
      <c r="S63" s="108">
        <f>IF(T63&gt;0,(T63-R63)/2,"")</f>
        <v/>
      </c>
      <c r="T63" s="108" t="n">
        <v>711</v>
      </c>
      <c r="U63" s="108">
        <f>IF(V63&gt;0,(V63-T63)/2,"")</f>
        <v/>
      </c>
      <c r="V63" s="108" t="n">
        <v>915</v>
      </c>
      <c r="W63" s="108">
        <f>IF(X63&gt;0,(X63-V63)/2,"")</f>
        <v/>
      </c>
      <c r="X63" s="108" t="n">
        <v>915</v>
      </c>
      <c r="Y63" s="108">
        <f>IF(Z63&gt;0,(Z63-X63)/2,"")</f>
        <v/>
      </c>
      <c r="Z63" s="108" t="n">
        <v>915</v>
      </c>
      <c r="AA63" s="108">
        <f>IF(AB63&gt;0,(AB63-Z63)/2,"")</f>
        <v/>
      </c>
      <c r="AB63" s="108" t="n">
        <v>915</v>
      </c>
      <c r="AC63" s="108">
        <f>IF(AD63&gt;0,(AD63-AB63)/2,"")</f>
        <v/>
      </c>
      <c r="AD63" s="108" t="n">
        <v>915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1198</v>
      </c>
      <c r="S64" s="114">
        <f>IF(T64&gt;0,(T64-R64)/2,"")</f>
        <v/>
      </c>
      <c r="T64" s="114" t="n">
        <v>1743</v>
      </c>
      <c r="U64" s="114">
        <f>IF(V64&gt;0,(V64-T64)/2,"")</f>
        <v/>
      </c>
      <c r="V64" s="114" t="n">
        <v>2157</v>
      </c>
      <c r="W64" s="114">
        <f>IF(X64&gt;0,(X64-V64)/2,"")</f>
        <v/>
      </c>
      <c r="X64" s="114" t="n">
        <v>2053</v>
      </c>
      <c r="Y64" s="114">
        <f>IF(Z64&gt;0,(Z64-X64)/2,"")</f>
        <v/>
      </c>
      <c r="Z64" s="114" t="n">
        <v>2053</v>
      </c>
      <c r="AA64" s="114">
        <f>IF(AB64&gt;0,(AB64-Z64)/2,"")</f>
        <v/>
      </c>
      <c r="AB64" s="114" t="n">
        <v>2053</v>
      </c>
      <c r="AC64" s="114">
        <f>IF(AD64&gt;0,(AD64-AB64)/2,"")</f>
        <v/>
      </c>
      <c r="AD64" s="114" t="n">
        <v>2053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20.xml><?xml version="1.0" encoding="utf-8"?>
<worksheet xmlns:r="http://schemas.openxmlformats.org/officeDocument/2006/relationships" xmlns="http://schemas.openxmlformats.org/spreadsheetml/2006/main">
  <sheetPr codeName="Sheet120">
    <tabColor theme="1"/>
    <outlinePr summaryBelow="1" summaryRight="1"/>
    <pageSetUpPr fitToPage="1"/>
  </sheetPr>
  <dimension ref="B2:AQ64"/>
  <sheetViews>
    <sheetView topLeftCell="F10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18449</v>
      </c>
      <c r="G6" s="117" t="n">
        <v>9147.057000000003</v>
      </c>
      <c r="H6" s="117" t="n">
        <v>897.2417324999999</v>
      </c>
      <c r="I6" s="19">
        <f>G6+H6</f>
        <v/>
      </c>
      <c r="J6" s="119" t="n">
        <v>18385</v>
      </c>
      <c r="K6" s="117" t="n">
        <v>8986.117125000001</v>
      </c>
      <c r="L6" s="117" t="n">
        <v>903.3235000000002</v>
      </c>
      <c r="M6" s="19">
        <f>K6+L6</f>
        <v/>
      </c>
      <c r="N6" s="85" t="n">
        <v>61</v>
      </c>
      <c r="O6" s="85" t="n">
        <v>49</v>
      </c>
      <c r="P6" s="92" t="n"/>
      <c r="Q6" s="20">
        <f>J6-P6</f>
        <v/>
      </c>
      <c r="R6" s="21" t="n">
        <v>7116</v>
      </c>
      <c r="S6" s="20">
        <f>IF(R6&gt;0,(R6-R7-$Q6),"")</f>
        <v/>
      </c>
      <c r="T6" s="21" t="n">
        <v>9985</v>
      </c>
      <c r="U6" s="20">
        <f>IF(T6&gt;0,(T6-T7-$Q6),"")</f>
        <v/>
      </c>
      <c r="V6" s="21" t="n">
        <v>14816</v>
      </c>
      <c r="W6" s="20">
        <f>IF(V6&gt;0,(V6-V7-$Q6),"")</f>
        <v/>
      </c>
      <c r="X6" s="21" t="n">
        <v>15101</v>
      </c>
      <c r="Y6" s="20">
        <f>IF(X6&gt;0,(X6-X7-$Q6),"")</f>
        <v/>
      </c>
      <c r="Z6" s="21" t="n">
        <v>15101</v>
      </c>
      <c r="AA6" s="20">
        <f>IF(Z6&gt;0,(Z6-Z7-$Q6),"")</f>
        <v/>
      </c>
      <c r="AB6" s="21" t="n">
        <v>15101</v>
      </c>
      <c r="AC6" s="22">
        <f>IF(AB6&gt;0,(AB6-AB7-$Q6),"")</f>
        <v/>
      </c>
      <c r="AD6" s="21" t="n">
        <v>15101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152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287</v>
      </c>
      <c r="S7" s="24" t="n"/>
      <c r="T7" s="25" t="n">
        <v>293</v>
      </c>
      <c r="U7" s="24" t="n"/>
      <c r="V7" s="25" t="n">
        <v>312</v>
      </c>
      <c r="W7" s="24" t="n"/>
      <c r="X7" s="25" t="n">
        <v>324</v>
      </c>
      <c r="Y7" s="24" t="n"/>
      <c r="Z7" s="25" t="n">
        <v>324</v>
      </c>
      <c r="AA7" s="24" t="n"/>
      <c r="AB7" s="25" t="n">
        <v>324</v>
      </c>
      <c r="AC7" s="26" t="n"/>
      <c r="AD7" s="25" t="n">
        <v>324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2640</v>
      </c>
      <c r="E8" s="29" t="inlineStr">
        <is>
          <t>Room 2</t>
        </is>
      </c>
      <c r="F8" s="119" t="n">
        <v>3280</v>
      </c>
      <c r="G8" s="117" t="n">
        <v>4192.289999999999</v>
      </c>
      <c r="H8" s="117" t="n">
        <v>13020.88294752001</v>
      </c>
      <c r="I8" s="19">
        <f>G8+H8</f>
        <v/>
      </c>
      <c r="J8" s="119" t="n">
        <v>3034</v>
      </c>
      <c r="K8" s="117" t="n">
        <v>3847.461000000001</v>
      </c>
      <c r="L8" s="117" t="n">
        <v>11868.41342398</v>
      </c>
      <c r="M8" s="19">
        <f>K8+L8</f>
        <v/>
      </c>
      <c r="N8" s="87" t="n">
        <v>16</v>
      </c>
      <c r="O8" s="87" t="n">
        <v>12</v>
      </c>
      <c r="P8" s="92" t="n"/>
      <c r="Q8" s="20">
        <f>J8-P8</f>
        <v/>
      </c>
      <c r="R8" s="21" t="n">
        <v>619</v>
      </c>
      <c r="S8" s="20">
        <f>IF(R8&gt;0,(R8-R9-$Q8),"")</f>
        <v/>
      </c>
      <c r="T8" s="21" t="n">
        <v>847</v>
      </c>
      <c r="U8" s="20">
        <f>IF(T8&gt;0,(T8-T9-$Q8),"")</f>
        <v/>
      </c>
      <c r="V8" s="21" t="n">
        <v>1930</v>
      </c>
      <c r="W8" s="20">
        <f>IF(V8&gt;0,(V8-V9-$Q8),"")</f>
        <v/>
      </c>
      <c r="X8" s="21" t="n">
        <v>1930</v>
      </c>
      <c r="Y8" s="20">
        <f>IF(X8&gt;0,(X8-X9-$Q8),"")</f>
        <v/>
      </c>
      <c r="Z8" s="21" t="n">
        <v>1930</v>
      </c>
      <c r="AA8" s="20">
        <f>IF(Z8&gt;0,(Z8-Z9-$Q8),"")</f>
        <v/>
      </c>
      <c r="AB8" s="21" t="n">
        <v>1930</v>
      </c>
      <c r="AC8" s="22">
        <f>IF(AB8&gt;0,(AB8-AB9-$Q8),"")</f>
        <v/>
      </c>
      <c r="AD8" s="21" t="n">
        <v>1930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1478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2237</v>
      </c>
      <c r="E10" s="18" t="inlineStr">
        <is>
          <t>Room 3</t>
        </is>
      </c>
      <c r="F10" s="119" t="n">
        <v>16670</v>
      </c>
      <c r="G10" s="117" t="n">
        <v>13215.11725</v>
      </c>
      <c r="H10" s="117" t="n">
        <v>362.0411485</v>
      </c>
      <c r="I10" s="19">
        <f>G10+H10</f>
        <v/>
      </c>
      <c r="J10" s="119" t="n">
        <v>16429</v>
      </c>
      <c r="K10" s="117" t="n">
        <v>12834.67875</v>
      </c>
      <c r="L10" s="117" t="n">
        <v>377.2463918</v>
      </c>
      <c r="M10" s="19">
        <f>K10+L10</f>
        <v/>
      </c>
      <c r="N10" s="88" t="n">
        <v>42</v>
      </c>
      <c r="O10" s="88" t="n">
        <v>35</v>
      </c>
      <c r="P10" s="92" t="n"/>
      <c r="Q10" s="20">
        <f>J10-P10</f>
        <v/>
      </c>
      <c r="R10" s="21" t="n">
        <v>3130</v>
      </c>
      <c r="S10" s="20">
        <f>IF(R10&gt;0,(R10-R11-$Q10),"")</f>
        <v/>
      </c>
      <c r="T10" s="21" t="n">
        <v>4382</v>
      </c>
      <c r="U10" s="20">
        <f>IF(T10&gt;0,(T10-T11-$Q10),"")</f>
        <v/>
      </c>
      <c r="V10" s="21" t="n">
        <v>9691</v>
      </c>
      <c r="W10" s="20">
        <f>IF(V10&gt;0,(V10-V11-$Q10),"")</f>
        <v/>
      </c>
      <c r="X10" s="21" t="n">
        <v>10842</v>
      </c>
      <c r="Y10" s="20">
        <f>IF(X10&gt;0,(X10-X11-$Q10),"")</f>
        <v/>
      </c>
      <c r="Z10" s="21" t="n">
        <v>10842</v>
      </c>
      <c r="AA10" s="20">
        <f>IF(Z10&gt;0,(Z10-Z11-$Q10),"")</f>
        <v/>
      </c>
      <c r="AB10" s="21" t="n">
        <v>10842</v>
      </c>
      <c r="AC10" s="22">
        <f>IF(AB10&gt;0,(AB10-AB11-$Q10),"")</f>
        <v/>
      </c>
      <c r="AD10" s="21" t="n">
        <v>10842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10755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128</v>
      </c>
      <c r="S11" s="24" t="n"/>
      <c r="T11" s="30" t="n">
        <v>128</v>
      </c>
      <c r="U11" s="24" t="n"/>
      <c r="V11" s="30" t="n">
        <v>128</v>
      </c>
      <c r="W11" s="24" t="n"/>
      <c r="X11" s="30" t="n">
        <v>128</v>
      </c>
      <c r="Y11" s="24" t="n"/>
      <c r="Z11" s="30" t="n">
        <v>128</v>
      </c>
      <c r="AA11" s="24" t="n"/>
      <c r="AB11" s="30" t="n">
        <v>128</v>
      </c>
      <c r="AC11" s="26" t="n"/>
      <c r="AD11" s="30" t="n">
        <v>128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12453</v>
      </c>
      <c r="G12" s="117" t="n">
        <v>12390.00725</v>
      </c>
      <c r="H12" s="117" t="n">
        <v>16091.32018436</v>
      </c>
      <c r="I12" s="19">
        <f>G12+H12</f>
        <v/>
      </c>
      <c r="J12" s="119" t="n">
        <v>11231</v>
      </c>
      <c r="K12" s="117" t="n">
        <v>10993.766</v>
      </c>
      <c r="L12" s="117" t="n">
        <v>14332.7501709</v>
      </c>
      <c r="M12" s="19">
        <f>K12+L12</f>
        <v/>
      </c>
      <c r="N12" s="88" t="n">
        <v>45</v>
      </c>
      <c r="O12" s="88" t="n">
        <v>35</v>
      </c>
      <c r="P12" s="92" t="n"/>
      <c r="Q12" s="20">
        <f>J12-P12</f>
        <v/>
      </c>
      <c r="R12" s="21" t="n">
        <v>6329</v>
      </c>
      <c r="S12" s="20">
        <f>IF(R12&gt;0,(R12-R13-$Q12),"")</f>
        <v/>
      </c>
      <c r="T12" s="21" t="n">
        <v>7263</v>
      </c>
      <c r="U12" s="20">
        <f>IF(T12&gt;0,(T12-T13-$Q12),"")</f>
        <v/>
      </c>
      <c r="V12" s="21" t="n">
        <v>9240</v>
      </c>
      <c r="W12" s="20">
        <f>IF(V12&gt;0,(V12-V13-$Q12),"")</f>
        <v/>
      </c>
      <c r="X12" s="21" t="n">
        <v>9550</v>
      </c>
      <c r="Y12" s="20">
        <f>IF(X12&gt;0,(X12-X13-$Q12),"")</f>
        <v/>
      </c>
      <c r="Z12" s="21" t="n">
        <v>9550</v>
      </c>
      <c r="AA12" s="20">
        <f>IF(Z12&gt;0,(Z12-Z13-$Q12),"")</f>
        <v/>
      </c>
      <c r="AB12" s="21" t="n">
        <v>9550</v>
      </c>
      <c r="AC12" s="22">
        <f>IF(AB12&gt;0,(AB12-AB13-$Q12),"")</f>
        <v/>
      </c>
      <c r="AD12" s="21" t="n">
        <v>9550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24841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692</v>
      </c>
      <c r="S13" s="24" t="n"/>
      <c r="T13" s="30" t="n">
        <v>781</v>
      </c>
      <c r="U13" s="24" t="n"/>
      <c r="V13" s="30" t="n">
        <v>875</v>
      </c>
      <c r="W13" s="24" t="n"/>
      <c r="X13" s="30" t="n">
        <v>875</v>
      </c>
      <c r="Y13" s="24" t="n"/>
      <c r="Z13" s="30" t="n">
        <v>875</v>
      </c>
      <c r="AA13" s="24" t="n"/>
      <c r="AB13" s="30" t="n">
        <v>875</v>
      </c>
      <c r="AC13" s="26" t="n"/>
      <c r="AD13" s="30" t="n">
        <v>875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20586</v>
      </c>
      <c r="G14" s="117" t="n">
        <v>18289.03</v>
      </c>
      <c r="H14" s="117" t="n">
        <v>23699.69372146003</v>
      </c>
      <c r="I14" s="19">
        <f>G14+H14</f>
        <v/>
      </c>
      <c r="J14" s="119" t="n">
        <v>19055</v>
      </c>
      <c r="K14" s="117" t="n">
        <v>17267.0435</v>
      </c>
      <c r="L14" s="117" t="n">
        <v>22690.19915672001</v>
      </c>
      <c r="M14" s="19">
        <f>K14+L14</f>
        <v/>
      </c>
      <c r="N14" s="88" t="n">
        <v>60</v>
      </c>
      <c r="O14" s="88" t="n">
        <v>43</v>
      </c>
      <c r="P14" s="92" t="n"/>
      <c r="Q14" s="20">
        <f>J14-P14</f>
        <v/>
      </c>
      <c r="R14" s="21" t="n">
        <v>3367</v>
      </c>
      <c r="S14" s="20">
        <f>IF(R14&gt;0,(R14-R15-$Q14),"")</f>
        <v/>
      </c>
      <c r="T14" s="21" t="n">
        <v>5147</v>
      </c>
      <c r="U14" s="20">
        <f>IF(T14&gt;0,(T14-T15-$Q14),"")</f>
        <v/>
      </c>
      <c r="V14" s="21" t="n">
        <v>7734</v>
      </c>
      <c r="W14" s="20">
        <f>IF(V14&gt;0,(V14-V15-$Q14),"")</f>
        <v/>
      </c>
      <c r="X14" s="21" t="n">
        <v>9550</v>
      </c>
      <c r="Y14" s="20">
        <f>IF(X14&gt;0,(X14-X15-$Q14),"")</f>
        <v/>
      </c>
      <c r="Z14" s="21" t="n">
        <v>8922</v>
      </c>
      <c r="AA14" s="20">
        <f>IF(Z14&gt;0,(Z14-Z15-$Q14),"")</f>
        <v/>
      </c>
      <c r="AB14" s="21" t="n">
        <v>8922</v>
      </c>
      <c r="AC14" s="22">
        <f>IF(AB14&gt;0,(AB14-AB15-$Q14),"")</f>
        <v/>
      </c>
      <c r="AD14" s="21" t="n">
        <v>8922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33</v>
      </c>
      <c r="W15" s="24" t="n"/>
      <c r="X15" s="25" t="n">
        <v>50</v>
      </c>
      <c r="Y15" s="24" t="n"/>
      <c r="Z15" s="25" t="n">
        <v>84</v>
      </c>
      <c r="AA15" s="24" t="n"/>
      <c r="AB15" s="25" t="n">
        <v>84</v>
      </c>
      <c r="AC15" s="26" t="n"/>
      <c r="AD15" s="25" t="n">
        <v>84</v>
      </c>
      <c r="AE15" s="26" t="n"/>
    </row>
    <row r="16" ht="15" customHeight="1" thickBot="1">
      <c r="B16" s="16" t="inlineStr">
        <is>
          <t>SBUX PHX</t>
        </is>
      </c>
      <c r="C16" s="17" t="n">
        <v>8756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947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3995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18029</v>
      </c>
      <c r="S20" s="36" t="n">
        <v>-59738</v>
      </c>
      <c r="T20" s="35" t="n">
        <v>30229</v>
      </c>
      <c r="U20" s="36" t="n">
        <v>-47538</v>
      </c>
      <c r="V20" s="35" t="n">
        <v>42585</v>
      </c>
      <c r="W20" s="36" t="n">
        <v>-35182</v>
      </c>
      <c r="X20" s="35" t="n">
        <v>51946</v>
      </c>
      <c r="Y20" s="36" t="n">
        <v>-25821</v>
      </c>
      <c r="Z20" s="35" t="n">
        <v>52313</v>
      </c>
      <c r="AA20" s="36" t="n">
        <v>-25454</v>
      </c>
      <c r="AB20" s="35" t="n">
        <v>52313</v>
      </c>
      <c r="AC20" s="37" t="n">
        <v>-25454</v>
      </c>
      <c r="AD20" s="35" t="n">
        <v>52313</v>
      </c>
      <c r="AE20" s="37" t="n">
        <v>-25454</v>
      </c>
    </row>
    <row r="21" ht="15" customHeight="1" thickBot="1">
      <c r="M21" s="4" t="n"/>
      <c r="Q21" s="52" t="n"/>
      <c r="R21" s="40" t="n">
        <v>1217</v>
      </c>
      <c r="S21" s="41" t="n"/>
      <c r="T21" s="40" t="n">
        <v>1283</v>
      </c>
      <c r="U21" s="41" t="n"/>
      <c r="V21" s="40" t="n">
        <v>1357</v>
      </c>
      <c r="W21" s="41" t="n"/>
      <c r="X21" s="40" t="n">
        <v>1399</v>
      </c>
      <c r="Y21" s="41" t="n"/>
      <c r="Z21" s="40" t="n">
        <v>1399</v>
      </c>
      <c r="AA21" s="41" t="n"/>
      <c r="AB21" s="40" t="n">
        <v>1399</v>
      </c>
      <c r="AC21" s="42" t="n"/>
      <c r="AD21" s="40" t="n">
        <v>1399</v>
      </c>
      <c r="AE21" s="42" t="n"/>
    </row>
    <row r="22" ht="15" customHeight="1" thickBot="1">
      <c r="M22" s="4" t="n"/>
      <c r="Q22" s="54" t="n"/>
      <c r="R22" s="47" t="n">
        <v>9014.5</v>
      </c>
      <c r="S22" s="46" t="n"/>
      <c r="T22" s="47" t="n">
        <v>6100</v>
      </c>
      <c r="U22" s="46" t="n"/>
      <c r="V22" s="47" t="n">
        <v>6178</v>
      </c>
      <c r="W22" s="46" t="n"/>
      <c r="X22" s="47" t="n">
        <v>4680.5</v>
      </c>
      <c r="Y22" s="46" t="n"/>
      <c r="Z22" s="47" t="n">
        <v>183.5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11464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34761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2237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12835</v>
      </c>
      <c r="D30" s="76">
        <f>C16+C17+C18</f>
        <v/>
      </c>
      <c r="E30" s="77">
        <f>D30-C30</f>
        <v/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4118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1675</v>
      </c>
      <c r="U35" s="104">
        <f>IF(V35&gt;0,(V35-T35)/2,"")</f>
        <v/>
      </c>
      <c r="V35" s="104" t="n">
        <v>1468</v>
      </c>
      <c r="W35" s="104">
        <f>IF(X35&gt;0,(X35-V35)/2,"")</f>
        <v/>
      </c>
      <c r="X35" s="104" t="n">
        <v>1468</v>
      </c>
      <c r="Y35" s="104">
        <f>IF(Z35&gt;0,(Z35-X35)/2,"")</f>
        <v/>
      </c>
      <c r="Z35" s="104" t="n">
        <v>1468</v>
      </c>
      <c r="AA35" s="104">
        <f>IF(AB35&gt;0,(AB35-Z35)/2,"")</f>
        <v/>
      </c>
      <c r="AB35" s="104" t="n">
        <v>1468</v>
      </c>
      <c r="AC35" s="104">
        <f>IF(AD35&gt;0,(AD35-AB35)/2,"")</f>
        <v/>
      </c>
      <c r="AD35" s="104" t="n">
        <v>1468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975</v>
      </c>
      <c r="S36" s="106">
        <f>IF(T36&gt;0,(T36-R36)/2,"")</f>
        <v/>
      </c>
      <c r="T36" s="106" t="n">
        <v>975</v>
      </c>
      <c r="U36" s="106">
        <f>IF(V36&gt;0,(V36-T36)/2,"")</f>
        <v/>
      </c>
      <c r="V36" s="106" t="n">
        <v>2038</v>
      </c>
      <c r="W36" s="106">
        <f>IF(X36&gt;0,(X36-V36)/2,"")</f>
        <v/>
      </c>
      <c r="X36" s="106" t="n">
        <v>2038</v>
      </c>
      <c r="Y36" s="106">
        <f>IF(Z36&gt;0,(Z36-X36)/2,"")</f>
        <v/>
      </c>
      <c r="Z36" s="106" t="n">
        <v>2038</v>
      </c>
      <c r="AA36" s="106">
        <f>IF(AB36&gt;0,(AB36-Z36)/2,"")</f>
        <v/>
      </c>
      <c r="AB36" s="106" t="n">
        <v>2038</v>
      </c>
      <c r="AC36" s="106">
        <f>IF(AD36&gt;0,(AD36-AB36)/2,"")</f>
        <v/>
      </c>
      <c r="AD36" s="106" t="n">
        <v>2038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1404</v>
      </c>
      <c r="S37" s="108">
        <f>IF(T37&gt;0,(T37-R37)/2,"")</f>
        <v/>
      </c>
      <c r="T37" s="108" t="n">
        <v>1404</v>
      </c>
      <c r="U37" s="108">
        <f>IF(V37&gt;0,(V37-T37)/2,"")</f>
        <v/>
      </c>
      <c r="V37" s="108" t="n">
        <v>2691</v>
      </c>
      <c r="W37" s="108">
        <f>IF(X37&gt;0,(X37-V37)/2,"")</f>
        <v/>
      </c>
      <c r="X37" s="108" t="n">
        <v>2691</v>
      </c>
      <c r="Y37" s="108">
        <f>IF(Z37&gt;0,(Z37-X37)/2,"")</f>
        <v/>
      </c>
      <c r="Z37" s="108" t="n">
        <v>2691</v>
      </c>
      <c r="AA37" s="108">
        <f>IF(AB37&gt;0,(AB37-Z37)/2,"")</f>
        <v/>
      </c>
      <c r="AB37" s="108" t="n">
        <v>2691</v>
      </c>
      <c r="AC37" s="108">
        <f>IF(AD37&gt;0,(AD37-AB37)/2,"")</f>
        <v/>
      </c>
      <c r="AD37" s="108" t="n">
        <v>2691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1392</v>
      </c>
      <c r="S38" s="106">
        <f>IF(T38&gt;0,(T38-R38)/2,"")</f>
        <v/>
      </c>
      <c r="T38" s="106" t="n">
        <v>2066</v>
      </c>
      <c r="U38" s="106">
        <f>IF(V38&gt;0,(V38-T38)/2,"")</f>
        <v/>
      </c>
      <c r="V38" s="106" t="n">
        <v>3220</v>
      </c>
      <c r="W38" s="106">
        <f>IF(X38&gt;0,(X38-V38)/2,"")</f>
        <v/>
      </c>
      <c r="X38" s="106" t="n">
        <v>2965</v>
      </c>
      <c r="Y38" s="106">
        <f>IF(Z38&gt;0,(Z38-X38)/2,"")</f>
        <v/>
      </c>
      <c r="Z38" s="106" t="n">
        <v>2965</v>
      </c>
      <c r="AA38" s="106">
        <f>IF(AB38&gt;0,(AB38-Z38)/2,"")</f>
        <v/>
      </c>
      <c r="AB38" s="106" t="n">
        <v>2965</v>
      </c>
      <c r="AC38" s="106">
        <f>IF(AD38&gt;0,(AD38-AB38)/2,"")</f>
        <v/>
      </c>
      <c r="AD38" s="106" t="n">
        <v>2965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1189</v>
      </c>
      <c r="S39" s="108">
        <f>IF(T39&gt;0,(T39-R39)/2,"")</f>
        <v/>
      </c>
      <c r="T39" s="108" t="n">
        <v>1277</v>
      </c>
      <c r="U39" s="108">
        <f>IF(V39&gt;0,(V39-T39)/2,"")</f>
        <v/>
      </c>
      <c r="V39" s="108" t="n">
        <v>1909</v>
      </c>
      <c r="W39" s="108">
        <f>IF(X39&gt;0,(X39-V39)/2,"")</f>
        <v/>
      </c>
      <c r="X39" s="108" t="n">
        <v>2254</v>
      </c>
      <c r="Y39" s="108">
        <f>IF(Z39&gt;0,(Z39-X39)/2,"")</f>
        <v/>
      </c>
      <c r="Z39" s="108" t="n">
        <v>2254</v>
      </c>
      <c r="AA39" s="108">
        <f>IF(AB39&gt;0,(AB39-Z39)/2,"")</f>
        <v/>
      </c>
      <c r="AB39" s="108" t="n">
        <v>2254</v>
      </c>
      <c r="AC39" s="108">
        <f>IF(AD39&gt;0,(AD39-AB39)/2,"")</f>
        <v/>
      </c>
      <c r="AD39" s="108" t="n">
        <v>2254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1299</v>
      </c>
      <c r="S40" s="106">
        <f>IF(T40&gt;0,(T40-R40)/2,"")</f>
        <v/>
      </c>
      <c r="T40" s="106" t="n">
        <v>1299</v>
      </c>
      <c r="U40" s="106">
        <f>IF(V40&gt;0,(V40-T40)/2,"")</f>
        <v/>
      </c>
      <c r="V40" s="106" t="n">
        <v>1824</v>
      </c>
      <c r="W40" s="106">
        <f>IF(X40&gt;0,(X40-V40)/2,"")</f>
        <v/>
      </c>
      <c r="X40" s="106" t="n">
        <v>2021</v>
      </c>
      <c r="Y40" s="106">
        <f>IF(Z40&gt;0,(Z40-X40)/2,"")</f>
        <v/>
      </c>
      <c r="Z40" s="106" t="n">
        <v>2021</v>
      </c>
      <c r="AA40" s="106">
        <f>IF(AB40&gt;0,(AB40-Z40)/2,"")</f>
        <v/>
      </c>
      <c r="AB40" s="106" t="n">
        <v>2021</v>
      </c>
      <c r="AC40" s="106">
        <f>IF(AD40&gt;0,(AD40-AB40)/2,"")</f>
        <v/>
      </c>
      <c r="AD40" s="106" t="n">
        <v>2021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857</v>
      </c>
      <c r="S41" s="108">
        <f>IF(T41&gt;0,(T41-R41)/2,"")</f>
        <v/>
      </c>
      <c r="T41" s="108" t="n">
        <v>1289</v>
      </c>
      <c r="U41" s="108">
        <f>IF(V41&gt;0,(V41-T41)/2,"")</f>
        <v/>
      </c>
      <c r="V41" s="108" t="n">
        <v>1666</v>
      </c>
      <c r="W41" s="108">
        <f>IF(X41&gt;0,(X41-V41)/2,"")</f>
        <v/>
      </c>
      <c r="X41" s="108" t="n">
        <v>1664</v>
      </c>
      <c r="Y41" s="108">
        <f>IF(Z41&gt;0,(Z41-X41)/2,"")</f>
        <v/>
      </c>
      <c r="Z41" s="108" t="n">
        <v>1664</v>
      </c>
      <c r="AA41" s="108">
        <f>IF(AB41&gt;0,(AB41-Z41)/2,"")</f>
        <v/>
      </c>
      <c r="AB41" s="108" t="n">
        <v>1664</v>
      </c>
      <c r="AC41" s="108">
        <f>IF(AD41&gt;0,(AD41-AB41)/2,"")</f>
        <v/>
      </c>
      <c r="AD41" s="108" t="n">
        <v>1664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228</v>
      </c>
      <c r="U44" s="112">
        <f>IF(V44&gt;0,(V44-T44)/2,"")</f>
        <v/>
      </c>
      <c r="V44" s="112" t="n">
        <v>655</v>
      </c>
      <c r="W44" s="112">
        <f>IF(X44&gt;0,(X44-V44)/2,"")</f>
        <v/>
      </c>
      <c r="X44" s="112" t="n">
        <v>655</v>
      </c>
      <c r="Y44" s="112">
        <f>IF(Z44&gt;0,(Z44-X44)/2,"")</f>
        <v/>
      </c>
      <c r="Z44" s="112" t="n">
        <v>655</v>
      </c>
      <c r="AA44" s="112">
        <f>IF(AB44&gt;0,(AB44-Z44)/2,"")</f>
        <v/>
      </c>
      <c r="AB44" s="112" t="n">
        <v>655</v>
      </c>
      <c r="AC44" s="112">
        <f>IF(AD44&gt;0,(AD44-AB44)/2,"")</f>
        <v/>
      </c>
      <c r="AD44" s="112" t="n">
        <v>655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619</v>
      </c>
      <c r="S45" s="108">
        <f>IF(T45&gt;0,(T45-R45)/2,"")</f>
        <v/>
      </c>
      <c r="T45" s="108" t="n">
        <v>619</v>
      </c>
      <c r="U45" s="108">
        <f>IF(V45&gt;0,(V45-T45)/2,"")</f>
        <v/>
      </c>
      <c r="V45" s="108" t="n">
        <v>1275</v>
      </c>
      <c r="W45" s="108">
        <f>IF(X45&gt;0,(X45-V45)/2,"")</f>
        <v/>
      </c>
      <c r="X45" s="108" t="n">
        <v>1275</v>
      </c>
      <c r="Y45" s="108">
        <f>IF(Z45&gt;0,(Z45-X45)/2,"")</f>
        <v/>
      </c>
      <c r="Z45" s="108" t="n">
        <v>1275</v>
      </c>
      <c r="AA45" s="108">
        <f>IF(AB45&gt;0,(AB45-Z45)/2,"")</f>
        <v/>
      </c>
      <c r="AB45" s="108" t="n">
        <v>1275</v>
      </c>
      <c r="AC45" s="108">
        <f>IF(AD45&gt;0,(AD45-AB45)/2,"")</f>
        <v/>
      </c>
      <c r="AD45" s="108" t="n">
        <v>1275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1074</v>
      </c>
      <c r="U48" s="112">
        <f>IF(V48&gt;0,(V48-T48)/2,"")</f>
        <v/>
      </c>
      <c r="V48" s="112" t="n">
        <v>1074</v>
      </c>
      <c r="W48" s="112">
        <f>IF(X48&gt;0,(X48-V48)/2,"")</f>
        <v/>
      </c>
      <c r="X48" s="112" t="n">
        <v>1778</v>
      </c>
      <c r="Y48" s="112">
        <f>IF(Z48&gt;0,(Z48-X48)/2,"")</f>
        <v/>
      </c>
      <c r="Z48" s="112" t="n">
        <v>1778</v>
      </c>
      <c r="AA48" s="112">
        <f>IF(AB48&gt;0,(AB48-Z48)/2,"")</f>
        <v/>
      </c>
      <c r="AB48" s="112" t="n">
        <v>1778</v>
      </c>
      <c r="AC48" s="112">
        <f>IF(AD48&gt;0,(AD48-AB48)/2,"")</f>
        <v/>
      </c>
      <c r="AD48" s="112" t="n">
        <v>1778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1144</v>
      </c>
      <c r="S49" s="108">
        <f>IF(T49&gt;0,(T49-R49)/2,"")</f>
        <v/>
      </c>
      <c r="T49" s="108" t="n">
        <v>1357</v>
      </c>
      <c r="U49" s="108">
        <f>IF(V49&gt;0,(V49-T49)/2,"")</f>
        <v/>
      </c>
      <c r="V49" s="108" t="n">
        <v>1905</v>
      </c>
      <c r="W49" s="108">
        <f>IF(X49&gt;0,(X49-V49)/2,"")</f>
        <v/>
      </c>
      <c r="X49" s="108" t="n">
        <v>2099</v>
      </c>
      <c r="Y49" s="108">
        <f>IF(Z49&gt;0,(Z49-X49)/2,"")</f>
        <v/>
      </c>
      <c r="Z49" s="108" t="n">
        <v>2099</v>
      </c>
      <c r="AA49" s="108">
        <f>IF(AB49&gt;0,(AB49-Z49)/2,"")</f>
        <v/>
      </c>
      <c r="AB49" s="108" t="n">
        <v>2099</v>
      </c>
      <c r="AC49" s="108">
        <f>IF(AD49&gt;0,(AD49-AB49)/2,"")</f>
        <v/>
      </c>
      <c r="AD49" s="108" t="n">
        <v>2099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466</v>
      </c>
      <c r="S50" s="106">
        <f>IF(T50&gt;0,(T50-R50)/2,"")</f>
        <v/>
      </c>
      <c r="T50" s="106" t="n">
        <v>466</v>
      </c>
      <c r="U50" s="106">
        <f>IF(V50&gt;0,(V50-T50)/2,"")</f>
        <v/>
      </c>
      <c r="V50" s="106" t="n">
        <v>1106</v>
      </c>
      <c r="W50" s="106">
        <f>IF(X50&gt;0,(X50-V50)/2,"")</f>
        <v/>
      </c>
      <c r="X50" s="106" t="n">
        <v>886</v>
      </c>
      <c r="Y50" s="106">
        <f>IF(Z50&gt;0,(Z50-X50)/2,"")</f>
        <v/>
      </c>
      <c r="Z50" s="106" t="n">
        <v>886</v>
      </c>
      <c r="AA50" s="106">
        <f>IF(AB50&gt;0,(AB50-Z50)/2,"")</f>
        <v/>
      </c>
      <c r="AB50" s="106" t="n">
        <v>886</v>
      </c>
      <c r="AC50" s="106">
        <f>IF(AD50&gt;0,(AD50-AB50)/2,"")</f>
        <v/>
      </c>
      <c r="AD50" s="106" t="n">
        <v>886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800</v>
      </c>
      <c r="S51" s="108">
        <f>IF(T51&gt;0,(T51-R51)/2,"")</f>
        <v/>
      </c>
      <c r="T51" s="108" t="n">
        <v>765</v>
      </c>
      <c r="U51" s="108">
        <f>IF(V51&gt;0,(V51-T51)/2,"")</f>
        <v/>
      </c>
      <c r="V51" s="108" t="n">
        <v>2127</v>
      </c>
      <c r="W51" s="108">
        <f>IF(X51&gt;0,(X51-V51)/2,"")</f>
        <v/>
      </c>
      <c r="X51" s="108" t="n">
        <v>2137</v>
      </c>
      <c r="Y51" s="108">
        <f>IF(Z51&gt;0,(Z51-X51)/2,"")</f>
        <v/>
      </c>
      <c r="Z51" s="108" t="n">
        <v>2137</v>
      </c>
      <c r="AA51" s="108">
        <f>IF(AB51&gt;0,(AB51-Z51)/2,"")</f>
        <v/>
      </c>
      <c r="AB51" s="108" t="n">
        <v>2137</v>
      </c>
      <c r="AC51" s="108">
        <f>IF(AD51&gt;0,(AD51-AB51)/2,"")</f>
        <v/>
      </c>
      <c r="AD51" s="108" t="n">
        <v>2137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720</v>
      </c>
      <c r="S52" s="106">
        <f>IF(T52&gt;0,(T52-R52)/2,"")</f>
        <v/>
      </c>
      <c r="T52" s="106" t="n">
        <v>720</v>
      </c>
      <c r="U52" s="106">
        <f>IF(V52&gt;0,(V52-T52)/2,"")</f>
        <v/>
      </c>
      <c r="V52" s="106" t="n">
        <v>2162</v>
      </c>
      <c r="W52" s="106">
        <f>IF(X52&gt;0,(X52-V52)/2,"")</f>
        <v/>
      </c>
      <c r="X52" s="106" t="n">
        <v>2163</v>
      </c>
      <c r="Y52" s="106">
        <f>IF(Z52&gt;0,(Z52-X52)/2,"")</f>
        <v/>
      </c>
      <c r="Z52" s="106" t="n">
        <v>2163</v>
      </c>
      <c r="AA52" s="106">
        <f>IF(AB52&gt;0,(AB52-Z52)/2,"")</f>
        <v/>
      </c>
      <c r="AB52" s="106" t="n">
        <v>2163</v>
      </c>
      <c r="AC52" s="106">
        <f>IF(AD52&gt;0,(AD52-AB52)/2,"")</f>
        <v/>
      </c>
      <c r="AD52" s="106" t="n">
        <v>2163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1317</v>
      </c>
      <c r="W53" s="108">
        <f>IF(X53&gt;0,(X53-V53)/2,"")</f>
        <v/>
      </c>
      <c r="X53" s="108" t="n">
        <v>1779</v>
      </c>
      <c r="Y53" s="108">
        <f>IF(Z53&gt;0,(Z53-X53)/2,"")</f>
        <v/>
      </c>
      <c r="Z53" s="108" t="n">
        <v>1779</v>
      </c>
      <c r="AA53" s="108">
        <f>IF(AB53&gt;0,(AB53-Z53)/2,"")</f>
        <v/>
      </c>
      <c r="AB53" s="108" t="n">
        <v>1779</v>
      </c>
      <c r="AC53" s="108">
        <f>IF(AD53&gt;0,(AD53-AB53)/2,"")</f>
        <v/>
      </c>
      <c r="AD53" s="108" t="n">
        <v>1779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713</v>
      </c>
      <c r="S57" s="104">
        <f>IF(T57&gt;0,(T57-R57)/2,"")</f>
        <v/>
      </c>
      <c r="T57" s="104" t="n">
        <v>1533</v>
      </c>
      <c r="U57" s="104">
        <f>IF(V57&gt;0,(V57-T57)/2,"")</f>
        <v/>
      </c>
      <c r="V57" s="104" t="n">
        <v>2428</v>
      </c>
      <c r="W57" s="104">
        <f>IF(X57&gt;0,(X57-V57)/2,"")</f>
        <v/>
      </c>
      <c r="X57" s="104" t="n">
        <v>2428</v>
      </c>
      <c r="Y57" s="104">
        <f>IF(Z57&gt;0,(Z57-X57)/2,"")</f>
        <v/>
      </c>
      <c r="Z57" s="104" t="n">
        <v>2428</v>
      </c>
      <c r="AA57" s="104">
        <f>IF(AB57&gt;0,(AB57-Z57)/2,"")</f>
        <v/>
      </c>
      <c r="AB57" s="104" t="n">
        <v>2428</v>
      </c>
      <c r="AC57" s="104">
        <f>IF(AD57&gt;0,(AD57-AB57)/2,"")</f>
        <v/>
      </c>
      <c r="AD57" s="104" t="n">
        <v>2428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1650</v>
      </c>
      <c r="S58" s="106">
        <f>IF(T58&gt;0,(T58-R58)/2,"")</f>
        <v/>
      </c>
      <c r="T58" s="106" t="n">
        <v>1759</v>
      </c>
      <c r="U58" s="106">
        <f>IF(V58&gt;0,(V58-T58)/2,"")</f>
        <v/>
      </c>
      <c r="V58" s="106" t="n">
        <v>2103</v>
      </c>
      <c r="W58" s="106">
        <f>IF(X58&gt;0,(X58-V58)/2,"")</f>
        <v/>
      </c>
      <c r="X58" s="106" t="n">
        <v>2413</v>
      </c>
      <c r="Y58" s="106">
        <f>IF(Z58&gt;0,(Z58-X58)/2,"")</f>
        <v/>
      </c>
      <c r="Z58" s="106" t="n">
        <v>2413</v>
      </c>
      <c r="AA58" s="106">
        <f>IF(AB58&gt;0,(AB58-Z58)/2,"")</f>
        <v/>
      </c>
      <c r="AB58" s="106" t="n">
        <v>2413</v>
      </c>
      <c r="AC58" s="106">
        <f>IF(AD58&gt;0,(AD58-AB58)/2,"")</f>
        <v/>
      </c>
      <c r="AD58" s="106" t="n">
        <v>2413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2129</v>
      </c>
      <c r="S59" s="108">
        <f>IF(T59&gt;0,(T59-R59)/2,"")</f>
        <v/>
      </c>
      <c r="T59" s="108" t="n">
        <v>2129</v>
      </c>
      <c r="U59" s="108">
        <f>IF(V59&gt;0,(V59-T59)/2,"")</f>
        <v/>
      </c>
      <c r="V59" s="108" t="n">
        <v>2129</v>
      </c>
      <c r="W59" s="108">
        <f>IF(X59&gt;0,(X59-V59)/2,"")</f>
        <v/>
      </c>
      <c r="X59" s="108" t="n">
        <v>2129</v>
      </c>
      <c r="Y59" s="108">
        <f>IF(Z59&gt;0,(Z59-X59)/2,"")</f>
        <v/>
      </c>
      <c r="Z59" s="108" t="n">
        <v>2129</v>
      </c>
      <c r="AA59" s="108">
        <f>IF(AB59&gt;0,(AB59-Z59)/2,"")</f>
        <v/>
      </c>
      <c r="AB59" s="108" t="n">
        <v>2129</v>
      </c>
      <c r="AC59" s="108">
        <f>IF(AD59&gt;0,(AD59-AB59)/2,"")</f>
        <v/>
      </c>
      <c r="AD59" s="108" t="n">
        <v>2129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1837</v>
      </c>
      <c r="S60" s="114">
        <f>IF(T60&gt;0,(T60-R60)/2,"")</f>
        <v/>
      </c>
      <c r="T60" s="114" t="n">
        <v>1842</v>
      </c>
      <c r="U60" s="114">
        <f>IF(V60&gt;0,(V60-T60)/2,"")</f>
        <v/>
      </c>
      <c r="V60" s="114" t="n">
        <v>2580</v>
      </c>
      <c r="W60" s="114">
        <f>IF(X60&gt;0,(X60-V60)/2,"")</f>
        <v/>
      </c>
      <c r="X60" s="114" t="n">
        <v>2580</v>
      </c>
      <c r="Y60" s="114">
        <f>IF(Z60&gt;0,(Z60-X60)/2,"")</f>
        <v/>
      </c>
      <c r="Z60" s="114" t="n">
        <v>2580</v>
      </c>
      <c r="AA60" s="114">
        <f>IF(AB60&gt;0,(AB60-Z60)/2,"")</f>
        <v/>
      </c>
      <c r="AB60" s="114" t="n">
        <v>2580</v>
      </c>
      <c r="AC60" s="114">
        <f>IF(AD60&gt;0,(AD60-AB60)/2,"")</f>
        <v/>
      </c>
      <c r="AD60" s="114" t="n">
        <v>2580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0</v>
      </c>
      <c r="S61" s="104">
        <f>IF(T61&gt;0,(T61-R61)/2,"")</f>
        <v/>
      </c>
      <c r="T61" s="104" t="n">
        <v>0</v>
      </c>
      <c r="U61" s="104">
        <f>IF(V61&gt;0,(V61-T61)/2,"")</f>
        <v/>
      </c>
      <c r="V61" s="104" t="n">
        <v>945</v>
      </c>
      <c r="W61" s="104">
        <f>IF(X61&gt;0,(X61-V61)/2,"")</f>
        <v/>
      </c>
      <c r="X61" s="104" t="n">
        <v>1689</v>
      </c>
      <c r="Y61" s="104">
        <f>IF(Z61&gt;0,(Z61-X61)/2,"")</f>
        <v/>
      </c>
      <c r="Z61" s="104" t="n">
        <v>1437</v>
      </c>
      <c r="AA61" s="104">
        <f>IF(AB61&gt;0,(AB61-Z61)/2,"")</f>
        <v/>
      </c>
      <c r="AB61" s="104" t="n">
        <v>1437</v>
      </c>
      <c r="AC61" s="104">
        <f>IF(AD61&gt;0,(AD61-AB61)/2,"")</f>
        <v/>
      </c>
      <c r="AD61" s="104" t="n">
        <v>1437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258</v>
      </c>
      <c r="S62" s="106">
        <f>IF(T62&gt;0,(T62-R62)/2,"")</f>
        <v/>
      </c>
      <c r="T62" s="106" t="n">
        <v>258</v>
      </c>
      <c r="U62" s="106">
        <f>IF(V62&gt;0,(V62-T62)/2,"")</f>
        <v/>
      </c>
      <c r="V62" s="106" t="n">
        <v>1037</v>
      </c>
      <c r="W62" s="106">
        <f>IF(X62&gt;0,(X62-V62)/2,"")</f>
        <v/>
      </c>
      <c r="X62" s="106" t="n">
        <v>1648</v>
      </c>
      <c r="Y62" s="106">
        <f>IF(Z62&gt;0,(Z62-X62)/2,"")</f>
        <v/>
      </c>
      <c r="Z62" s="106" t="n">
        <v>1732</v>
      </c>
      <c r="AA62" s="106">
        <f>IF(AB62&gt;0,(AB62-Z62)/2,"")</f>
        <v/>
      </c>
      <c r="AB62" s="106" t="n">
        <v>1732</v>
      </c>
      <c r="AC62" s="106">
        <f>IF(AD62&gt;0,(AD62-AB62)/2,"")</f>
        <v/>
      </c>
      <c r="AD62" s="106" t="n">
        <v>1732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333</v>
      </c>
      <c r="S63" s="108">
        <f>IF(T63&gt;0,(T63-R63)/2,"")</f>
        <v/>
      </c>
      <c r="T63" s="108" t="n">
        <v>783</v>
      </c>
      <c r="U63" s="108">
        <f>IF(V63&gt;0,(V63-T63)/2,"")</f>
        <v/>
      </c>
      <c r="V63" s="108" t="n">
        <v>945</v>
      </c>
      <c r="W63" s="108">
        <f>IF(X63&gt;0,(X63-V63)/2,"")</f>
        <v/>
      </c>
      <c r="X63" s="108" t="n">
        <v>945</v>
      </c>
      <c r="Y63" s="108">
        <f>IF(Z63&gt;0,(Z63-X63)/2,"")</f>
        <v/>
      </c>
      <c r="Z63" s="108" t="n">
        <v>945</v>
      </c>
      <c r="AA63" s="108">
        <f>IF(AB63&gt;0,(AB63-Z63)/2,"")</f>
        <v/>
      </c>
      <c r="AB63" s="108" t="n">
        <v>945</v>
      </c>
      <c r="AC63" s="108">
        <f>IF(AD63&gt;0,(AD63-AB63)/2,"")</f>
        <v/>
      </c>
      <c r="AD63" s="108" t="n">
        <v>945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1639</v>
      </c>
      <c r="S64" s="114">
        <f>IF(T64&gt;0,(T64-R64)/2,"")</f>
        <v/>
      </c>
      <c r="T64" s="114" t="n">
        <v>2259</v>
      </c>
      <c r="U64" s="114">
        <f>IF(V64&gt;0,(V64-T64)/2,"")</f>
        <v/>
      </c>
      <c r="V64" s="114" t="n">
        <v>2810</v>
      </c>
      <c r="W64" s="114">
        <f>IF(X64&gt;0,(X64-V64)/2,"")</f>
        <v/>
      </c>
      <c r="X64" s="114" t="n">
        <v>2980</v>
      </c>
      <c r="Y64" s="114">
        <f>IF(Z64&gt;0,(Z64-X64)/2,"")</f>
        <v/>
      </c>
      <c r="Z64" s="114" t="n">
        <v>2813</v>
      </c>
      <c r="AA64" s="114">
        <f>IF(AB64&gt;0,(AB64-Z64)/2,"")</f>
        <v/>
      </c>
      <c r="AB64" s="114" t="n">
        <v>2813</v>
      </c>
      <c r="AC64" s="114">
        <f>IF(AD64&gt;0,(AD64-AB64)/2,"")</f>
        <v/>
      </c>
      <c r="AD64" s="114" t="n">
        <v>2813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21.xml><?xml version="1.0" encoding="utf-8"?>
<worksheet xmlns:r="http://schemas.openxmlformats.org/officeDocument/2006/relationships" xmlns="http://schemas.openxmlformats.org/spreadsheetml/2006/main">
  <sheetPr codeName="Sheet121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18159</v>
      </c>
      <c r="G6" s="117" t="n">
        <v>8555.074500000002</v>
      </c>
      <c r="H6" s="117" t="n">
        <v>1020.957975</v>
      </c>
      <c r="I6" s="19">
        <f>G6+H6</f>
        <v/>
      </c>
      <c r="J6" s="119" t="n">
        <v>18520</v>
      </c>
      <c r="K6" s="117" t="n">
        <v>8664.938375000002</v>
      </c>
      <c r="L6" s="117" t="n">
        <v>1039.25999</v>
      </c>
      <c r="M6" s="19">
        <f>K6+L6</f>
        <v/>
      </c>
      <c r="N6" s="85" t="n">
        <v>75</v>
      </c>
      <c r="O6" s="85" t="n">
        <v>65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2643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2711</v>
      </c>
      <c r="E8" s="29" t="inlineStr">
        <is>
          <t>Room 2</t>
        </is>
      </c>
      <c r="F8" s="119" t="n">
        <v>3290</v>
      </c>
      <c r="G8" s="117" t="n">
        <v>3427.057</v>
      </c>
      <c r="H8" s="117" t="n">
        <v>9906.970309500008</v>
      </c>
      <c r="I8" s="19">
        <f>G8+H8</f>
        <v/>
      </c>
      <c r="J8" s="119" t="n">
        <v>3233</v>
      </c>
      <c r="K8" s="117" t="n">
        <v>3499.321499999999</v>
      </c>
      <c r="L8" s="117" t="n">
        <v>10324.50036176</v>
      </c>
      <c r="M8" s="19">
        <f>K8+L8</f>
        <v/>
      </c>
      <c r="N8" s="87" t="n">
        <v>23</v>
      </c>
      <c r="O8" s="87" t="n">
        <v>16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1409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2440</v>
      </c>
      <c r="E10" s="18" t="inlineStr">
        <is>
          <t>Room 3</t>
        </is>
      </c>
      <c r="F10" s="119" t="n">
        <v>16364</v>
      </c>
      <c r="G10" s="117" t="n">
        <v>12187.7515</v>
      </c>
      <c r="H10" s="117" t="n">
        <v>442.0806725</v>
      </c>
      <c r="I10" s="19">
        <f>G10+H10</f>
        <v/>
      </c>
      <c r="J10" s="119" t="n">
        <v>23426</v>
      </c>
      <c r="K10" s="117" t="n">
        <v>18347.672</v>
      </c>
      <c r="L10" s="117" t="n">
        <v>437.0380722</v>
      </c>
      <c r="M10" s="19">
        <f>K10+L10</f>
        <v/>
      </c>
      <c r="N10" s="88" t="n">
        <v>52</v>
      </c>
      <c r="O10" s="88" t="n">
        <v>46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8818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3379</v>
      </c>
      <c r="E12" s="29" t="inlineStr">
        <is>
          <t>Room 4</t>
        </is>
      </c>
      <c r="F12" s="119" t="n">
        <v>10757</v>
      </c>
      <c r="G12" s="117" t="n">
        <v>10818.748</v>
      </c>
      <c r="H12" s="117" t="n">
        <v>13722.08970806999</v>
      </c>
      <c r="I12" s="19">
        <f>G12+H12</f>
        <v/>
      </c>
      <c r="J12" s="119" t="n">
        <v>11165</v>
      </c>
      <c r="K12" s="117" t="n">
        <v>10977.121</v>
      </c>
      <c r="L12" s="117" t="n">
        <v>14624.24198004999</v>
      </c>
      <c r="M12" s="19">
        <f>K12+L12</f>
        <v/>
      </c>
      <c r="N12" s="88" t="n">
        <v>54</v>
      </c>
      <c r="O12" s="88" t="n">
        <v>40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30081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2426</v>
      </c>
      <c r="E14" s="18" t="inlineStr">
        <is>
          <t>Room 5</t>
        </is>
      </c>
      <c r="F14" s="119" t="n">
        <v>20519</v>
      </c>
      <c r="G14" s="117" t="n">
        <v>17863.05375</v>
      </c>
      <c r="H14" s="117" t="n">
        <v>23549.6253432</v>
      </c>
      <c r="I14" s="19">
        <f>G14+H14</f>
        <v/>
      </c>
      <c r="J14" s="119" t="n">
        <v>21048</v>
      </c>
      <c r="K14" s="117" t="n">
        <v>19182.14525</v>
      </c>
      <c r="L14" s="117" t="n">
        <v>24800.75834182</v>
      </c>
      <c r="M14" s="19">
        <f>K14+L14</f>
        <v/>
      </c>
      <c r="N14" s="88" t="n">
        <v>72</v>
      </c>
      <c r="O14" s="88" t="n">
        <v>49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573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9748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4478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2340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>
        <v>7710.5</v>
      </c>
      <c r="S22" s="46" t="n"/>
      <c r="T22" s="47" t="n">
        <v>3225.5</v>
      </c>
      <c r="U22" s="46" t="n"/>
      <c r="V22" s="47" t="n">
        <v>13516</v>
      </c>
      <c r="W22" s="46" t="n"/>
      <c r="X22" s="47" t="n">
        <v>2819.5</v>
      </c>
      <c r="Y22" s="46" t="n"/>
      <c r="Z22" s="47" t="n">
        <v>0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8605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30809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2440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16240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4120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22.xml><?xml version="1.0" encoding="utf-8"?>
<worksheet xmlns:r="http://schemas.openxmlformats.org/officeDocument/2006/relationships" xmlns="http://schemas.openxmlformats.org/spreadsheetml/2006/main">
  <sheetPr codeName="Sheet122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2540</v>
      </c>
      <c r="E6" s="18" t="inlineStr">
        <is>
          <t xml:space="preserve">Room 1 </t>
        </is>
      </c>
      <c r="F6" s="119" t="n">
        <v>19367</v>
      </c>
      <c r="G6" s="117" t="n">
        <v>9518.142625</v>
      </c>
      <c r="H6" s="117" t="n">
        <v>929.1680350000001</v>
      </c>
      <c r="I6" s="19">
        <f>G6+H6</f>
        <v/>
      </c>
      <c r="J6" s="119" t="n">
        <v>20680</v>
      </c>
      <c r="K6" s="117" t="n">
        <v>10112.42575</v>
      </c>
      <c r="L6" s="117" t="n">
        <v>1005.69541</v>
      </c>
      <c r="M6" s="19">
        <f>K6+L6</f>
        <v/>
      </c>
      <c r="N6" s="85" t="n">
        <v>65</v>
      </c>
      <c r="O6" s="85" t="n">
        <v>45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527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2108</v>
      </c>
      <c r="E8" s="29" t="inlineStr">
        <is>
          <t>Room 2</t>
        </is>
      </c>
      <c r="F8" s="119" t="n">
        <v>2666</v>
      </c>
      <c r="G8" s="117" t="n">
        <v>3604.521</v>
      </c>
      <c r="H8" s="117" t="n">
        <v>12099.21162128</v>
      </c>
      <c r="I8" s="19">
        <f>G8+H8</f>
        <v/>
      </c>
      <c r="J8" s="119" t="n">
        <v>2618</v>
      </c>
      <c r="K8" s="117" t="n">
        <v>3716.701</v>
      </c>
      <c r="L8" s="117" t="n">
        <v>12287.91067830001</v>
      </c>
      <c r="M8" s="19">
        <f>K8+L8</f>
        <v/>
      </c>
      <c r="N8" s="87" t="n">
        <v>22</v>
      </c>
      <c r="O8" s="87" t="n">
        <v>13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1331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2226</v>
      </c>
      <c r="E10" s="18" t="inlineStr">
        <is>
          <t>Room 3</t>
        </is>
      </c>
      <c r="F10" s="119" t="n">
        <v>11275</v>
      </c>
      <c r="G10" s="117" t="n">
        <v>7812.915999999999</v>
      </c>
      <c r="H10" s="117" t="n">
        <v>417.14712</v>
      </c>
      <c r="I10" s="19">
        <f>G10+H10</f>
        <v/>
      </c>
      <c r="J10" s="119" t="n">
        <v>11615</v>
      </c>
      <c r="K10" s="117" t="n">
        <v>7968.763</v>
      </c>
      <c r="L10" s="117" t="n">
        <v>437.8982264</v>
      </c>
      <c r="M10" s="19">
        <f>K10+L10</f>
        <v/>
      </c>
      <c r="N10" s="88" t="n">
        <v>39</v>
      </c>
      <c r="O10" s="88" t="n">
        <v>33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11286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11836</v>
      </c>
      <c r="G12" s="117" t="n">
        <v>11565.86</v>
      </c>
      <c r="H12" s="117" t="n">
        <v>13795.43341849</v>
      </c>
      <c r="I12" s="19">
        <f>G12+H12</f>
        <v/>
      </c>
      <c r="J12" s="119" t="n">
        <v>12442</v>
      </c>
      <c r="K12" s="117" t="n">
        <v>12114.138</v>
      </c>
      <c r="L12" s="117" t="n">
        <v>14612.07831524</v>
      </c>
      <c r="M12" s="19">
        <f>K12+L12</f>
        <v/>
      </c>
      <c r="N12" s="88" t="n">
        <v>47</v>
      </c>
      <c r="O12" s="88" t="n">
        <v>35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10780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20471</v>
      </c>
      <c r="G14" s="117" t="n">
        <v>18213.805</v>
      </c>
      <c r="H14" s="117" t="n">
        <v>23850.19751406</v>
      </c>
      <c r="I14" s="19">
        <f>G14+H14</f>
        <v/>
      </c>
      <c r="J14" s="119" t="n">
        <v>19886</v>
      </c>
      <c r="K14" s="117" t="n">
        <v>17285.2175</v>
      </c>
      <c r="L14" s="117" t="n">
        <v>22925.17473869999</v>
      </c>
      <c r="M14" s="19">
        <f>K14+L14</f>
        <v/>
      </c>
      <c r="N14" s="88" t="n">
        <v>70</v>
      </c>
      <c r="O14" s="88" t="n">
        <v>53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9948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1133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4448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>
        <v>7710.5</v>
      </c>
      <c r="S22" s="46" t="n"/>
      <c r="T22" s="47" t="n">
        <v>3225.5</v>
      </c>
      <c r="U22" s="46" t="n"/>
      <c r="V22" s="47" t="n">
        <v>13516</v>
      </c>
      <c r="W22" s="46" t="n"/>
      <c r="X22" s="47" t="n">
        <v>2819.5</v>
      </c>
      <c r="Y22" s="46" t="n"/>
      <c r="Z22" s="47" t="n">
        <v>0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10902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25987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2540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2226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14490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3439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23.xml><?xml version="1.0" encoding="utf-8"?>
<worksheet xmlns:r="http://schemas.openxmlformats.org/officeDocument/2006/relationships" xmlns="http://schemas.openxmlformats.org/spreadsheetml/2006/main">
  <sheetPr codeName="Sheet123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2350</v>
      </c>
      <c r="E6" s="18" t="inlineStr">
        <is>
          <t xml:space="preserve">Room 1 </t>
        </is>
      </c>
      <c r="F6" s="119" t="n">
        <v>20099</v>
      </c>
      <c r="G6" s="117" t="n">
        <v>9582.178000000002</v>
      </c>
      <c r="H6" s="117" t="n">
        <v>1074.4070875</v>
      </c>
      <c r="I6" s="19">
        <f>G6+H6</f>
        <v/>
      </c>
      <c r="J6" s="119" t="n">
        <v>20530</v>
      </c>
      <c r="K6" s="117" t="n">
        <v>9932.070374999998</v>
      </c>
      <c r="L6" s="117" t="n">
        <v>1049.624955</v>
      </c>
      <c r="M6" s="19">
        <f>K6+L6</f>
        <v/>
      </c>
      <c r="N6" s="85" t="n">
        <v>59</v>
      </c>
      <c r="O6" s="85" t="n">
        <v>48</v>
      </c>
      <c r="P6" s="92" t="n"/>
      <c r="Q6" s="20">
        <f>J6-P6</f>
        <v/>
      </c>
      <c r="R6" s="21" t="n">
        <v>2473</v>
      </c>
      <c r="S6" s="20">
        <f>IF(R6&gt;0,(R6-R7-$Q6),"")</f>
        <v/>
      </c>
      <c r="T6" s="21" t="n">
        <v>8710</v>
      </c>
      <c r="U6" s="20">
        <f>IF(T6&gt;0,(T6-T7-$Q6),"")</f>
        <v/>
      </c>
      <c r="V6" s="21" t="n">
        <v>10274</v>
      </c>
      <c r="W6" s="20">
        <f>IF(V6&gt;0,(V6-V7-$Q6),"")</f>
        <v/>
      </c>
      <c r="X6" s="21" t="n">
        <v>14689</v>
      </c>
      <c r="Y6" s="20">
        <f>IF(X6&gt;0,(X6-X7-$Q6),"")</f>
        <v/>
      </c>
      <c r="Z6" s="21" t="n">
        <v>14689</v>
      </c>
      <c r="AA6" s="20">
        <f>IF(Z6&gt;0,(Z6-Z7-$Q6),"")</f>
        <v/>
      </c>
      <c r="AB6" s="21" t="n">
        <v>14689</v>
      </c>
      <c r="AC6" s="22">
        <f>IF(AB6&gt;0,(AB6-AB7-$Q6),"")</f>
        <v/>
      </c>
      <c r="AD6" s="21" t="n">
        <v>14689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19</v>
      </c>
      <c r="S7" s="24" t="n"/>
      <c r="T7" s="25" t="n">
        <v>651</v>
      </c>
      <c r="U7" s="24" t="n"/>
      <c r="V7" s="25" t="n">
        <v>652</v>
      </c>
      <c r="W7" s="24" t="n"/>
      <c r="X7" s="25" t="n">
        <v>662</v>
      </c>
      <c r="Y7" s="24" t="n"/>
      <c r="Z7" s="25" t="n">
        <v>662</v>
      </c>
      <c r="AA7" s="24" t="n"/>
      <c r="AB7" s="25" t="n">
        <v>662</v>
      </c>
      <c r="AC7" s="26" t="n"/>
      <c r="AD7" s="25" t="n">
        <v>662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2352</v>
      </c>
      <c r="E8" s="29" t="inlineStr">
        <is>
          <t>Room 2</t>
        </is>
      </c>
      <c r="F8" s="119" t="n">
        <v>5034</v>
      </c>
      <c r="G8" s="117" t="n">
        <v>4021.09</v>
      </c>
      <c r="H8" s="117" t="n">
        <v>12053.49709356001</v>
      </c>
      <c r="I8" s="19">
        <f>G8+H8</f>
        <v/>
      </c>
      <c r="J8" s="119" t="n">
        <v>4811</v>
      </c>
      <c r="K8" s="117" t="n">
        <v>4021.5685</v>
      </c>
      <c r="L8" s="117" t="n">
        <v>11866.28775768001</v>
      </c>
      <c r="M8" s="19">
        <f>K8+L8</f>
        <v/>
      </c>
      <c r="N8" s="87" t="n">
        <v>16</v>
      </c>
      <c r="O8" s="87" t="n">
        <v>10</v>
      </c>
      <c r="P8" s="92" t="n"/>
      <c r="Q8" s="20">
        <f>J8-P8</f>
        <v/>
      </c>
      <c r="R8" s="21" t="n">
        <v>200</v>
      </c>
      <c r="S8" s="20">
        <f>IF(R8&gt;0,(R8-R9-$Q8),"")</f>
        <v/>
      </c>
      <c r="T8" s="21" t="n">
        <v>330</v>
      </c>
      <c r="U8" s="20">
        <f>IF(T8&gt;0,(T8-T9-$Q8),"")</f>
        <v/>
      </c>
      <c r="V8" s="21" t="n">
        <v>960</v>
      </c>
      <c r="W8" s="20">
        <f>IF(V8&gt;0,(V8-V9-$Q8),"")</f>
        <v/>
      </c>
      <c r="X8" s="21" t="n">
        <v>2133</v>
      </c>
      <c r="Y8" s="20">
        <f>IF(X8&gt;0,(X8-X9-$Q8),"")</f>
        <v/>
      </c>
      <c r="Z8" s="21" t="n">
        <v>2133</v>
      </c>
      <c r="AA8" s="20">
        <f>IF(Z8&gt;0,(Z8-Z9-$Q8),"")</f>
        <v/>
      </c>
      <c r="AB8" s="21" t="n">
        <v>2133</v>
      </c>
      <c r="AC8" s="22">
        <f>IF(AB8&gt;0,(AB8-AB9-$Q8),"")</f>
        <v/>
      </c>
      <c r="AD8" s="21" t="n">
        <v>2133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1148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10</v>
      </c>
      <c r="S9" s="24" t="n"/>
      <c r="T9" s="30" t="n">
        <v>10</v>
      </c>
      <c r="U9" s="24" t="n"/>
      <c r="V9" s="30" t="n">
        <v>10</v>
      </c>
      <c r="W9" s="24" t="n"/>
      <c r="X9" s="30" t="n">
        <v>10</v>
      </c>
      <c r="Y9" s="24" t="n"/>
      <c r="Z9" s="30" t="n">
        <v>10</v>
      </c>
      <c r="AA9" s="24" t="n"/>
      <c r="AB9" s="30" t="n">
        <v>10</v>
      </c>
      <c r="AC9" s="26" t="n"/>
      <c r="AD9" s="30" t="n">
        <v>10</v>
      </c>
      <c r="AE9" s="26" t="n"/>
    </row>
    <row r="10">
      <c r="B10" s="16" t="inlineStr">
        <is>
          <t>WM DC</t>
        </is>
      </c>
      <c r="C10" s="17" t="n">
        <v>4625</v>
      </c>
      <c r="E10" s="18" t="inlineStr">
        <is>
          <t>Room 3</t>
        </is>
      </c>
      <c r="F10" s="119" t="n">
        <v>18480</v>
      </c>
      <c r="G10" s="117" t="n">
        <v>13442.07</v>
      </c>
      <c r="H10" s="117" t="n">
        <v>462.1584012</v>
      </c>
      <c r="I10" s="19">
        <f>G10+H10</f>
        <v/>
      </c>
      <c r="J10" s="119" t="n">
        <v>11751</v>
      </c>
      <c r="K10" s="117" t="n">
        <v>7923.870000000001</v>
      </c>
      <c r="L10" s="117" t="n">
        <v>453.7340071</v>
      </c>
      <c r="M10" s="19">
        <f>K10+L10</f>
        <v/>
      </c>
      <c r="N10" s="88" t="n">
        <v>41</v>
      </c>
      <c r="O10" s="88" t="n">
        <v>36</v>
      </c>
      <c r="P10" s="92" t="n"/>
      <c r="Q10" s="20">
        <f>J10-P10</f>
        <v/>
      </c>
      <c r="R10" s="21" t="n">
        <v>3768</v>
      </c>
      <c r="S10" s="20">
        <f>IF(R10&gt;0,(R10-R11-$Q10),"")</f>
        <v/>
      </c>
      <c r="T10" s="21" t="n">
        <v>5601</v>
      </c>
      <c r="U10" s="20">
        <f>IF(T10&gt;0,(T10-T11-$Q10),"")</f>
        <v/>
      </c>
      <c r="V10" s="21" t="n">
        <v>8263</v>
      </c>
      <c r="W10" s="20">
        <f>IF(V10&gt;0,(V10-V11-$Q10),"")</f>
        <v/>
      </c>
      <c r="X10" s="21" t="n">
        <v>11488</v>
      </c>
      <c r="Y10" s="20">
        <f>IF(X10&gt;0,(X10-X11-$Q10),"")</f>
        <v/>
      </c>
      <c r="Z10" s="21" t="n">
        <v>11468</v>
      </c>
      <c r="AA10" s="20">
        <f>IF(Z10&gt;0,(Z10-Z11-$Q10),"")</f>
        <v/>
      </c>
      <c r="AB10" s="21" t="n">
        <v>11468</v>
      </c>
      <c r="AC10" s="22">
        <f>IF(AB10&gt;0,(AB10-AB11-$Q10),"")</f>
        <v/>
      </c>
      <c r="AD10" s="21" t="n">
        <v>11468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10673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48</v>
      </c>
      <c r="S11" s="24" t="n"/>
      <c r="T11" s="30" t="n">
        <v>48</v>
      </c>
      <c r="U11" s="24" t="n"/>
      <c r="V11" s="30" t="n">
        <v>48</v>
      </c>
      <c r="W11" s="24" t="n"/>
      <c r="X11" s="30" t="n">
        <v>48</v>
      </c>
      <c r="Y11" s="24" t="n"/>
      <c r="Z11" s="30" t="n">
        <v>48</v>
      </c>
      <c r="AA11" s="24" t="n"/>
      <c r="AB11" s="30" t="n">
        <v>48</v>
      </c>
      <c r="AC11" s="26" t="n"/>
      <c r="AD11" s="30" t="n">
        <v>48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10344</v>
      </c>
      <c r="G12" s="117" t="n">
        <v>10233.9275</v>
      </c>
      <c r="H12" s="117" t="n">
        <v>13307.35329029</v>
      </c>
      <c r="I12" s="19">
        <f>G12+H12</f>
        <v/>
      </c>
      <c r="J12" s="119" t="n">
        <v>11043</v>
      </c>
      <c r="K12" s="117" t="n">
        <v>10919.4155</v>
      </c>
      <c r="L12" s="117" t="n">
        <v>13294.27470058999</v>
      </c>
      <c r="M12" s="19">
        <f>K12+L12</f>
        <v/>
      </c>
      <c r="N12" s="88" t="n">
        <v>41</v>
      </c>
      <c r="O12" s="88" t="n">
        <v>31</v>
      </c>
      <c r="P12" s="92" t="n"/>
      <c r="Q12" s="20">
        <f>J12-P12</f>
        <v/>
      </c>
      <c r="R12" s="21" t="n">
        <v>5737</v>
      </c>
      <c r="S12" s="20">
        <f>IF(R12&gt;0,(R12-R13-$Q12),"")</f>
        <v/>
      </c>
      <c r="T12" s="21" t="n">
        <v>7112</v>
      </c>
      <c r="U12" s="20">
        <f>IF(T12&gt;0,(T12-T13-$Q12),"")</f>
        <v/>
      </c>
      <c r="V12" s="21" t="n">
        <v>9549</v>
      </c>
      <c r="W12" s="20">
        <f>IF(V12&gt;0,(V12-V13-$Q12),"")</f>
        <v/>
      </c>
      <c r="X12" s="21" t="n">
        <v>9962</v>
      </c>
      <c r="Y12" s="20">
        <f>IF(X12&gt;0,(X12-X13-$Q12),"")</f>
        <v/>
      </c>
      <c r="Z12" s="21" t="n">
        <v>9962</v>
      </c>
      <c r="AA12" s="20">
        <f>IF(Z12&gt;0,(Z12-Z13-$Q12),"")</f>
        <v/>
      </c>
      <c r="AB12" s="21" t="n">
        <v>9962</v>
      </c>
      <c r="AC12" s="22">
        <f>IF(AB12&gt;0,(AB12-AB13-$Q12),"")</f>
        <v/>
      </c>
      <c r="AD12" s="21" t="n">
        <v>9962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10108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50</v>
      </c>
      <c r="S13" s="24" t="n"/>
      <c r="T13" s="30" t="n">
        <v>63</v>
      </c>
      <c r="U13" s="24" t="n"/>
      <c r="V13" s="30" t="n">
        <v>89</v>
      </c>
      <c r="W13" s="24" t="n"/>
      <c r="X13" s="30" t="n">
        <v>92</v>
      </c>
      <c r="Y13" s="24" t="n"/>
      <c r="Z13" s="30" t="n">
        <v>92</v>
      </c>
      <c r="AA13" s="24" t="n"/>
      <c r="AB13" s="30" t="n">
        <v>92</v>
      </c>
      <c r="AC13" s="26" t="n"/>
      <c r="AD13" s="30" t="n">
        <v>92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24827</v>
      </c>
      <c r="G14" s="117" t="n">
        <v>18821.39</v>
      </c>
      <c r="H14" s="117" t="n">
        <v>28669.68711368</v>
      </c>
      <c r="I14" s="19">
        <f>G14+H14</f>
        <v/>
      </c>
      <c r="J14" s="119" t="n">
        <v>25311</v>
      </c>
      <c r="K14" s="117" t="n">
        <v>19643.32425</v>
      </c>
      <c r="L14" s="117" t="n">
        <v>29499.37342308</v>
      </c>
      <c r="M14" s="19">
        <f>K14+L14</f>
        <v/>
      </c>
      <c r="N14" s="88" t="n">
        <v>62</v>
      </c>
      <c r="O14" s="88" t="n">
        <v>48</v>
      </c>
      <c r="P14" s="92" t="n"/>
      <c r="Q14" s="20">
        <f>J14-P14</f>
        <v/>
      </c>
      <c r="R14" s="21" t="n">
        <v>3524</v>
      </c>
      <c r="S14" s="20">
        <f>IF(R14&gt;0,(R14-R15-$Q14),"")</f>
        <v/>
      </c>
      <c r="T14" s="21" t="n">
        <v>5280</v>
      </c>
      <c r="U14" s="20">
        <f>IF(T14&gt;0,(T14-T15-$Q14),"")</f>
        <v/>
      </c>
      <c r="V14" s="21" t="n">
        <v>7229</v>
      </c>
      <c r="W14" s="20">
        <f>IF(V14&gt;0,(V14-V15-$Q14),"")</f>
        <v/>
      </c>
      <c r="X14" s="21" t="n">
        <v>8959</v>
      </c>
      <c r="Y14" s="20">
        <f>IF(X14&gt;0,(X14-X15-$Q14),"")</f>
        <v/>
      </c>
      <c r="Z14" s="21" t="n">
        <v>9213</v>
      </c>
      <c r="AA14" s="20">
        <f>IF(Z14&gt;0,(Z14-Z15-$Q14),"")</f>
        <v/>
      </c>
      <c r="AB14" s="21" t="n">
        <v>9213</v>
      </c>
      <c r="AC14" s="22">
        <f>IF(AB14&gt;0,(AB14-AB15-$Q14),"")</f>
        <v/>
      </c>
      <c r="AD14" s="21" t="n">
        <v>9213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83</v>
      </c>
      <c r="S15" s="24" t="n"/>
      <c r="T15" s="25" t="n">
        <v>83</v>
      </c>
      <c r="U15" s="24" t="n"/>
      <c r="V15" s="25" t="n">
        <v>83</v>
      </c>
      <c r="W15" s="24" t="n"/>
      <c r="X15" s="25" t="n">
        <v>98</v>
      </c>
      <c r="Y15" s="24" t="n"/>
      <c r="Z15" s="25" t="n">
        <v>98</v>
      </c>
      <c r="AA15" s="24" t="n"/>
      <c r="AB15" s="25" t="n">
        <v>98</v>
      </c>
      <c r="AC15" s="26" t="n"/>
      <c r="AD15" s="25" t="n">
        <v>98</v>
      </c>
      <c r="AE15" s="26" t="n"/>
    </row>
    <row r="16" ht="15" customHeight="1" thickBot="1">
      <c r="B16" s="16" t="inlineStr">
        <is>
          <t>SBUX PHX</t>
        </is>
      </c>
      <c r="C16" s="17" t="n">
        <v>10072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1992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4626</v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>
        <v>7710.5</v>
      </c>
      <c r="S22" s="46" t="n"/>
      <c r="T22" s="47" t="n">
        <v>3225.5</v>
      </c>
      <c r="U22" s="46" t="n"/>
      <c r="V22" s="47" t="n">
        <v>13516</v>
      </c>
      <c r="W22" s="46" t="n"/>
      <c r="X22" s="47" t="n">
        <v>2819.5</v>
      </c>
      <c r="Y22" s="46" t="n"/>
      <c r="Z22" s="47" t="n">
        <v>0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10248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29206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2350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4625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17040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3500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/>
      <c r="W35" s="104">
        <f>IF(X35&gt;0,(X35-V35)/2,"")</f>
        <v/>
      </c>
      <c r="X35" s="104" t="n">
        <v>1664</v>
      </c>
      <c r="Y35" s="104">
        <f>IF(Z35&gt;0,(Z35-X35)/2,"")</f>
        <v/>
      </c>
      <c r="Z35" s="104" t="n">
        <v>1664</v>
      </c>
      <c r="AA35" s="104">
        <f>IF(AB35&gt;0,(AB35-Z35)/2,"")</f>
        <v/>
      </c>
      <c r="AB35" s="104" t="n">
        <v>1664</v>
      </c>
      <c r="AC35" s="104">
        <f>IF(AD35&gt;0,(AD35-AB35)/2,"")</f>
        <v/>
      </c>
      <c r="AD35" s="104" t="n">
        <v>1664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30</v>
      </c>
      <c r="U36" s="106">
        <f>IF(V36&gt;0,(V36-T36)/2,"")</f>
        <v/>
      </c>
      <c r="V36" s="106" t="n"/>
      <c r="W36" s="106">
        <f>IF(X36&gt;0,(X36-V36)/2,"")</f>
        <v/>
      </c>
      <c r="X36" s="106" t="n">
        <v>1378</v>
      </c>
      <c r="Y36" s="106">
        <f>IF(Z36&gt;0,(Z36-X36)/2,"")</f>
        <v/>
      </c>
      <c r="Z36" s="106" t="n">
        <v>1378</v>
      </c>
      <c r="AA36" s="106">
        <f>IF(AB36&gt;0,(AB36-Z36)/2,"")</f>
        <v/>
      </c>
      <c r="AB36" s="106" t="n">
        <v>1378</v>
      </c>
      <c r="AC36" s="106">
        <f>IF(AD36&gt;0,(AD36-AB36)/2,"")</f>
        <v/>
      </c>
      <c r="AD36" s="106" t="n">
        <v>1378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0</v>
      </c>
      <c r="S37" s="108">
        <f>IF(T37&gt;0,(T37-R37)/2,"")</f>
        <v/>
      </c>
      <c r="T37" s="108" t="n">
        <v>3500</v>
      </c>
      <c r="U37" s="108">
        <f>IF(V37&gt;0,(V37-T37)/2,"")</f>
        <v/>
      </c>
      <c r="V37" s="108" t="n"/>
      <c r="W37" s="108">
        <f>IF(X37&gt;0,(X37-V37)/2,"")</f>
        <v/>
      </c>
      <c r="X37" s="108" t="n">
        <v>3814</v>
      </c>
      <c r="Y37" s="108">
        <f>IF(Z37&gt;0,(Z37-X37)/2,"")</f>
        <v/>
      </c>
      <c r="Z37" s="108" t="n">
        <v>3814</v>
      </c>
      <c r="AA37" s="108">
        <f>IF(AB37&gt;0,(AB37-Z37)/2,"")</f>
        <v/>
      </c>
      <c r="AB37" s="108" t="n">
        <v>3814</v>
      </c>
      <c r="AC37" s="108">
        <f>IF(AD37&gt;0,(AD37-AB37)/2,"")</f>
        <v/>
      </c>
      <c r="AD37" s="108" t="n">
        <v>3814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1231</v>
      </c>
      <c r="S38" s="106">
        <f>IF(T38&gt;0,(T38-R38)/2,"")</f>
        <v/>
      </c>
      <c r="T38" s="106" t="n">
        <v>2435</v>
      </c>
      <c r="U38" s="106">
        <f>IF(V38&gt;0,(V38-T38)/2,"")</f>
        <v/>
      </c>
      <c r="V38" s="106" t="n"/>
      <c r="W38" s="106">
        <f>IF(X38&gt;0,(X38-V38)/2,"")</f>
        <v/>
      </c>
      <c r="X38" s="106" t="n">
        <v>3183</v>
      </c>
      <c r="Y38" s="106">
        <f>IF(Z38&gt;0,(Z38-X38)/2,"")</f>
        <v/>
      </c>
      <c r="Z38" s="106" t="n">
        <v>3183</v>
      </c>
      <c r="AA38" s="106">
        <f>IF(AB38&gt;0,(AB38-Z38)/2,"")</f>
        <v/>
      </c>
      <c r="AB38" s="106" t="n">
        <v>3183</v>
      </c>
      <c r="AC38" s="106">
        <f>IF(AD38&gt;0,(AD38-AB38)/2,"")</f>
        <v/>
      </c>
      <c r="AD38" s="106" t="n">
        <v>3183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609</v>
      </c>
      <c r="S39" s="108">
        <f>IF(T39&gt;0,(T39-R39)/2,"")</f>
        <v/>
      </c>
      <c r="T39" s="108" t="n">
        <v>1431</v>
      </c>
      <c r="U39" s="108">
        <f>IF(V39&gt;0,(V39-T39)/2,"")</f>
        <v/>
      </c>
      <c r="V39" s="108" t="n"/>
      <c r="W39" s="108">
        <f>IF(X39&gt;0,(X39-V39)/2,"")</f>
        <v/>
      </c>
      <c r="X39" s="108" t="n">
        <v>2424</v>
      </c>
      <c r="Y39" s="108">
        <f>IF(Z39&gt;0,(Z39-X39)/2,"")</f>
        <v/>
      </c>
      <c r="Z39" s="108" t="n">
        <v>2424</v>
      </c>
      <c r="AA39" s="108">
        <f>IF(AB39&gt;0,(AB39-Z39)/2,"")</f>
        <v/>
      </c>
      <c r="AB39" s="108" t="n">
        <v>2424</v>
      </c>
      <c r="AC39" s="108">
        <f>IF(AD39&gt;0,(AD39-AB39)/2,"")</f>
        <v/>
      </c>
      <c r="AD39" s="108" t="n">
        <v>2424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18</v>
      </c>
      <c r="S40" s="106">
        <f>IF(T40&gt;0,(T40-R40)/2,"")</f>
        <v/>
      </c>
      <c r="T40" s="106" t="n">
        <v>227</v>
      </c>
      <c r="U40" s="106">
        <f>IF(V40&gt;0,(V40-T40)/2,"")</f>
        <v/>
      </c>
      <c r="V40" s="106" t="n"/>
      <c r="W40" s="106">
        <f>IF(X40&gt;0,(X40-V40)/2,"")</f>
        <v/>
      </c>
      <c r="X40" s="106" t="n">
        <v>1139</v>
      </c>
      <c r="Y40" s="106">
        <f>IF(Z40&gt;0,(Z40-X40)/2,"")</f>
        <v/>
      </c>
      <c r="Z40" s="106" t="n">
        <v>1139</v>
      </c>
      <c r="AA40" s="106">
        <f>IF(AB40&gt;0,(AB40-Z40)/2,"")</f>
        <v/>
      </c>
      <c r="AB40" s="106" t="n">
        <v>1139</v>
      </c>
      <c r="AC40" s="106">
        <f>IF(AD40&gt;0,(AD40-AB40)/2,"")</f>
        <v/>
      </c>
      <c r="AD40" s="106" t="n">
        <v>1139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615</v>
      </c>
      <c r="S41" s="108">
        <f>IF(T41&gt;0,(T41-R41)/2,"")</f>
        <v/>
      </c>
      <c r="T41" s="108" t="n">
        <v>1087</v>
      </c>
      <c r="U41" s="108">
        <f>IF(V41&gt;0,(V41-T41)/2,"")</f>
        <v/>
      </c>
      <c r="V41" s="108" t="n"/>
      <c r="W41" s="108">
        <f>IF(X41&gt;0,(X41-V41)/2,"")</f>
        <v/>
      </c>
      <c r="X41" s="108" t="n">
        <v>1087</v>
      </c>
      <c r="Y41" s="108">
        <f>IF(Z41&gt;0,(Z41-X41)/2,"")</f>
        <v/>
      </c>
      <c r="Z41" s="108" t="n">
        <v>1087</v>
      </c>
      <c r="AA41" s="108">
        <f>IF(AB41&gt;0,(AB41-Z41)/2,"")</f>
        <v/>
      </c>
      <c r="AB41" s="108" t="n">
        <v>1087</v>
      </c>
      <c r="AC41" s="108">
        <f>IF(AD41&gt;0,(AD41-AB41)/2,"")</f>
        <v/>
      </c>
      <c r="AD41" s="108" t="n">
        <v>1087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/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/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200</v>
      </c>
      <c r="S44" s="112">
        <f>IF(T44&gt;0,(T44-R44)/2,"")</f>
        <v/>
      </c>
      <c r="T44" s="112" t="n">
        <v>330</v>
      </c>
      <c r="U44" s="112">
        <f>IF(V44&gt;0,(V44-T44)/2,"")</f>
        <v/>
      </c>
      <c r="V44" s="112" t="n"/>
      <c r="W44" s="112">
        <f>IF(X44&gt;0,(X44-V44)/2,"")</f>
        <v/>
      </c>
      <c r="X44" s="112" t="n">
        <v>653</v>
      </c>
      <c r="Y44" s="112">
        <f>IF(Z44&gt;0,(Z44-X44)/2,"")</f>
        <v/>
      </c>
      <c r="Z44" s="112" t="n">
        <v>653</v>
      </c>
      <c r="AA44" s="112">
        <f>IF(AB44&gt;0,(AB44-Z44)/2,"")</f>
        <v/>
      </c>
      <c r="AB44" s="112" t="n">
        <v>653</v>
      </c>
      <c r="AC44" s="112">
        <f>IF(AD44&gt;0,(AD44-AB44)/2,"")</f>
        <v/>
      </c>
      <c r="AD44" s="112" t="n">
        <v>653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/>
      <c r="W45" s="108">
        <f>IF(X45&gt;0,(X45-V45)/2,"")</f>
        <v/>
      </c>
      <c r="X45" s="108" t="n">
        <v>1480</v>
      </c>
      <c r="Y45" s="108">
        <f>IF(Z45&gt;0,(Z45-X45)/2,"")</f>
        <v/>
      </c>
      <c r="Z45" s="108" t="n">
        <v>1480</v>
      </c>
      <c r="AA45" s="108">
        <f>IF(AB45&gt;0,(AB45-Z45)/2,"")</f>
        <v/>
      </c>
      <c r="AB45" s="108" t="n">
        <v>1480</v>
      </c>
      <c r="AC45" s="108">
        <f>IF(AD45&gt;0,(AD45-AB45)/2,"")</f>
        <v/>
      </c>
      <c r="AD45" s="108" t="n">
        <v>1480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/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/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/>
      <c r="W48" s="112">
        <f>IF(X48&gt;0,(X48-V48)/2,"")</f>
        <v/>
      </c>
      <c r="X48" s="112" t="n">
        <v>1728</v>
      </c>
      <c r="Y48" s="112">
        <f>IF(Z48&gt;0,(Z48-X48)/2,"")</f>
        <v/>
      </c>
      <c r="Z48" s="112" t="n">
        <v>1728</v>
      </c>
      <c r="AA48" s="112">
        <f>IF(AB48&gt;0,(AB48-Z48)/2,"")</f>
        <v/>
      </c>
      <c r="AB48" s="112" t="n">
        <v>1728</v>
      </c>
      <c r="AC48" s="112">
        <f>IF(AD48&gt;0,(AD48-AB48)/2,"")</f>
        <v/>
      </c>
      <c r="AD48" s="112" t="n">
        <v>1728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1100</v>
      </c>
      <c r="S49" s="108">
        <f>IF(T49&gt;0,(T49-R49)/2,"")</f>
        <v/>
      </c>
      <c r="T49" s="108" t="n">
        <v>1100</v>
      </c>
      <c r="U49" s="108">
        <f>IF(V49&gt;0,(V49-T49)/2,"")</f>
        <v/>
      </c>
      <c r="V49" s="108" t="n"/>
      <c r="W49" s="108">
        <f>IF(X49&gt;0,(X49-V49)/2,"")</f>
        <v/>
      </c>
      <c r="X49" s="108" t="n">
        <v>1906</v>
      </c>
      <c r="Y49" s="108">
        <f>IF(Z49&gt;0,(Z49-X49)/2,"")</f>
        <v/>
      </c>
      <c r="Z49" s="108" t="n">
        <v>1906</v>
      </c>
      <c r="AA49" s="108">
        <f>IF(AB49&gt;0,(AB49-Z49)/2,"")</f>
        <v/>
      </c>
      <c r="AB49" s="108" t="n">
        <v>1906</v>
      </c>
      <c r="AC49" s="108">
        <f>IF(AD49&gt;0,(AD49-AB49)/2,"")</f>
        <v/>
      </c>
      <c r="AD49" s="108" t="n">
        <v>1906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134</v>
      </c>
      <c r="S50" s="106">
        <f>IF(T50&gt;0,(T50-R50)/2,"")</f>
        <v/>
      </c>
      <c r="T50" s="106" t="n">
        <v>487</v>
      </c>
      <c r="U50" s="106">
        <f>IF(V50&gt;0,(V50-T50)/2,"")</f>
        <v/>
      </c>
      <c r="V50" s="106" t="n"/>
      <c r="W50" s="106">
        <f>IF(X50&gt;0,(X50-V50)/2,"")</f>
        <v/>
      </c>
      <c r="X50" s="106" t="n">
        <v>1524</v>
      </c>
      <c r="Y50" s="106">
        <f>IF(Z50&gt;0,(Z50-X50)/2,"")</f>
        <v/>
      </c>
      <c r="Z50" s="106" t="n">
        <v>1524</v>
      </c>
      <c r="AA50" s="106">
        <f>IF(AB50&gt;0,(AB50-Z50)/2,"")</f>
        <v/>
      </c>
      <c r="AB50" s="106" t="n">
        <v>1524</v>
      </c>
      <c r="AC50" s="106">
        <f>IF(AD50&gt;0,(AD50-AB50)/2,"")</f>
        <v/>
      </c>
      <c r="AD50" s="106" t="n">
        <v>1524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1000</v>
      </c>
      <c r="S51" s="108">
        <f>IF(T51&gt;0,(T51-R51)/2,"")</f>
        <v/>
      </c>
      <c r="T51" s="108" t="n">
        <v>2000</v>
      </c>
      <c r="U51" s="108">
        <f>IF(V51&gt;0,(V51-T51)/2,"")</f>
        <v/>
      </c>
      <c r="V51" s="108" t="n"/>
      <c r="W51" s="108">
        <f>IF(X51&gt;0,(X51-V51)/2,"")</f>
        <v/>
      </c>
      <c r="X51" s="108" t="n">
        <v>2600</v>
      </c>
      <c r="Y51" s="108">
        <f>IF(Z51&gt;0,(Z51-X51)/2,"")</f>
        <v/>
      </c>
      <c r="Z51" s="108" t="n">
        <v>2580</v>
      </c>
      <c r="AA51" s="108">
        <f>IF(AB51&gt;0,(AB51-Z51)/2,"")</f>
        <v/>
      </c>
      <c r="AB51" s="108" t="n">
        <v>2580</v>
      </c>
      <c r="AC51" s="108">
        <f>IF(AD51&gt;0,(AD51-AB51)/2,"")</f>
        <v/>
      </c>
      <c r="AD51" s="108" t="n">
        <v>2580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574</v>
      </c>
      <c r="S52" s="106">
        <f>IF(T52&gt;0,(T52-R52)/2,"")</f>
        <v/>
      </c>
      <c r="T52" s="106" t="n">
        <v>1054</v>
      </c>
      <c r="U52" s="106">
        <f>IF(V52&gt;0,(V52-T52)/2,"")</f>
        <v/>
      </c>
      <c r="V52" s="106" t="n"/>
      <c r="W52" s="106">
        <f>IF(X52&gt;0,(X52-V52)/2,"")</f>
        <v/>
      </c>
      <c r="X52" s="106" t="n">
        <v>2191</v>
      </c>
      <c r="Y52" s="106">
        <f>IF(Z52&gt;0,(Z52-X52)/2,"")</f>
        <v/>
      </c>
      <c r="Z52" s="106" t="n">
        <v>2191</v>
      </c>
      <c r="AA52" s="106">
        <f>IF(AB52&gt;0,(AB52-Z52)/2,"")</f>
        <v/>
      </c>
      <c r="AB52" s="106" t="n">
        <v>2191</v>
      </c>
      <c r="AC52" s="106">
        <f>IF(AD52&gt;0,(AD52-AB52)/2,"")</f>
        <v/>
      </c>
      <c r="AD52" s="106" t="n">
        <v>2191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960</v>
      </c>
      <c r="S53" s="108">
        <f>IF(T53&gt;0,(T53-R53)/2,"")</f>
        <v/>
      </c>
      <c r="T53" s="108" t="n">
        <v>960</v>
      </c>
      <c r="U53" s="108">
        <f>IF(V53&gt;0,(V53-T53)/2,"")</f>
        <v/>
      </c>
      <c r="V53" s="108" t="n"/>
      <c r="W53" s="108">
        <f>IF(X53&gt;0,(X53-V53)/2,"")</f>
        <v/>
      </c>
      <c r="X53" s="108" t="n">
        <v>1539</v>
      </c>
      <c r="Y53" s="108">
        <f>IF(Z53&gt;0,(Z53-X53)/2,"")</f>
        <v/>
      </c>
      <c r="Z53" s="108" t="n">
        <v>1539</v>
      </c>
      <c r="AA53" s="108">
        <f>IF(AB53&gt;0,(AB53-Z53)/2,"")</f>
        <v/>
      </c>
      <c r="AB53" s="108" t="n">
        <v>1539</v>
      </c>
      <c r="AC53" s="108">
        <f>IF(AD53&gt;0,(AD53-AB53)/2,"")</f>
        <v/>
      </c>
      <c r="AD53" s="108" t="n">
        <v>1539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/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/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/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1504</v>
      </c>
      <c r="S57" s="104">
        <f>IF(T57&gt;0,(T57-R57)/2,"")</f>
        <v/>
      </c>
      <c r="T57" s="104" t="n">
        <v>1909</v>
      </c>
      <c r="U57" s="104">
        <f>IF(V57&gt;0,(V57-T57)/2,"")</f>
        <v/>
      </c>
      <c r="V57" s="104" t="n"/>
      <c r="W57" s="104">
        <f>IF(X57&gt;0,(X57-V57)/2,"")</f>
        <v/>
      </c>
      <c r="X57" s="104" t="n">
        <v>2883</v>
      </c>
      <c r="Y57" s="104">
        <f>IF(Z57&gt;0,(Z57-X57)/2,"")</f>
        <v/>
      </c>
      <c r="Z57" s="104" t="n">
        <v>2883</v>
      </c>
      <c r="AA57" s="104">
        <f>IF(AB57&gt;0,(AB57-Z57)/2,"")</f>
        <v/>
      </c>
      <c r="AB57" s="104" t="n">
        <v>2883</v>
      </c>
      <c r="AC57" s="104">
        <f>IF(AD57&gt;0,(AD57-AB57)/2,"")</f>
        <v/>
      </c>
      <c r="AD57" s="104" t="n">
        <v>2883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1411</v>
      </c>
      <c r="S58" s="106">
        <f>IF(T58&gt;0,(T58-R58)/2,"")</f>
        <v/>
      </c>
      <c r="T58" s="106" t="n">
        <v>1985</v>
      </c>
      <c r="U58" s="106">
        <f>IF(V58&gt;0,(V58-T58)/2,"")</f>
        <v/>
      </c>
      <c r="V58" s="106" t="n"/>
      <c r="W58" s="106">
        <f>IF(X58&gt;0,(X58-V58)/2,"")</f>
        <v/>
      </c>
      <c r="X58" s="106" t="n">
        <v>3318</v>
      </c>
      <c r="Y58" s="106">
        <f>IF(Z58&gt;0,(Z58-X58)/2,"")</f>
        <v/>
      </c>
      <c r="Z58" s="106" t="n">
        <v>3318</v>
      </c>
      <c r="AA58" s="106">
        <f>IF(AB58&gt;0,(AB58-Z58)/2,"")</f>
        <v/>
      </c>
      <c r="AB58" s="106" t="n">
        <v>3318</v>
      </c>
      <c r="AC58" s="106">
        <f>IF(AD58&gt;0,(AD58-AB58)/2,"")</f>
        <v/>
      </c>
      <c r="AD58" s="106" t="n">
        <v>3318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1522</v>
      </c>
      <c r="S59" s="108">
        <f>IF(T59&gt;0,(T59-R59)/2,"")</f>
        <v/>
      </c>
      <c r="T59" s="108" t="n">
        <v>1522</v>
      </c>
      <c r="U59" s="108">
        <f>IF(V59&gt;0,(V59-T59)/2,"")</f>
        <v/>
      </c>
      <c r="V59" s="108" t="n"/>
      <c r="W59" s="108">
        <f>IF(X59&gt;0,(X59-V59)/2,"")</f>
        <v/>
      </c>
      <c r="X59" s="108" t="n">
        <v>1522</v>
      </c>
      <c r="Y59" s="108">
        <f>IF(Z59&gt;0,(Z59-X59)/2,"")</f>
        <v/>
      </c>
      <c r="Z59" s="108" t="n">
        <v>1522</v>
      </c>
      <c r="AA59" s="108">
        <f>IF(AB59&gt;0,(AB59-Z59)/2,"")</f>
        <v/>
      </c>
      <c r="AB59" s="108" t="n">
        <v>1522</v>
      </c>
      <c r="AC59" s="108">
        <f>IF(AD59&gt;0,(AD59-AB59)/2,"")</f>
        <v/>
      </c>
      <c r="AD59" s="108" t="n">
        <v>1522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1300</v>
      </c>
      <c r="S60" s="114">
        <f>IF(T60&gt;0,(T60-R60)/2,"")</f>
        <v/>
      </c>
      <c r="T60" s="114" t="n">
        <v>1696</v>
      </c>
      <c r="U60" s="114">
        <f>IF(V60&gt;0,(V60-T60)/2,"")</f>
        <v/>
      </c>
      <c r="V60" s="114" t="n"/>
      <c r="W60" s="114">
        <f>IF(X60&gt;0,(X60-V60)/2,"")</f>
        <v/>
      </c>
      <c r="X60" s="114" t="n">
        <v>2239</v>
      </c>
      <c r="Y60" s="114">
        <f>IF(Z60&gt;0,(Z60-X60)/2,"")</f>
        <v/>
      </c>
      <c r="Z60" s="114" t="n">
        <v>2239</v>
      </c>
      <c r="AA60" s="114">
        <f>IF(AB60&gt;0,(AB60-Z60)/2,"")</f>
        <v/>
      </c>
      <c r="AB60" s="114" t="n">
        <v>2239</v>
      </c>
      <c r="AC60" s="114">
        <f>IF(AD60&gt;0,(AD60-AB60)/2,"")</f>
        <v/>
      </c>
      <c r="AD60" s="114" t="n">
        <v>2239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0</v>
      </c>
      <c r="S61" s="104">
        <f>IF(T61&gt;0,(T61-R61)/2,"")</f>
        <v/>
      </c>
      <c r="T61" s="104" t="n">
        <v>789</v>
      </c>
      <c r="U61" s="104">
        <f>IF(V61&gt;0,(V61-T61)/2,"")</f>
        <v/>
      </c>
      <c r="V61" s="104" t="n"/>
      <c r="W61" s="104">
        <f>IF(X61&gt;0,(X61-V61)/2,"")</f>
        <v/>
      </c>
      <c r="X61" s="104" t="n">
        <v>1986</v>
      </c>
      <c r="Y61" s="104">
        <f>IF(Z61&gt;0,(Z61-X61)/2,"")</f>
        <v/>
      </c>
      <c r="Z61" s="104" t="n">
        <v>1504</v>
      </c>
      <c r="AA61" s="104">
        <f>IF(AB61&gt;0,(AB61-Z61)/2,"")</f>
        <v/>
      </c>
      <c r="AB61" s="104" t="n">
        <v>1504</v>
      </c>
      <c r="AC61" s="104">
        <f>IF(AD61&gt;0,(AD61-AB61)/2,"")</f>
        <v/>
      </c>
      <c r="AD61" s="104" t="n">
        <v>1504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355</v>
      </c>
      <c r="S62" s="106">
        <f>IF(T62&gt;0,(T62-R62)/2,"")</f>
        <v/>
      </c>
      <c r="T62" s="106" t="n">
        <v>471</v>
      </c>
      <c r="U62" s="106">
        <f>IF(V62&gt;0,(V62-T62)/2,"")</f>
        <v/>
      </c>
      <c r="V62" s="106" t="n"/>
      <c r="W62" s="106">
        <f>IF(X62&gt;0,(X62-V62)/2,"")</f>
        <v/>
      </c>
      <c r="X62" s="106" t="n">
        <v>1853</v>
      </c>
      <c r="Y62" s="106">
        <f>IF(Z62&gt;0,(Z62-X62)/2,"")</f>
        <v/>
      </c>
      <c r="Z62" s="106" t="n">
        <v>1853</v>
      </c>
      <c r="AA62" s="106">
        <f>IF(AB62&gt;0,(AB62-Z62)/2,"")</f>
        <v/>
      </c>
      <c r="AB62" s="106" t="n">
        <v>1853</v>
      </c>
      <c r="AC62" s="106">
        <f>IF(AD62&gt;0,(AD62-AB62)/2,"")</f>
        <v/>
      </c>
      <c r="AD62" s="106" t="n">
        <v>1853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311</v>
      </c>
      <c r="S63" s="108">
        <f>IF(T63&gt;0,(T63-R63)/2,"")</f>
        <v/>
      </c>
      <c r="T63" s="108" t="n">
        <v>311</v>
      </c>
      <c r="U63" s="108">
        <f>IF(V63&gt;0,(V63-T63)/2,"")</f>
        <v/>
      </c>
      <c r="V63" s="108" t="n"/>
      <c r="W63" s="108">
        <f>IF(X63&gt;0,(X63-V63)/2,"")</f>
        <v/>
      </c>
      <c r="X63" s="108" t="n">
        <v>888</v>
      </c>
      <c r="Y63" s="108">
        <f>IF(Z63&gt;0,(Z63-X63)/2,"")</f>
        <v/>
      </c>
      <c r="Z63" s="108" t="n">
        <v>1185</v>
      </c>
      <c r="AA63" s="108">
        <f>IF(AB63&gt;0,(AB63-Z63)/2,"")</f>
        <v/>
      </c>
      <c r="AB63" s="108" t="n">
        <v>1185</v>
      </c>
      <c r="AC63" s="108">
        <f>IF(AD63&gt;0,(AD63-AB63)/2,"")</f>
        <v/>
      </c>
      <c r="AD63" s="108" t="n">
        <v>1185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1281</v>
      </c>
      <c r="S64" s="114">
        <f>IF(T64&gt;0,(T64-R64)/2,"")</f>
        <v/>
      </c>
      <c r="T64" s="114" t="n">
        <v>1920</v>
      </c>
      <c r="U64" s="114">
        <f>IF(V64&gt;0,(V64-T64)/2,"")</f>
        <v/>
      </c>
      <c r="V64" s="114" t="n"/>
      <c r="W64" s="114">
        <f>IF(X64&gt;0,(X64-V64)/2,"")</f>
        <v/>
      </c>
      <c r="X64" s="114" t="n">
        <v>2165</v>
      </c>
      <c r="Y64" s="114">
        <f>IF(Z64&gt;0,(Z64-X64)/2,"")</f>
        <v/>
      </c>
      <c r="Z64" s="114" t="n">
        <v>2225</v>
      </c>
      <c r="AA64" s="114">
        <f>IF(AB64&gt;0,(AB64-Z64)/2,"")</f>
        <v/>
      </c>
      <c r="AB64" s="114" t="n">
        <v>2225</v>
      </c>
      <c r="AC64" s="114">
        <f>IF(AD64&gt;0,(AD64-AB64)/2,"")</f>
        <v/>
      </c>
      <c r="AD64" s="114" t="n">
        <v>2225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24.xml><?xml version="1.0" encoding="utf-8"?>
<worksheet xmlns:r="http://schemas.openxmlformats.org/officeDocument/2006/relationships" xmlns="http://schemas.openxmlformats.org/spreadsheetml/2006/main">
  <sheetPr codeName="Sheet124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4126</v>
      </c>
      <c r="E6" s="18" t="inlineStr">
        <is>
          <t xml:space="preserve">Room 1 </t>
        </is>
      </c>
      <c r="F6" s="119" t="n">
        <v>21190</v>
      </c>
      <c r="G6" s="117" t="n">
        <v>10462.7515</v>
      </c>
      <c r="H6" s="117" t="n">
        <v>999.9851374999998</v>
      </c>
      <c r="I6" s="19">
        <f>G6+H6</f>
        <v/>
      </c>
      <c r="J6" s="119" t="n">
        <v>22701</v>
      </c>
      <c r="K6" s="117" t="n">
        <v>11196.2795</v>
      </c>
      <c r="L6" s="117" t="n">
        <v>1090.6207</v>
      </c>
      <c r="M6" s="19">
        <f>K6+L6</f>
        <v/>
      </c>
      <c r="N6" s="85" t="n">
        <v>62</v>
      </c>
      <c r="O6" s="85" t="n">
        <v>49</v>
      </c>
      <c r="P6" s="92" t="n"/>
      <c r="Q6" s="20">
        <f>J6-P6</f>
        <v/>
      </c>
      <c r="R6" s="21" t="n">
        <v>6226</v>
      </c>
      <c r="S6" s="20">
        <f>IF(R6&gt;0,(R6-R7-$Q6),"")</f>
        <v/>
      </c>
      <c r="T6" s="21" t="n">
        <v>7807</v>
      </c>
      <c r="U6" s="20">
        <f>IF(T6&gt;0,(T6-T7-$Q6),"")</f>
        <v/>
      </c>
      <c r="V6" s="21" t="n">
        <v>14947</v>
      </c>
      <c r="W6" s="20">
        <f>IF(V6&gt;0,(V6-V7-$Q6),"")</f>
        <v/>
      </c>
      <c r="X6" s="21" t="n">
        <v>17217</v>
      </c>
      <c r="Y6" s="20">
        <f>IF(X6&gt;0,(X6-X7-$Q6),"")</f>
        <v/>
      </c>
      <c r="Z6" s="21" t="n">
        <v>17217</v>
      </c>
      <c r="AA6" s="20">
        <f>IF(Z6&gt;0,(Z6-Z7-$Q6),"")</f>
        <v/>
      </c>
      <c r="AB6" s="21" t="n">
        <v>17217</v>
      </c>
      <c r="AC6" s="22">
        <f>IF(AB6&gt;0,(AB6-AB7-$Q6),"")</f>
        <v/>
      </c>
      <c r="AD6" s="21" t="n">
        <v>17217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1582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80</v>
      </c>
      <c r="S7" s="24" t="n"/>
      <c r="T7" s="25" t="n">
        <v>87</v>
      </c>
      <c r="U7" s="24" t="n"/>
      <c r="V7" s="25" t="n">
        <v>107</v>
      </c>
      <c r="W7" s="24" t="n"/>
      <c r="X7" s="25" t="n">
        <v>111</v>
      </c>
      <c r="Y7" s="24" t="n"/>
      <c r="Z7" s="25" t="n">
        <v>111</v>
      </c>
      <c r="AA7" s="24" t="n"/>
      <c r="AB7" s="25" t="n">
        <v>111</v>
      </c>
      <c r="AC7" s="26" t="n"/>
      <c r="AD7" s="25" t="n">
        <v>111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2355</v>
      </c>
      <c r="E8" s="29" t="inlineStr">
        <is>
          <t>Room 2</t>
        </is>
      </c>
      <c r="F8" s="119" t="n">
        <v>3965</v>
      </c>
      <c r="G8" s="117" t="n">
        <v>3751.968</v>
      </c>
      <c r="H8" s="117" t="n">
        <v>13085.07337256001</v>
      </c>
      <c r="I8" s="19">
        <f>G8+H8</f>
        <v/>
      </c>
      <c r="J8" s="119" t="n">
        <v>4166</v>
      </c>
      <c r="K8" s="117" t="n">
        <v>4077.646</v>
      </c>
      <c r="L8" s="117" t="n">
        <v>13219.34631078</v>
      </c>
      <c r="M8" s="19">
        <f>K8+L8</f>
        <v/>
      </c>
      <c r="N8" s="87" t="n">
        <v>18</v>
      </c>
      <c r="O8" s="87" t="n">
        <v>14</v>
      </c>
      <c r="P8" s="92" t="n"/>
      <c r="Q8" s="20">
        <f>J8-P8</f>
        <v/>
      </c>
      <c r="R8" s="21" t="n">
        <v>559</v>
      </c>
      <c r="S8" s="20">
        <f>IF(R8&gt;0,(R8-R9-$Q8),"")</f>
        <v/>
      </c>
      <c r="T8" s="21" t="n">
        <v>860</v>
      </c>
      <c r="U8" s="20">
        <f>IF(T8&gt;0,(T8-T9-$Q8),"")</f>
        <v/>
      </c>
      <c r="V8" s="21" t="n">
        <v>1987</v>
      </c>
      <c r="W8" s="20">
        <f>IF(V8&gt;0,(V8-V9-$Q8),"")</f>
        <v/>
      </c>
      <c r="X8" s="21" t="n">
        <v>1987</v>
      </c>
      <c r="Y8" s="20">
        <f>IF(X8&gt;0,(X8-X9-$Q8),"")</f>
        <v/>
      </c>
      <c r="Z8" s="21" t="n">
        <v>1987</v>
      </c>
      <c r="AA8" s="20">
        <f>IF(Z8&gt;0,(Z8-Z9-$Q8),"")</f>
        <v/>
      </c>
      <c r="AB8" s="21" t="n">
        <v>1987</v>
      </c>
      <c r="AC8" s="22">
        <f>IF(AB8&gt;0,(AB8-AB9-$Q8),"")</f>
        <v/>
      </c>
      <c r="AD8" s="21" t="n">
        <v>1987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1365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4455</v>
      </c>
      <c r="E10" s="18" t="inlineStr">
        <is>
          <t>Room 3</t>
        </is>
      </c>
      <c r="F10" s="119" t="n">
        <v>19350</v>
      </c>
      <c r="G10" s="117" t="n">
        <v>13929.07375</v>
      </c>
      <c r="H10" s="117" t="n">
        <v>450.04111</v>
      </c>
      <c r="I10" s="19">
        <f>G10+H10</f>
        <v/>
      </c>
      <c r="J10" s="119" t="n">
        <v>20071</v>
      </c>
      <c r="K10" s="117" t="n">
        <v>14384.65575</v>
      </c>
      <c r="L10" s="117" t="n">
        <v>477.2620523000001</v>
      </c>
      <c r="M10" s="19">
        <f>K10+L10</f>
        <v/>
      </c>
      <c r="N10" s="88" t="n">
        <v>44</v>
      </c>
      <c r="O10" s="88" t="n">
        <v>37</v>
      </c>
      <c r="P10" s="92" t="n"/>
      <c r="Q10" s="20">
        <f>J10-P10</f>
        <v/>
      </c>
      <c r="R10" s="21" t="n">
        <v>3662</v>
      </c>
      <c r="S10" s="20">
        <f>IF(R10&gt;0,(R10-R11-$Q10),"")</f>
        <v/>
      </c>
      <c r="T10" s="21" t="n">
        <v>7369</v>
      </c>
      <c r="U10" s="20">
        <f>IF(T10&gt;0,(T10-T11-$Q10),"")</f>
        <v/>
      </c>
      <c r="V10" s="21" t="n">
        <v>10010</v>
      </c>
      <c r="W10" s="20">
        <f>IF(V10&gt;0,(V10-V11-$Q10),"")</f>
        <v/>
      </c>
      <c r="X10" s="21" t="n">
        <v>13378</v>
      </c>
      <c r="Y10" s="20">
        <f>IF(X10&gt;0,(X10-X11-$Q10),"")</f>
        <v/>
      </c>
      <c r="Z10" s="21" t="n">
        <v>16062</v>
      </c>
      <c r="AA10" s="20">
        <f>IF(Z10&gt;0,(Z10-Z11-$Q10),"")</f>
        <v/>
      </c>
      <c r="AB10" s="21" t="n">
        <v>16062</v>
      </c>
      <c r="AC10" s="22">
        <f>IF(AB10&gt;0,(AB10-AB11-$Q10),"")</f>
        <v/>
      </c>
      <c r="AD10" s="21" t="n">
        <v>16062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11217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0</v>
      </c>
      <c r="U11" s="24" t="n"/>
      <c r="V11" s="30" t="n">
        <v>0</v>
      </c>
      <c r="W11" s="24" t="n"/>
      <c r="X11" s="30" t="n">
        <v>0</v>
      </c>
      <c r="Y11" s="24" t="n"/>
      <c r="Z11" s="30" t="n">
        <v>0</v>
      </c>
      <c r="AA11" s="24" t="n"/>
      <c r="AB11" s="30" t="n">
        <v>0</v>
      </c>
      <c r="AC11" s="26" t="n"/>
      <c r="AD11" s="30" t="n">
        <v>0</v>
      </c>
      <c r="AE11" s="26" t="n"/>
    </row>
    <row r="12">
      <c r="B12" s="16" t="inlineStr">
        <is>
          <t>KING SOOPERS</t>
        </is>
      </c>
      <c r="C12" s="17" t="n">
        <v>1691</v>
      </c>
      <c r="E12" s="29" t="inlineStr">
        <is>
          <t>Room 4</t>
        </is>
      </c>
      <c r="F12" s="119" t="n">
        <v>11345</v>
      </c>
      <c r="G12" s="117" t="n">
        <v>10863.1515</v>
      </c>
      <c r="H12" s="117" t="n">
        <v>13836.336683</v>
      </c>
      <c r="I12" s="19">
        <f>G12+H12</f>
        <v/>
      </c>
      <c r="J12" s="119" t="n">
        <v>12798</v>
      </c>
      <c r="K12" s="117" t="n">
        <v>12317.67175</v>
      </c>
      <c r="L12" s="117" t="n">
        <v>15442.89829977</v>
      </c>
      <c r="M12" s="19">
        <f>K12+L12</f>
        <v/>
      </c>
      <c r="N12" s="88" t="n">
        <v>46</v>
      </c>
      <c r="O12" s="88" t="n">
        <v>35</v>
      </c>
      <c r="P12" s="92" t="n"/>
      <c r="Q12" s="20">
        <f>J12-P12</f>
        <v/>
      </c>
      <c r="R12" s="21" t="n">
        <v>5957</v>
      </c>
      <c r="S12" s="20">
        <f>IF(R12&gt;0,(R12-R13-$Q12),"")</f>
        <v/>
      </c>
      <c r="T12" s="21" t="n">
        <v>6238</v>
      </c>
      <c r="U12" s="20">
        <f>IF(T12&gt;0,(T12-T13-$Q12),"")</f>
        <v/>
      </c>
      <c r="V12" s="21" t="n">
        <v>10524</v>
      </c>
      <c r="W12" s="20">
        <f>IF(V12&gt;0,(V12-V13-$Q12),"")</f>
        <v/>
      </c>
      <c r="X12" s="21" t="n">
        <v>10524</v>
      </c>
      <c r="Y12" s="20">
        <f>IF(X12&gt;0,(X12-X13-$Q12),"")</f>
        <v/>
      </c>
      <c r="Z12" s="21" t="n">
        <v>10524</v>
      </c>
      <c r="AA12" s="20">
        <f>IF(Z12&gt;0,(Z12-Z13-$Q12),"")</f>
        <v/>
      </c>
      <c r="AB12" s="21" t="n">
        <v>10524</v>
      </c>
      <c r="AC12" s="22">
        <f>IF(AB12&gt;0,(AB12-AB13-$Q12),"")</f>
        <v/>
      </c>
      <c r="AD12" s="21" t="n">
        <v>10524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14602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132</v>
      </c>
      <c r="S13" s="24" t="n"/>
      <c r="T13" s="30" t="n">
        <v>132</v>
      </c>
      <c r="U13" s="24" t="n"/>
      <c r="V13" s="30" t="n">
        <v>133</v>
      </c>
      <c r="W13" s="24" t="n"/>
      <c r="X13" s="30" t="n">
        <v>133</v>
      </c>
      <c r="Y13" s="24" t="n"/>
      <c r="Z13" s="30" t="n">
        <v>133</v>
      </c>
      <c r="AA13" s="24" t="n"/>
      <c r="AB13" s="30" t="n">
        <v>133</v>
      </c>
      <c r="AC13" s="26" t="n"/>
      <c r="AD13" s="30" t="n">
        <v>133</v>
      </c>
      <c r="AE13" s="26" t="n"/>
    </row>
    <row r="14">
      <c r="B14" s="43" t="inlineStr">
        <is>
          <t>RALPHS</t>
        </is>
      </c>
      <c r="C14" s="17" t="n">
        <v>1088</v>
      </c>
      <c r="E14" s="18" t="inlineStr">
        <is>
          <t>Room 5</t>
        </is>
      </c>
      <c r="F14" s="119" t="n">
        <v>27523</v>
      </c>
      <c r="G14" s="117" t="n">
        <v>18835.6625</v>
      </c>
      <c r="H14" s="117" t="n">
        <v>28698.84614116002</v>
      </c>
      <c r="I14" s="19">
        <f>G14+H14</f>
        <v/>
      </c>
      <c r="J14" s="119" t="n">
        <v>28994</v>
      </c>
      <c r="K14" s="117" t="n">
        <v>21003.647</v>
      </c>
      <c r="L14" s="117" t="n">
        <v>30800.34723344001</v>
      </c>
      <c r="M14" s="19">
        <f>K14+L14</f>
        <v/>
      </c>
      <c r="N14" s="88" t="n">
        <v>67</v>
      </c>
      <c r="O14" s="88" t="n">
        <v>50</v>
      </c>
      <c r="P14" s="92" t="n"/>
      <c r="Q14" s="20">
        <f>J14-P14</f>
        <v/>
      </c>
      <c r="R14" s="21" t="n">
        <v>2500</v>
      </c>
      <c r="S14" s="20">
        <f>IF(R14&gt;0,(R14-R15-$Q14),"")</f>
        <v/>
      </c>
      <c r="T14" s="21" t="n">
        <v>3666</v>
      </c>
      <c r="U14" s="20">
        <f>IF(T14&gt;0,(T14-T15-$Q14),"")</f>
        <v/>
      </c>
      <c r="V14" s="21" t="n">
        <v>5419</v>
      </c>
      <c r="W14" s="20">
        <f>IF(V14&gt;0,(V14-V15-$Q14),"")</f>
        <v/>
      </c>
      <c r="X14" s="21" t="n">
        <v>5758</v>
      </c>
      <c r="Y14" s="20">
        <f>IF(X14&gt;0,(X14-X15-$Q14),"")</f>
        <v/>
      </c>
      <c r="Z14" s="21" t="n">
        <v>6511</v>
      </c>
      <c r="AA14" s="20">
        <f>IF(Z14&gt;0,(Z14-Z15-$Q14),"")</f>
        <v/>
      </c>
      <c r="AB14" s="21" t="n">
        <v>6511</v>
      </c>
      <c r="AC14" s="22">
        <f>IF(AB14&gt;0,(AB14-AB15-$Q14),"")</f>
        <v/>
      </c>
      <c r="AD14" s="21" t="n">
        <v>6511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211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2</v>
      </c>
      <c r="U15" s="24" t="n"/>
      <c r="V15" s="25" t="n">
        <v>26</v>
      </c>
      <c r="W15" s="24" t="n"/>
      <c r="X15" s="25" t="n">
        <v>27</v>
      </c>
      <c r="Y15" s="24" t="n"/>
      <c r="Z15" s="25" t="n">
        <v>30</v>
      </c>
      <c r="AA15" s="24" t="n"/>
      <c r="AB15" s="25" t="n">
        <v>30</v>
      </c>
      <c r="AC15" s="26" t="n"/>
      <c r="AD15" s="25" t="n">
        <v>30</v>
      </c>
      <c r="AE15" s="26" t="n"/>
    </row>
    <row r="16" ht="15" customHeight="1" thickBot="1">
      <c r="B16" s="16" t="inlineStr">
        <is>
          <t>SBUX PHX</t>
        </is>
      </c>
      <c r="C16" s="17" t="n">
        <v>10333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1698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4765</v>
      </c>
      <c r="O18" s="131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>
        <v>7710.5</v>
      </c>
      <c r="S22" s="46" t="n"/>
      <c r="T22" s="47" t="n">
        <v>3225.5</v>
      </c>
      <c r="U22" s="46" t="n"/>
      <c r="V22" s="47" t="n">
        <v>13516</v>
      </c>
      <c r="W22" s="46" t="n"/>
      <c r="X22" s="47" t="n">
        <v>2819.5</v>
      </c>
      <c r="Y22" s="46" t="n"/>
      <c r="Z22" s="47" t="n">
        <v>0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11240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31686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4126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4455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15438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3720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1950</v>
      </c>
      <c r="W35" s="104">
        <f>IF(X35&gt;0,(X35-V35)/2,"")</f>
        <v/>
      </c>
      <c r="X35" s="104" t="n">
        <v>2190</v>
      </c>
      <c r="Y35" s="104">
        <f>IF(Z35&gt;0,(Z35-X35)/2,"")</f>
        <v/>
      </c>
      <c r="Z35" s="104" t="n">
        <v>2190</v>
      </c>
      <c r="AA35" s="104">
        <f>IF(AB35&gt;0,(AB35-Z35)/2,"")</f>
        <v/>
      </c>
      <c r="AB35" s="104" t="n">
        <v>2190</v>
      </c>
      <c r="AC35" s="104">
        <f>IF(AD35&gt;0,(AD35-AB35)/2,"")</f>
        <v/>
      </c>
      <c r="AD35" s="104" t="n">
        <v>2190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1176</v>
      </c>
      <c r="S36" s="106">
        <f>IF(T36&gt;0,(T36-R36)/2,"")</f>
        <v/>
      </c>
      <c r="T36" s="106" t="n">
        <v>1176</v>
      </c>
      <c r="U36" s="106">
        <f>IF(V36&gt;0,(V36-T36)/2,"")</f>
        <v/>
      </c>
      <c r="V36" s="106" t="n">
        <v>1176</v>
      </c>
      <c r="W36" s="106">
        <f>IF(X36&gt;0,(X36-V36)/2,"")</f>
        <v/>
      </c>
      <c r="X36" s="106" t="n">
        <v>2492</v>
      </c>
      <c r="Y36" s="106">
        <f>IF(Z36&gt;0,(Z36-X36)/2,"")</f>
        <v/>
      </c>
      <c r="Z36" s="106" t="n">
        <v>2492</v>
      </c>
      <c r="AA36" s="106">
        <f>IF(AB36&gt;0,(AB36-Z36)/2,"")</f>
        <v/>
      </c>
      <c r="AB36" s="106" t="n">
        <v>2492</v>
      </c>
      <c r="AC36" s="106">
        <f>IF(AD36&gt;0,(AD36-AB36)/2,"")</f>
        <v/>
      </c>
      <c r="AD36" s="106" t="n">
        <v>2492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1650</v>
      </c>
      <c r="S37" s="108">
        <f>IF(T37&gt;0,(T37-R37)/2,"")</f>
        <v/>
      </c>
      <c r="T37" s="108" t="n">
        <v>1650</v>
      </c>
      <c r="U37" s="108">
        <f>IF(V37&gt;0,(V37-T37)/2,"")</f>
        <v/>
      </c>
      <c r="V37" s="108" t="n">
        <v>3169</v>
      </c>
      <c r="W37" s="108">
        <f>IF(X37&gt;0,(X37-V37)/2,"")</f>
        <v/>
      </c>
      <c r="X37" s="108" t="n">
        <v>3169</v>
      </c>
      <c r="Y37" s="108">
        <f>IF(Z37&gt;0,(Z37-X37)/2,"")</f>
        <v/>
      </c>
      <c r="Z37" s="108" t="n">
        <v>3169</v>
      </c>
      <c r="AA37" s="108">
        <f>IF(AB37&gt;0,(AB37-Z37)/2,"")</f>
        <v/>
      </c>
      <c r="AB37" s="108" t="n">
        <v>3169</v>
      </c>
      <c r="AC37" s="108">
        <f>IF(AD37&gt;0,(AD37-AB37)/2,"")</f>
        <v/>
      </c>
      <c r="AD37" s="108" t="n">
        <v>3169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1319</v>
      </c>
      <c r="S38" s="106">
        <f>IF(T38&gt;0,(T38-R38)/2,"")</f>
        <v/>
      </c>
      <c r="T38" s="106" t="n">
        <v>1874</v>
      </c>
      <c r="U38" s="106">
        <f>IF(V38&gt;0,(V38-T38)/2,"")</f>
        <v/>
      </c>
      <c r="V38" s="106" t="n">
        <v>3436</v>
      </c>
      <c r="W38" s="106">
        <f>IF(X38&gt;0,(X38-V38)/2,"")</f>
        <v/>
      </c>
      <c r="X38" s="106" t="n">
        <v>3364</v>
      </c>
      <c r="Y38" s="106">
        <f>IF(Z38&gt;0,(Z38-X38)/2,"")</f>
        <v/>
      </c>
      <c r="Z38" s="106" t="n">
        <v>3364</v>
      </c>
      <c r="AA38" s="106">
        <f>IF(AB38&gt;0,(AB38-Z38)/2,"")</f>
        <v/>
      </c>
      <c r="AB38" s="106" t="n">
        <v>3364</v>
      </c>
      <c r="AC38" s="106">
        <f>IF(AD38&gt;0,(AD38-AB38)/2,"")</f>
        <v/>
      </c>
      <c r="AD38" s="106" t="n">
        <v>3364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883</v>
      </c>
      <c r="S39" s="108">
        <f>IF(T39&gt;0,(T39-R39)/2,"")</f>
        <v/>
      </c>
      <c r="T39" s="108" t="n">
        <v>1477</v>
      </c>
      <c r="U39" s="108">
        <f>IF(V39&gt;0,(V39-T39)/2,"")</f>
        <v/>
      </c>
      <c r="V39" s="108" t="n">
        <v>2087</v>
      </c>
      <c r="W39" s="108">
        <f>IF(X39&gt;0,(X39-V39)/2,"")</f>
        <v/>
      </c>
      <c r="X39" s="108" t="n">
        <v>2459</v>
      </c>
      <c r="Y39" s="108">
        <f>IF(Z39&gt;0,(Z39-X39)/2,"")</f>
        <v/>
      </c>
      <c r="Z39" s="108" t="n">
        <v>2459</v>
      </c>
      <c r="AA39" s="108">
        <f>IF(AB39&gt;0,(AB39-Z39)/2,"")</f>
        <v/>
      </c>
      <c r="AB39" s="108" t="n">
        <v>2459</v>
      </c>
      <c r="AC39" s="108">
        <f>IF(AD39&gt;0,(AD39-AB39)/2,"")</f>
        <v/>
      </c>
      <c r="AD39" s="108" t="n">
        <v>2459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258</v>
      </c>
      <c r="S40" s="106">
        <f>IF(T40&gt;0,(T40-R40)/2,"")</f>
        <v/>
      </c>
      <c r="T40" s="106" t="n">
        <v>278</v>
      </c>
      <c r="U40" s="106">
        <f>IF(V40&gt;0,(V40-T40)/2,"")</f>
        <v/>
      </c>
      <c r="V40" s="106" t="n">
        <v>1777</v>
      </c>
      <c r="W40" s="106">
        <f>IF(X40&gt;0,(X40-V40)/2,"")</f>
        <v/>
      </c>
      <c r="X40" s="106" t="n">
        <v>2191</v>
      </c>
      <c r="Y40" s="106">
        <f>IF(Z40&gt;0,(Z40-X40)/2,"")</f>
        <v/>
      </c>
      <c r="Z40" s="106" t="n">
        <v>2191</v>
      </c>
      <c r="AA40" s="106">
        <f>IF(AB40&gt;0,(AB40-Z40)/2,"")</f>
        <v/>
      </c>
      <c r="AB40" s="106" t="n">
        <v>2191</v>
      </c>
      <c r="AC40" s="106">
        <f>IF(AD40&gt;0,(AD40-AB40)/2,"")</f>
        <v/>
      </c>
      <c r="AD40" s="106" t="n">
        <v>2191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940</v>
      </c>
      <c r="S41" s="108">
        <f>IF(T41&gt;0,(T41-R41)/2,"")</f>
        <v/>
      </c>
      <c r="T41" s="108" t="n">
        <v>1352</v>
      </c>
      <c r="U41" s="108">
        <f>IF(V41&gt;0,(V41-T41)/2,"")</f>
        <v/>
      </c>
      <c r="V41" s="108" t="n">
        <v>1352</v>
      </c>
      <c r="W41" s="108">
        <f>IF(X41&gt;0,(X41-V41)/2,"")</f>
        <v/>
      </c>
      <c r="X41" s="108" t="n">
        <v>1352</v>
      </c>
      <c r="Y41" s="108">
        <f>IF(Z41&gt;0,(Z41-X41)/2,"")</f>
        <v/>
      </c>
      <c r="Z41" s="108" t="n">
        <v>1352</v>
      </c>
      <c r="AA41" s="108">
        <f>IF(AB41&gt;0,(AB41-Z41)/2,"")</f>
        <v/>
      </c>
      <c r="AB41" s="108" t="n">
        <v>1352</v>
      </c>
      <c r="AC41" s="108">
        <f>IF(AD41&gt;0,(AD41-AB41)/2,"")</f>
        <v/>
      </c>
      <c r="AD41" s="108" t="n">
        <v>1352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131</v>
      </c>
      <c r="S44" s="112">
        <f>IF(T44&gt;0,(T44-R44)/2,"")</f>
        <v/>
      </c>
      <c r="T44" s="112" t="n">
        <v>432</v>
      </c>
      <c r="U44" s="112">
        <f>IF(V44&gt;0,(V44-T44)/2,"")</f>
        <v/>
      </c>
      <c r="V44" s="112" t="n">
        <v>768</v>
      </c>
      <c r="W44" s="112">
        <f>IF(X44&gt;0,(X44-V44)/2,"")</f>
        <v/>
      </c>
      <c r="X44" s="112" t="n">
        <v>768</v>
      </c>
      <c r="Y44" s="112">
        <f>IF(Z44&gt;0,(Z44-X44)/2,"")</f>
        <v/>
      </c>
      <c r="Z44" s="112" t="n">
        <v>768</v>
      </c>
      <c r="AA44" s="112">
        <f>IF(AB44&gt;0,(AB44-Z44)/2,"")</f>
        <v/>
      </c>
      <c r="AB44" s="112" t="n">
        <v>768</v>
      </c>
      <c r="AC44" s="112">
        <f>IF(AD44&gt;0,(AD44-AB44)/2,"")</f>
        <v/>
      </c>
      <c r="AD44" s="112" t="n">
        <v>768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428</v>
      </c>
      <c r="S45" s="108">
        <f>IF(T45&gt;0,(T45-R45)/2,"")</f>
        <v/>
      </c>
      <c r="T45" s="108" t="n">
        <v>428</v>
      </c>
      <c r="U45" s="108">
        <f>IF(V45&gt;0,(V45-T45)/2,"")</f>
        <v/>
      </c>
      <c r="V45" s="108" t="n">
        <v>1219</v>
      </c>
      <c r="W45" s="108">
        <f>IF(X45&gt;0,(X45-V45)/2,"")</f>
        <v/>
      </c>
      <c r="X45" s="108" t="n">
        <v>1219</v>
      </c>
      <c r="Y45" s="108">
        <f>IF(Z45&gt;0,(Z45-X45)/2,"")</f>
        <v/>
      </c>
      <c r="Z45" s="108" t="n">
        <v>1219</v>
      </c>
      <c r="AA45" s="108">
        <f>IF(AB45&gt;0,(AB45-Z45)/2,"")</f>
        <v/>
      </c>
      <c r="AB45" s="108" t="n">
        <v>1219</v>
      </c>
      <c r="AC45" s="108">
        <f>IF(AD45&gt;0,(AD45-AB45)/2,"")</f>
        <v/>
      </c>
      <c r="AD45" s="108" t="n">
        <v>1219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1165</v>
      </c>
      <c r="U48" s="112">
        <f>IF(V48&gt;0,(V48-T48)/2,"")</f>
        <v/>
      </c>
      <c r="V48" s="112" t="n">
        <v>1165</v>
      </c>
      <c r="W48" s="112">
        <f>IF(X48&gt;0,(X48-V48)/2,"")</f>
        <v/>
      </c>
      <c r="X48" s="112" t="n">
        <v>1736</v>
      </c>
      <c r="Y48" s="112">
        <f>IF(Z48&gt;0,(Z48-X48)/2,"")</f>
        <v/>
      </c>
      <c r="Z48" s="112" t="n">
        <v>1854</v>
      </c>
      <c r="AA48" s="112">
        <f>IF(AB48&gt;0,(AB48-Z48)/2,"")</f>
        <v/>
      </c>
      <c r="AB48" s="112" t="n">
        <v>1854</v>
      </c>
      <c r="AC48" s="112">
        <f>IF(AD48&gt;0,(AD48-AB48)/2,"")</f>
        <v/>
      </c>
      <c r="AD48" s="112" t="n">
        <v>1854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756</v>
      </c>
      <c r="S49" s="108">
        <f>IF(T49&gt;0,(T49-R49)/2,"")</f>
        <v/>
      </c>
      <c r="T49" s="108" t="n">
        <v>1362</v>
      </c>
      <c r="U49" s="108">
        <f>IF(V49&gt;0,(V49-T49)/2,"")</f>
        <v/>
      </c>
      <c r="V49" s="108" t="n">
        <v>1720</v>
      </c>
      <c r="W49" s="108">
        <f>IF(X49&gt;0,(X49-V49)/2,"")</f>
        <v/>
      </c>
      <c r="X49" s="108" t="n">
        <v>2053</v>
      </c>
      <c r="Y49" s="108">
        <f>IF(Z49&gt;0,(Z49-X49)/2,"")</f>
        <v/>
      </c>
      <c r="Z49" s="108" t="n">
        <v>2105</v>
      </c>
      <c r="AA49" s="108">
        <f>IF(AB49&gt;0,(AB49-Z49)/2,"")</f>
        <v/>
      </c>
      <c r="AB49" s="108" t="n">
        <v>2105</v>
      </c>
      <c r="AC49" s="108">
        <f>IF(AD49&gt;0,(AD49-AB49)/2,"")</f>
        <v/>
      </c>
      <c r="AD49" s="108" t="n">
        <v>2105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186</v>
      </c>
      <c r="S50" s="106">
        <f>IF(T50&gt;0,(T50-R50)/2,"")</f>
        <v/>
      </c>
      <c r="T50" s="106" t="n">
        <v>362</v>
      </c>
      <c r="U50" s="106">
        <f>IF(V50&gt;0,(V50-T50)/2,"")</f>
        <v/>
      </c>
      <c r="V50" s="106" t="n">
        <v>1393</v>
      </c>
      <c r="W50" s="106">
        <f>IF(X50&gt;0,(X50-V50)/2,"")</f>
        <v/>
      </c>
      <c r="X50" s="106" t="n">
        <v>2173</v>
      </c>
      <c r="Y50" s="106">
        <f>IF(Z50&gt;0,(Z50-X50)/2,"")</f>
        <v/>
      </c>
      <c r="Z50" s="106" t="n">
        <v>2319</v>
      </c>
      <c r="AA50" s="106">
        <f>IF(AB50&gt;0,(AB50-Z50)/2,"")</f>
        <v/>
      </c>
      <c r="AB50" s="106" t="n">
        <v>2319</v>
      </c>
      <c r="AC50" s="106">
        <f>IF(AD50&gt;0,(AD50-AB50)/2,"")</f>
        <v/>
      </c>
      <c r="AD50" s="106" t="n">
        <v>2319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1000</v>
      </c>
      <c r="S51" s="108">
        <f>IF(T51&gt;0,(T51-R51)/2,"")</f>
        <v/>
      </c>
      <c r="T51" s="108" t="n">
        <v>1000</v>
      </c>
      <c r="U51" s="108">
        <f>IF(V51&gt;0,(V51-T51)/2,"")</f>
        <v/>
      </c>
      <c r="V51" s="108" t="n">
        <v>2000</v>
      </c>
      <c r="W51" s="108">
        <f>IF(X51&gt;0,(X51-V51)/2,"")</f>
        <v/>
      </c>
      <c r="X51" s="108" t="n">
        <v>1780</v>
      </c>
      <c r="Y51" s="108">
        <f>IF(Z51&gt;0,(Z51-X51)/2,"")</f>
        <v/>
      </c>
      <c r="Z51" s="108" t="n">
        <v>3080</v>
      </c>
      <c r="AA51" s="108">
        <f>IF(AB51&gt;0,(AB51-Z51)/2,"")</f>
        <v/>
      </c>
      <c r="AB51" s="108" t="n">
        <v>3080</v>
      </c>
      <c r="AC51" s="108">
        <f>IF(AD51&gt;0,(AD51-AB51)/2,"")</f>
        <v/>
      </c>
      <c r="AD51" s="108" t="n">
        <v>3080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780</v>
      </c>
      <c r="S52" s="106">
        <f>IF(T52&gt;0,(T52-R52)/2,"")</f>
        <v/>
      </c>
      <c r="T52" s="106" t="n">
        <v>1560</v>
      </c>
      <c r="U52" s="106">
        <f>IF(V52&gt;0,(V52-T52)/2,"")</f>
        <v/>
      </c>
      <c r="V52" s="106" t="n">
        <v>1560</v>
      </c>
      <c r="W52" s="106">
        <f>IF(X52&gt;0,(X52-V52)/2,"")</f>
        <v/>
      </c>
      <c r="X52" s="106" t="n">
        <v>2708</v>
      </c>
      <c r="Y52" s="106">
        <f>IF(Z52&gt;0,(Z52-X52)/2,"")</f>
        <v/>
      </c>
      <c r="Z52" s="106" t="n">
        <v>2708</v>
      </c>
      <c r="AA52" s="106">
        <f>IF(AB52&gt;0,(AB52-Z52)/2,"")</f>
        <v/>
      </c>
      <c r="AB52" s="106" t="n">
        <v>2708</v>
      </c>
      <c r="AC52" s="106">
        <f>IF(AD52&gt;0,(AD52-AB52)/2,"")</f>
        <v/>
      </c>
      <c r="AD52" s="106" t="n">
        <v>2708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940</v>
      </c>
      <c r="S53" s="108">
        <f>IF(T53&gt;0,(T53-R53)/2,"")</f>
        <v/>
      </c>
      <c r="T53" s="108" t="n">
        <v>1920</v>
      </c>
      <c r="U53" s="108">
        <f>IF(V53&gt;0,(V53-T53)/2,"")</f>
        <v/>
      </c>
      <c r="V53" s="108" t="n">
        <v>2172</v>
      </c>
      <c r="W53" s="108">
        <f>IF(X53&gt;0,(X53-V53)/2,"")</f>
        <v/>
      </c>
      <c r="X53" s="108" t="n">
        <v>2928</v>
      </c>
      <c r="Y53" s="108">
        <f>IF(Z53&gt;0,(Z53-X53)/2,"")</f>
        <v/>
      </c>
      <c r="Z53" s="108" t="n">
        <v>3996</v>
      </c>
      <c r="AA53" s="108">
        <f>IF(AB53&gt;0,(AB53-Z53)/2,"")</f>
        <v/>
      </c>
      <c r="AB53" s="108" t="n">
        <v>3996</v>
      </c>
      <c r="AC53" s="108">
        <f>IF(AD53&gt;0,(AD53-AB53)/2,"")</f>
        <v/>
      </c>
      <c r="AD53" s="108" t="n">
        <v>3996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1392</v>
      </c>
      <c r="S57" s="104">
        <f>IF(T57&gt;0,(T57-R57)/2,"")</f>
        <v/>
      </c>
      <c r="T57" s="104" t="n">
        <v>1690</v>
      </c>
      <c r="U57" s="104">
        <f>IF(V57&gt;0,(V57-T57)/2,"")</f>
        <v/>
      </c>
      <c r="V57" s="104" t="n">
        <v>2884</v>
      </c>
      <c r="W57" s="104">
        <f>IF(X57&gt;0,(X57-V57)/2,"")</f>
        <v/>
      </c>
      <c r="X57" s="104" t="n">
        <v>2884</v>
      </c>
      <c r="Y57" s="104">
        <f>IF(Z57&gt;0,(Z57-X57)/2,"")</f>
        <v/>
      </c>
      <c r="Z57" s="104" t="n">
        <v>2884</v>
      </c>
      <c r="AA57" s="104">
        <f>IF(AB57&gt;0,(AB57-Z57)/2,"")</f>
        <v/>
      </c>
      <c r="AB57" s="104" t="n">
        <v>2884</v>
      </c>
      <c r="AC57" s="104">
        <f>IF(AD57&gt;0,(AD57-AB57)/2,"")</f>
        <v/>
      </c>
      <c r="AD57" s="104" t="n">
        <v>2884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2059</v>
      </c>
      <c r="S58" s="106">
        <f>IF(T58&gt;0,(T58-R58)/2,"")</f>
        <v/>
      </c>
      <c r="T58" s="106" t="n">
        <v>2059</v>
      </c>
      <c r="U58" s="106">
        <f>IF(V58&gt;0,(V58-T58)/2,"")</f>
        <v/>
      </c>
      <c r="V58" s="106" t="n">
        <v>3883</v>
      </c>
      <c r="W58" s="106">
        <f>IF(X58&gt;0,(X58-V58)/2,"")</f>
        <v/>
      </c>
      <c r="X58" s="106" t="n">
        <v>3883</v>
      </c>
      <c r="Y58" s="106">
        <f>IF(Z58&gt;0,(Z58-X58)/2,"")</f>
        <v/>
      </c>
      <c r="Z58" s="106" t="n">
        <v>3883</v>
      </c>
      <c r="AA58" s="106">
        <f>IF(AB58&gt;0,(AB58-Z58)/2,"")</f>
        <v/>
      </c>
      <c r="AB58" s="106" t="n">
        <v>3883</v>
      </c>
      <c r="AC58" s="106">
        <f>IF(AD58&gt;0,(AD58-AB58)/2,"")</f>
        <v/>
      </c>
      <c r="AD58" s="106" t="n">
        <v>3883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663</v>
      </c>
      <c r="S59" s="108">
        <f>IF(T59&gt;0,(T59-R59)/2,"")</f>
        <v/>
      </c>
      <c r="T59" s="108" t="n">
        <v>663</v>
      </c>
      <c r="U59" s="108">
        <f>IF(V59&gt;0,(V59-T59)/2,"")</f>
        <v/>
      </c>
      <c r="V59" s="108" t="n">
        <v>1467</v>
      </c>
      <c r="W59" s="108">
        <f>IF(X59&gt;0,(X59-V59)/2,"")</f>
        <v/>
      </c>
      <c r="X59" s="108" t="n">
        <v>1467</v>
      </c>
      <c r="Y59" s="108">
        <f>IF(Z59&gt;0,(Z59-X59)/2,"")</f>
        <v/>
      </c>
      <c r="Z59" s="108" t="n">
        <v>1467</v>
      </c>
      <c r="AA59" s="108">
        <f>IF(AB59&gt;0,(AB59-Z59)/2,"")</f>
        <v/>
      </c>
      <c r="AB59" s="108" t="n">
        <v>1467</v>
      </c>
      <c r="AC59" s="108">
        <f>IF(AD59&gt;0,(AD59-AB59)/2,"")</f>
        <v/>
      </c>
      <c r="AD59" s="108" t="n">
        <v>1467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1843</v>
      </c>
      <c r="S60" s="114">
        <f>IF(T60&gt;0,(T60-R60)/2,"")</f>
        <v/>
      </c>
      <c r="T60" s="114" t="n">
        <v>1826</v>
      </c>
      <c r="U60" s="114">
        <f>IF(V60&gt;0,(V60-T60)/2,"")</f>
        <v/>
      </c>
      <c r="V60" s="114" t="n">
        <v>2290</v>
      </c>
      <c r="W60" s="114">
        <f>IF(X60&gt;0,(X60-V60)/2,"")</f>
        <v/>
      </c>
      <c r="X60" s="114" t="n">
        <v>2290</v>
      </c>
      <c r="Y60" s="114">
        <f>IF(Z60&gt;0,(Z60-X60)/2,"")</f>
        <v/>
      </c>
      <c r="Z60" s="114" t="n">
        <v>2290</v>
      </c>
      <c r="AA60" s="114">
        <f>IF(AB60&gt;0,(AB60-Z60)/2,"")</f>
        <v/>
      </c>
      <c r="AB60" s="114" t="n">
        <v>2290</v>
      </c>
      <c r="AC60" s="114">
        <f>IF(AD60&gt;0,(AD60-AB60)/2,"")</f>
        <v/>
      </c>
      <c r="AD60" s="114" t="n">
        <v>2290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531</v>
      </c>
      <c r="S61" s="104">
        <f>IF(T61&gt;0,(T61-R61)/2,"")</f>
        <v/>
      </c>
      <c r="T61" s="104" t="n">
        <v>756</v>
      </c>
      <c r="U61" s="104">
        <f>IF(V61&gt;0,(V61-T61)/2,"")</f>
        <v/>
      </c>
      <c r="V61" s="104" t="n">
        <v>884</v>
      </c>
      <c r="W61" s="104">
        <f>IF(X61&gt;0,(X61-V61)/2,"")</f>
        <v/>
      </c>
      <c r="X61" s="104" t="n">
        <v>413</v>
      </c>
      <c r="Y61" s="104">
        <f>IF(Z61&gt;0,(Z61-X61)/2,"")</f>
        <v/>
      </c>
      <c r="Z61" s="104" t="n">
        <v>665</v>
      </c>
      <c r="AA61" s="104">
        <f>IF(AB61&gt;0,(AB61-Z61)/2,"")</f>
        <v/>
      </c>
      <c r="AB61" s="104" t="n">
        <v>665</v>
      </c>
      <c r="AC61" s="104">
        <f>IF(AD61&gt;0,(AD61-AB61)/2,"")</f>
        <v/>
      </c>
      <c r="AD61" s="104" t="n">
        <v>665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182</v>
      </c>
      <c r="S62" s="106">
        <f>IF(T62&gt;0,(T62-R62)/2,"")</f>
        <v/>
      </c>
      <c r="T62" s="106" t="n">
        <v>176</v>
      </c>
      <c r="U62" s="106">
        <f>IF(V62&gt;0,(V62-T62)/2,"")</f>
        <v/>
      </c>
      <c r="V62" s="106" t="n">
        <v>1696</v>
      </c>
      <c r="W62" s="106">
        <f>IF(X62&gt;0,(X62-V62)/2,"")</f>
        <v/>
      </c>
      <c r="X62" s="106" t="n">
        <v>1677</v>
      </c>
      <c r="Y62" s="106">
        <f>IF(Z62&gt;0,(Z62-X62)/2,"")</f>
        <v/>
      </c>
      <c r="Z62" s="106" t="n">
        <v>1524</v>
      </c>
      <c r="AA62" s="106">
        <f>IF(AB62&gt;0,(AB62-Z62)/2,"")</f>
        <v/>
      </c>
      <c r="AB62" s="106" t="n">
        <v>1524</v>
      </c>
      <c r="AC62" s="106">
        <f>IF(AD62&gt;0,(AD62-AB62)/2,"")</f>
        <v/>
      </c>
      <c r="AD62" s="106" t="n">
        <v>1524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112</v>
      </c>
      <c r="S63" s="108">
        <f>IF(T63&gt;0,(T63-R63)/2,"")</f>
        <v/>
      </c>
      <c r="T63" s="108" t="n">
        <v>242</v>
      </c>
      <c r="U63" s="108">
        <f>IF(V63&gt;0,(V63-T63)/2,"")</f>
        <v/>
      </c>
      <c r="V63" s="108" t="n">
        <v>566</v>
      </c>
      <c r="W63" s="108">
        <f>IF(X63&gt;0,(X63-V63)/2,"")</f>
        <v/>
      </c>
      <c r="X63" s="108" t="n">
        <v>909</v>
      </c>
      <c r="Y63" s="108">
        <f>IF(Z63&gt;0,(Z63-X63)/2,"")</f>
        <v/>
      </c>
      <c r="Z63" s="108" t="n">
        <v>1152</v>
      </c>
      <c r="AA63" s="108">
        <f>IF(AB63&gt;0,(AB63-Z63)/2,"")</f>
        <v/>
      </c>
      <c r="AB63" s="108" t="n">
        <v>1152</v>
      </c>
      <c r="AC63" s="108">
        <f>IF(AD63&gt;0,(AD63-AB63)/2,"")</f>
        <v/>
      </c>
      <c r="AD63" s="108" t="n">
        <v>1152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1282</v>
      </c>
      <c r="S64" s="114">
        <f>IF(T64&gt;0,(T64-R64)/2,"")</f>
        <v/>
      </c>
      <c r="T64" s="114" t="n">
        <v>1574</v>
      </c>
      <c r="U64" s="114">
        <f>IF(V64&gt;0,(V64-T64)/2,"")</f>
        <v/>
      </c>
      <c r="V64" s="114" t="n">
        <v>1145</v>
      </c>
      <c r="W64" s="114">
        <f>IF(X64&gt;0,(X64-V64)/2,"")</f>
        <v/>
      </c>
      <c r="X64" s="114" t="n">
        <v>1253</v>
      </c>
      <c r="Y64" s="114">
        <f>IF(Z64&gt;0,(Z64-X64)/2,"")</f>
        <v/>
      </c>
      <c r="Z64" s="114" t="n">
        <v>1368</v>
      </c>
      <c r="AA64" s="114">
        <f>IF(AB64&gt;0,(AB64-Z64)/2,"")</f>
        <v/>
      </c>
      <c r="AB64" s="114" t="n">
        <v>1368</v>
      </c>
      <c r="AC64" s="114">
        <f>IF(AD64&gt;0,(AD64-AB64)/2,"")</f>
        <v/>
      </c>
      <c r="AD64" s="114" t="n">
        <v>1368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25.xml><?xml version="1.0" encoding="utf-8"?>
<worksheet xmlns:r="http://schemas.openxmlformats.org/officeDocument/2006/relationships" xmlns="http://schemas.openxmlformats.org/spreadsheetml/2006/main">
  <sheetPr codeName="Sheet125">
    <tabColor theme="1"/>
    <outlinePr summaryBelow="1" summaryRight="1"/>
    <pageSetUpPr fitToPage="1"/>
  </sheetPr>
  <dimension ref="B2:AQ64"/>
  <sheetViews>
    <sheetView topLeftCell="F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20866</v>
      </c>
      <c r="G6" s="117" t="n">
        <v>9939.241374999998</v>
      </c>
      <c r="H6" s="117" t="n">
        <v>1115.97536</v>
      </c>
      <c r="I6" s="19">
        <f>G6+H6</f>
        <v/>
      </c>
      <c r="J6" s="119" t="n">
        <v>20795</v>
      </c>
      <c r="K6" s="117" t="n">
        <v>9965.896374999997</v>
      </c>
      <c r="L6" s="117" t="n">
        <v>1111.873275</v>
      </c>
      <c r="M6" s="19">
        <f>K6+L6</f>
        <v/>
      </c>
      <c r="N6" s="85" t="n">
        <v>57</v>
      </c>
      <c r="O6" s="85" t="n">
        <v>50</v>
      </c>
      <c r="P6" s="92" t="n"/>
      <c r="Q6" s="20">
        <f>J6-P6</f>
        <v/>
      </c>
      <c r="R6" s="21" t="n">
        <v>3454</v>
      </c>
      <c r="S6" s="20">
        <f>IF(R6&gt;0,(R6-R7-$Q6),"")</f>
        <v/>
      </c>
      <c r="T6" s="21" t="n">
        <v>8106</v>
      </c>
      <c r="U6" s="20">
        <f>IF(T6&gt;0,(T6-T7-$Q6),"")</f>
        <v/>
      </c>
      <c r="V6" s="21" t="n">
        <v>10730</v>
      </c>
      <c r="W6" s="20">
        <f>IF(V6&gt;0,(V6-V7-$Q6),"")</f>
        <v/>
      </c>
      <c r="X6" s="21" t="n">
        <v>16395</v>
      </c>
      <c r="Y6" s="20">
        <f>IF(X6&gt;0,(X6-X7-$Q6),"")</f>
        <v/>
      </c>
      <c r="Z6" s="21" t="n">
        <v>16395</v>
      </c>
      <c r="AA6" s="20">
        <f>IF(Z6&gt;0,(Z6-Z7-$Q6),"")</f>
        <v/>
      </c>
      <c r="AB6" s="21" t="n">
        <v>16395</v>
      </c>
      <c r="AC6" s="22">
        <f>IF(AB6&gt;0,(AB6-AB7-$Q6),"")</f>
        <v/>
      </c>
      <c r="AD6" s="21" t="n">
        <v>16395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16</v>
      </c>
      <c r="S7" s="24" t="n"/>
      <c r="T7" s="25" t="n">
        <v>22</v>
      </c>
      <c r="U7" s="24" t="n"/>
      <c r="V7" s="25" t="n">
        <v>32</v>
      </c>
      <c r="W7" s="24" t="n"/>
      <c r="X7" s="25" t="n">
        <v>58</v>
      </c>
      <c r="Y7" s="24" t="n"/>
      <c r="Z7" s="25" t="n">
        <v>58</v>
      </c>
      <c r="AA7" s="24" t="n"/>
      <c r="AB7" s="25" t="n">
        <v>58</v>
      </c>
      <c r="AC7" s="26" t="n"/>
      <c r="AD7" s="25" t="n">
        <v>58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2357</v>
      </c>
      <c r="E8" s="29" t="inlineStr">
        <is>
          <t>Room 2</t>
        </is>
      </c>
      <c r="F8" s="119" t="n">
        <v>3040</v>
      </c>
      <c r="G8" s="117" t="n">
        <v>4162.853999999999</v>
      </c>
      <c r="H8" s="117" t="n">
        <v>13032.07622273999</v>
      </c>
      <c r="I8" s="19">
        <f>G8+H8</f>
        <v/>
      </c>
      <c r="J8" s="119" t="n">
        <v>2462</v>
      </c>
      <c r="K8" s="117" t="n">
        <v>3782.178</v>
      </c>
      <c r="L8" s="117" t="n">
        <v>12426.60393994</v>
      </c>
      <c r="M8" s="19">
        <f>K8+L8</f>
        <v/>
      </c>
      <c r="N8" s="87" t="n">
        <v>21</v>
      </c>
      <c r="O8" s="87" t="n">
        <v>18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712</v>
      </c>
      <c r="U8" s="20">
        <f>IF(T8&gt;0,(T8-T9-$Q8),"")</f>
        <v/>
      </c>
      <c r="V8" s="21" t="n">
        <v>1984</v>
      </c>
      <c r="W8" s="20">
        <f>IF(V8&gt;0,(V8-V9-$Q8),"")</f>
        <v/>
      </c>
      <c r="X8" s="21" t="n">
        <v>1984</v>
      </c>
      <c r="Y8" s="20">
        <f>IF(X8&gt;0,(X8-X9-$Q8),"")</f>
        <v/>
      </c>
      <c r="Z8" s="21" t="n">
        <v>1984</v>
      </c>
      <c r="AA8" s="20">
        <f>IF(Z8&gt;0,(Z8-Z9-$Q8),"")</f>
        <v/>
      </c>
      <c r="AB8" s="21" t="n">
        <v>1984</v>
      </c>
      <c r="AC8" s="22">
        <f>IF(AB8&gt;0,(AB8-AB9-$Q8),"")</f>
        <v/>
      </c>
      <c r="AD8" s="21" t="n">
        <v>1984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1428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20</v>
      </c>
      <c r="U9" s="24" t="n"/>
      <c r="V9" s="30" t="n">
        <v>107</v>
      </c>
      <c r="W9" s="24" t="n"/>
      <c r="X9" s="30" t="n">
        <v>107</v>
      </c>
      <c r="Y9" s="24" t="n"/>
      <c r="Z9" s="30" t="n">
        <v>107</v>
      </c>
      <c r="AA9" s="24" t="n"/>
      <c r="AB9" s="30" t="n">
        <v>107</v>
      </c>
      <c r="AC9" s="26" t="n"/>
      <c r="AD9" s="30" t="n">
        <v>107</v>
      </c>
      <c r="AE9" s="26" t="n"/>
    </row>
    <row r="10">
      <c r="B10" s="16" t="inlineStr">
        <is>
          <t>WM DC</t>
        </is>
      </c>
      <c r="C10" s="17" t="n">
        <v>3844</v>
      </c>
      <c r="E10" s="18" t="inlineStr">
        <is>
          <t>Room 3</t>
        </is>
      </c>
      <c r="F10" s="119" t="n">
        <v>18076</v>
      </c>
      <c r="G10" s="117" t="n">
        <v>13565.46325</v>
      </c>
      <c r="H10" s="117" t="n">
        <v>483.645455</v>
      </c>
      <c r="I10" s="19">
        <f>G10+H10</f>
        <v/>
      </c>
      <c r="J10" s="119" t="n">
        <v>11436</v>
      </c>
      <c r="K10" s="117" t="n">
        <v>8097.201249999998</v>
      </c>
      <c r="L10" s="117" t="n">
        <v>474.8336741000001</v>
      </c>
      <c r="M10" s="19">
        <f>K10+L10</f>
        <v/>
      </c>
      <c r="N10" s="88" t="n">
        <v>43</v>
      </c>
      <c r="O10" s="88" t="n">
        <v>37</v>
      </c>
      <c r="P10" s="92" t="n"/>
      <c r="Q10" s="20">
        <f>J10-P10</f>
        <v/>
      </c>
      <c r="R10" s="21" t="n">
        <v>4014</v>
      </c>
      <c r="S10" s="20">
        <f>IF(R10&gt;0,(R10-R11-$Q10),"")</f>
        <v/>
      </c>
      <c r="T10" s="21" t="n">
        <v>3902</v>
      </c>
      <c r="U10" s="20">
        <f>IF(T10&gt;0,(T10-T11-$Q10),"")</f>
        <v/>
      </c>
      <c r="V10" s="21" t="n">
        <v>9008</v>
      </c>
      <c r="W10" s="20">
        <f>IF(V10&gt;0,(V10-V11-$Q10),"")</f>
        <v/>
      </c>
      <c r="X10" s="21" t="n">
        <v>11377</v>
      </c>
      <c r="Y10" s="20">
        <f>IF(X10&gt;0,(X10-X11-$Q10),"")</f>
        <v/>
      </c>
      <c r="Z10" s="21" t="n">
        <v>11377</v>
      </c>
      <c r="AA10" s="20">
        <f>IF(Z10&gt;0,(Z10-Z11-$Q10),"")</f>
        <v/>
      </c>
      <c r="AB10" s="21" t="n">
        <v>11377</v>
      </c>
      <c r="AC10" s="22">
        <f>IF(AB10&gt;0,(AB10-AB11-$Q10),"")</f>
        <v/>
      </c>
      <c r="AD10" s="21" t="n">
        <v>11377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11392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1464</v>
      </c>
      <c r="S11" s="24" t="n"/>
      <c r="T11" s="30" t="n">
        <v>1267</v>
      </c>
      <c r="U11" s="24" t="n"/>
      <c r="V11" s="30" t="n">
        <v>2227</v>
      </c>
      <c r="W11" s="24" t="n"/>
      <c r="X11" s="30" t="n">
        <v>2097</v>
      </c>
      <c r="Y11" s="24" t="n"/>
      <c r="Z11" s="30" t="n">
        <v>2097</v>
      </c>
      <c r="AA11" s="24" t="n"/>
      <c r="AB11" s="30" t="n">
        <v>2097</v>
      </c>
      <c r="AC11" s="26" t="n"/>
      <c r="AD11" s="30" t="n">
        <v>2097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11534</v>
      </c>
      <c r="G12" s="117" t="n">
        <v>11463.031</v>
      </c>
      <c r="H12" s="117" t="n">
        <v>14556.79753328</v>
      </c>
      <c r="I12" s="19">
        <f>G12+H12</f>
        <v/>
      </c>
      <c r="J12" s="119" t="n">
        <v>12223</v>
      </c>
      <c r="K12" s="117" t="n">
        <v>11828.65525</v>
      </c>
      <c r="L12" s="117" t="n">
        <v>14031.58678575999</v>
      </c>
      <c r="M12" s="19">
        <f>K12+L12</f>
        <v/>
      </c>
      <c r="N12" s="88" t="n">
        <v>47</v>
      </c>
      <c r="O12" s="88" t="n">
        <v>41</v>
      </c>
      <c r="P12" s="92" t="n"/>
      <c r="Q12" s="20">
        <f>J12-P12</f>
        <v/>
      </c>
      <c r="R12" s="21" t="n">
        <v>5914</v>
      </c>
      <c r="S12" s="20">
        <f>IF(R12&gt;0,(R12-R13-$Q12),"")</f>
        <v/>
      </c>
      <c r="T12" s="21" t="n">
        <v>6091</v>
      </c>
      <c r="U12" s="20">
        <f>IF(T12&gt;0,(T12-T13-$Q12),"")</f>
        <v/>
      </c>
      <c r="V12" s="21" t="n">
        <v>8427</v>
      </c>
      <c r="W12" s="20">
        <f>IF(V12&gt;0,(V12-V13-$Q12),"")</f>
        <v/>
      </c>
      <c r="X12" s="21" t="n">
        <v>8387</v>
      </c>
      <c r="Y12" s="20">
        <f>IF(X12&gt;0,(X12-X13-$Q12),"")</f>
        <v/>
      </c>
      <c r="Z12" s="21" t="n">
        <v>8387</v>
      </c>
      <c r="AA12" s="20">
        <f>IF(Z12&gt;0,(Z12-Z13-$Q12),"")</f>
        <v/>
      </c>
      <c r="AB12" s="21" t="n">
        <v>8387</v>
      </c>
      <c r="AC12" s="22">
        <f>IF(AB12&gt;0,(AB12-AB13-$Q12),"")</f>
        <v/>
      </c>
      <c r="AD12" s="21" t="n">
        <v>8387</v>
      </c>
      <c r="AE12" s="22">
        <f>IF(AD12&gt;0,(AD12-AD13-$Q12),"")</f>
        <v/>
      </c>
    </row>
    <row r="13">
      <c r="B13" s="28" t="inlineStr">
        <is>
          <t>FRY'S</t>
        </is>
      </c>
      <c r="C13" s="17">
        <f>11779+16135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147</v>
      </c>
      <c r="S13" s="24" t="n"/>
      <c r="T13" s="30" t="n">
        <v>155</v>
      </c>
      <c r="U13" s="24" t="n"/>
      <c r="V13" s="30" t="n">
        <v>189</v>
      </c>
      <c r="W13" s="24" t="n"/>
      <c r="X13" s="30" t="n">
        <v>199</v>
      </c>
      <c r="Y13" s="24" t="n"/>
      <c r="Z13" s="30" t="n">
        <v>199</v>
      </c>
      <c r="AA13" s="24" t="n"/>
      <c r="AB13" s="30" t="n">
        <v>199</v>
      </c>
      <c r="AC13" s="26" t="n"/>
      <c r="AD13" s="30" t="n">
        <v>199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25352</v>
      </c>
      <c r="G14" s="117" t="n">
        <v>19197.56875</v>
      </c>
      <c r="H14" s="117" t="n">
        <v>28780.39180196001</v>
      </c>
      <c r="I14" s="19">
        <f>G14+H14</f>
        <v/>
      </c>
      <c r="J14" s="119" t="n">
        <v>26290</v>
      </c>
      <c r="K14" s="117" t="n">
        <v>20794.80825</v>
      </c>
      <c r="L14" s="117" t="n">
        <v>30325.83974226002</v>
      </c>
      <c r="M14" s="19">
        <f>K14+L14</f>
        <v/>
      </c>
      <c r="N14" s="88" t="n">
        <v>70</v>
      </c>
      <c r="O14" s="88" t="n">
        <v>54</v>
      </c>
      <c r="P14" s="92" t="n"/>
      <c r="Q14" s="20">
        <f>J14-P14</f>
        <v/>
      </c>
      <c r="R14" s="21" t="n">
        <v>3663</v>
      </c>
      <c r="S14" s="20">
        <f>IF(R14&gt;0,(R14-R15-$Q14),"")</f>
        <v/>
      </c>
      <c r="T14" s="21" t="n">
        <v>5584</v>
      </c>
      <c r="U14" s="20">
        <f>IF(T14&gt;0,(T14-T15-$Q14),"")</f>
        <v/>
      </c>
      <c r="V14" s="21" t="n">
        <v>7483</v>
      </c>
      <c r="W14" s="20">
        <f>IF(V14&gt;0,(V14-V15-$Q14),"")</f>
        <v/>
      </c>
      <c r="X14" s="21" t="n">
        <v>8665</v>
      </c>
      <c r="Y14" s="20">
        <f>IF(X14&gt;0,(X14-X15-$Q14),"")</f>
        <v/>
      </c>
      <c r="Z14" s="21" t="n">
        <v>8672</v>
      </c>
      <c r="AA14" s="20">
        <f>IF(Z14&gt;0,(Z14-Z15-$Q14),"")</f>
        <v/>
      </c>
      <c r="AB14" s="21" t="n">
        <v>8672</v>
      </c>
      <c r="AC14" s="22">
        <f>IF(AB14&gt;0,(AB14-AB15-$Q14),"")</f>
        <v/>
      </c>
      <c r="AD14" s="21" t="n">
        <v>8672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55</v>
      </c>
      <c r="S15" s="24" t="n"/>
      <c r="T15" s="25" t="n">
        <v>58</v>
      </c>
      <c r="U15" s="24" t="n"/>
      <c r="V15" s="25" t="n">
        <v>66</v>
      </c>
      <c r="W15" s="24" t="n"/>
      <c r="X15" s="25" t="n">
        <v>66</v>
      </c>
      <c r="Y15" s="24" t="n"/>
      <c r="Z15" s="25" t="n">
        <v>66</v>
      </c>
      <c r="AA15" s="24" t="n"/>
      <c r="AB15" s="25" t="n">
        <v>66</v>
      </c>
      <c r="AC15" s="26" t="n"/>
      <c r="AD15" s="25" t="n">
        <v>66</v>
      </c>
      <c r="AE15" s="26" t="n"/>
    </row>
    <row r="16" ht="15" customHeight="1" thickBot="1">
      <c r="B16" s="16" t="inlineStr">
        <is>
          <t>SBUX PHX</t>
        </is>
      </c>
      <c r="C16" s="17" t="n">
        <v>9990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2273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4856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18692</v>
      </c>
      <c r="S20" s="36" t="n">
        <v>-70038</v>
      </c>
      <c r="T20" s="35" t="n">
        <v>25719</v>
      </c>
      <c r="U20" s="36" t="n">
        <v>-63011</v>
      </c>
      <c r="V20" s="35" t="n">
        <v>42621</v>
      </c>
      <c r="W20" s="36" t="n">
        <v>-46109</v>
      </c>
      <c r="X20" s="35" t="n">
        <v>48593</v>
      </c>
      <c r="Y20" s="36" t="n">
        <v>-40137</v>
      </c>
      <c r="Z20" s="35" t="n">
        <v>52027</v>
      </c>
      <c r="AA20" s="36" t="n">
        <v>-36703</v>
      </c>
      <c r="AB20" s="35" t="n">
        <v>52027</v>
      </c>
      <c r="AC20" s="37" t="n">
        <v>-36703</v>
      </c>
      <c r="AD20" s="35" t="n">
        <v>52027</v>
      </c>
      <c r="AE20" s="37" t="n">
        <v>-36703</v>
      </c>
    </row>
    <row r="21" ht="15" customHeight="1" thickBot="1">
      <c r="M21" s="4" t="n"/>
      <c r="Q21" s="52" t="n"/>
      <c r="R21" s="40" t="n">
        <v>212</v>
      </c>
      <c r="S21" s="41" t="n"/>
      <c r="T21" s="40" t="n">
        <v>221</v>
      </c>
      <c r="U21" s="41" t="n"/>
      <c r="V21" s="40" t="n">
        <v>266</v>
      </c>
      <c r="W21" s="41" t="n"/>
      <c r="X21" s="40" t="n">
        <v>271</v>
      </c>
      <c r="Y21" s="41" t="n"/>
      <c r="Z21" s="40" t="n">
        <v>274</v>
      </c>
      <c r="AA21" s="41" t="n"/>
      <c r="AB21" s="40" t="n">
        <v>274</v>
      </c>
      <c r="AC21" s="42" t="n"/>
      <c r="AD21" s="40" t="n">
        <v>274</v>
      </c>
      <c r="AE21" s="42" t="n"/>
    </row>
    <row r="22" ht="15" customHeight="1" thickBot="1">
      <c r="M22" s="4" t="n"/>
      <c r="Q22" s="54" t="n"/>
      <c r="R22" s="47" t="n">
        <v>9346</v>
      </c>
      <c r="S22" s="46" t="n"/>
      <c r="T22" s="47" t="n">
        <v>3513.5</v>
      </c>
      <c r="U22" s="46" t="n"/>
      <c r="V22" s="47" t="n">
        <v>8451</v>
      </c>
      <c r="W22" s="46" t="n"/>
      <c r="X22" s="47" t="n">
        <v>2986</v>
      </c>
      <c r="Y22" s="46" t="n"/>
      <c r="Z22" s="47" t="n">
        <v>1717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11732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31834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3844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17382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3785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147</v>
      </c>
      <c r="W35" s="104">
        <f>IF(X35&gt;0,(X35-V35)/2,"")</f>
        <v/>
      </c>
      <c r="X35" s="104" t="n">
        <v>1749</v>
      </c>
      <c r="Y35" s="104">
        <f>IF(Z35&gt;0,(Z35-X35)/2,"")</f>
        <v/>
      </c>
      <c r="Z35" s="104" t="n">
        <v>1749</v>
      </c>
      <c r="AA35" s="104">
        <f>IF(AB35&gt;0,(AB35-Z35)/2,"")</f>
        <v/>
      </c>
      <c r="AB35" s="104" t="n">
        <v>1749</v>
      </c>
      <c r="AC35" s="104">
        <f>IF(AD35&gt;0,(AD35-AB35)/2,"")</f>
        <v/>
      </c>
      <c r="AD35" s="104" t="n">
        <v>1749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1350</v>
      </c>
      <c r="S36" s="106">
        <f>IF(T36&gt;0,(T36-R36)/2,"")</f>
        <v/>
      </c>
      <c r="T36" s="106" t="n">
        <v>1350</v>
      </c>
      <c r="U36" s="106">
        <f>IF(V36&gt;0,(V36-T36)/2,"")</f>
        <v/>
      </c>
      <c r="V36" s="106" t="n">
        <v>1350</v>
      </c>
      <c r="W36" s="106">
        <f>IF(X36&gt;0,(X36-V36)/2,"")</f>
        <v/>
      </c>
      <c r="X36" s="106" t="n">
        <v>2728</v>
      </c>
      <c r="Y36" s="106">
        <f>IF(Z36&gt;0,(Z36-X36)/2,"")</f>
        <v/>
      </c>
      <c r="Z36" s="106" t="n">
        <v>2728</v>
      </c>
      <c r="AA36" s="106">
        <f>IF(AB36&gt;0,(AB36-Z36)/2,"")</f>
        <v/>
      </c>
      <c r="AB36" s="106" t="n">
        <v>2728</v>
      </c>
      <c r="AC36" s="106">
        <f>IF(AD36&gt;0,(AD36-AB36)/2,"")</f>
        <v/>
      </c>
      <c r="AD36" s="106" t="n">
        <v>2728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0</v>
      </c>
      <c r="S37" s="108">
        <f>IF(T37&gt;0,(T37-R37)/2,"")</f>
        <v/>
      </c>
      <c r="T37" s="108" t="n">
        <v>1751</v>
      </c>
      <c r="U37" s="108">
        <f>IF(V37&gt;0,(V37-T37)/2,"")</f>
        <v/>
      </c>
      <c r="V37" s="108" t="n">
        <v>2127</v>
      </c>
      <c r="W37" s="108">
        <f>IF(X37&gt;0,(X37-V37)/2,"")</f>
        <v/>
      </c>
      <c r="X37" s="108" t="n">
        <v>3307</v>
      </c>
      <c r="Y37" s="108">
        <f>IF(Z37&gt;0,(Z37-X37)/2,"")</f>
        <v/>
      </c>
      <c r="Z37" s="108" t="n">
        <v>3307</v>
      </c>
      <c r="AA37" s="108">
        <f>IF(AB37&gt;0,(AB37-Z37)/2,"")</f>
        <v/>
      </c>
      <c r="AB37" s="108" t="n">
        <v>3307</v>
      </c>
      <c r="AC37" s="108">
        <f>IF(AD37&gt;0,(AD37-AB37)/2,"")</f>
        <v/>
      </c>
      <c r="AD37" s="108" t="n">
        <v>3307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715</v>
      </c>
      <c r="S38" s="106">
        <f>IF(T38&gt;0,(T38-R38)/2,"")</f>
        <v/>
      </c>
      <c r="T38" s="106" t="n">
        <v>1684</v>
      </c>
      <c r="U38" s="106">
        <f>IF(V38&gt;0,(V38-T38)/2,"")</f>
        <v/>
      </c>
      <c r="V38" s="106" t="n">
        <v>2556</v>
      </c>
      <c r="W38" s="106">
        <f>IF(X38&gt;0,(X38-V38)/2,"")</f>
        <v/>
      </c>
      <c r="X38" s="106" t="n">
        <v>3019</v>
      </c>
      <c r="Y38" s="106">
        <f>IF(Z38&gt;0,(Z38-X38)/2,"")</f>
        <v/>
      </c>
      <c r="Z38" s="106" t="n">
        <v>3019</v>
      </c>
      <c r="AA38" s="106">
        <f>IF(AB38&gt;0,(AB38-Z38)/2,"")</f>
        <v/>
      </c>
      <c r="AB38" s="106" t="n">
        <v>3019</v>
      </c>
      <c r="AC38" s="106">
        <f>IF(AD38&gt;0,(AD38-AB38)/2,"")</f>
        <v/>
      </c>
      <c r="AD38" s="106" t="n">
        <v>3019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866</v>
      </c>
      <c r="S39" s="108">
        <f>IF(T39&gt;0,(T39-R39)/2,"")</f>
        <v/>
      </c>
      <c r="T39" s="108" t="n">
        <v>1262</v>
      </c>
      <c r="U39" s="108">
        <f>IF(V39&gt;0,(V39-T39)/2,"")</f>
        <v/>
      </c>
      <c r="V39" s="108" t="n">
        <v>1647</v>
      </c>
      <c r="W39" s="108">
        <f>IF(X39&gt;0,(X39-V39)/2,"")</f>
        <v/>
      </c>
      <c r="X39" s="108" t="n">
        <v>2527</v>
      </c>
      <c r="Y39" s="108">
        <f>IF(Z39&gt;0,(Z39-X39)/2,"")</f>
        <v/>
      </c>
      <c r="Z39" s="108" t="n">
        <v>2527</v>
      </c>
      <c r="AA39" s="108">
        <f>IF(AB39&gt;0,(AB39-Z39)/2,"")</f>
        <v/>
      </c>
      <c r="AB39" s="108" t="n">
        <v>2527</v>
      </c>
      <c r="AC39" s="108">
        <f>IF(AD39&gt;0,(AD39-AB39)/2,"")</f>
        <v/>
      </c>
      <c r="AD39" s="108" t="n">
        <v>2527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517</v>
      </c>
      <c r="S40" s="106">
        <f>IF(T40&gt;0,(T40-R40)/2,"")</f>
        <v/>
      </c>
      <c r="T40" s="106" t="n">
        <v>1266</v>
      </c>
      <c r="U40" s="106">
        <f>IF(V40&gt;0,(V40-T40)/2,"")</f>
        <v/>
      </c>
      <c r="V40" s="106" t="n">
        <v>1689</v>
      </c>
      <c r="W40" s="106">
        <f>IF(X40&gt;0,(X40-V40)/2,"")</f>
        <v/>
      </c>
      <c r="X40" s="106" t="n">
        <v>1851</v>
      </c>
      <c r="Y40" s="106">
        <f>IF(Z40&gt;0,(Z40-X40)/2,"")</f>
        <v/>
      </c>
      <c r="Z40" s="106" t="n">
        <v>1851</v>
      </c>
      <c r="AA40" s="106">
        <f>IF(AB40&gt;0,(AB40-Z40)/2,"")</f>
        <v/>
      </c>
      <c r="AB40" s="106" t="n">
        <v>1851</v>
      </c>
      <c r="AC40" s="106">
        <f>IF(AD40&gt;0,(AD40-AB40)/2,"")</f>
        <v/>
      </c>
      <c r="AD40" s="106" t="n">
        <v>1851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6</v>
      </c>
      <c r="S41" s="108">
        <f>IF(T41&gt;0,(T41-R41)/2,"")</f>
        <v/>
      </c>
      <c r="T41" s="108" t="n">
        <v>793</v>
      </c>
      <c r="U41" s="108">
        <f>IF(V41&gt;0,(V41-T41)/2,"")</f>
        <v/>
      </c>
      <c r="V41" s="108" t="n">
        <v>1214</v>
      </c>
      <c r="W41" s="108">
        <f>IF(X41&gt;0,(X41-V41)/2,"")</f>
        <v/>
      </c>
      <c r="X41" s="108" t="n">
        <v>1214</v>
      </c>
      <c r="Y41" s="108">
        <f>IF(Z41&gt;0,(Z41-X41)/2,"")</f>
        <v/>
      </c>
      <c r="Z41" s="108" t="n">
        <v>1214</v>
      </c>
      <c r="AA41" s="108">
        <f>IF(AB41&gt;0,(AB41-Z41)/2,"")</f>
        <v/>
      </c>
      <c r="AB41" s="108" t="n">
        <v>1214</v>
      </c>
      <c r="AC41" s="108">
        <f>IF(AD41&gt;0,(AD41-AB41)/2,"")</f>
        <v/>
      </c>
      <c r="AD41" s="108" t="n">
        <v>1214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371</v>
      </c>
      <c r="U44" s="112">
        <f>IF(V44&gt;0,(V44-T44)/2,"")</f>
        <v/>
      </c>
      <c r="V44" s="112" t="n">
        <v>708</v>
      </c>
      <c r="W44" s="112">
        <f>IF(X44&gt;0,(X44-V44)/2,"")</f>
        <v/>
      </c>
      <c r="X44" s="112" t="n">
        <v>708</v>
      </c>
      <c r="Y44" s="112">
        <f>IF(Z44&gt;0,(Z44-X44)/2,"")</f>
        <v/>
      </c>
      <c r="Z44" s="112" t="n">
        <v>708</v>
      </c>
      <c r="AA44" s="112">
        <f>IF(AB44&gt;0,(AB44-Z44)/2,"")</f>
        <v/>
      </c>
      <c r="AB44" s="112" t="n">
        <v>708</v>
      </c>
      <c r="AC44" s="112">
        <f>IF(AD44&gt;0,(AD44-AB44)/2,"")</f>
        <v/>
      </c>
      <c r="AD44" s="112" t="n">
        <v>708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341</v>
      </c>
      <c r="U45" s="108">
        <f>IF(V45&gt;0,(V45-T45)/2,"")</f>
        <v/>
      </c>
      <c r="V45" s="108" t="n">
        <v>1276</v>
      </c>
      <c r="W45" s="108">
        <f>IF(X45&gt;0,(X45-V45)/2,"")</f>
        <v/>
      </c>
      <c r="X45" s="108" t="n">
        <v>1276</v>
      </c>
      <c r="Y45" s="108">
        <f>IF(Z45&gt;0,(Z45-X45)/2,"")</f>
        <v/>
      </c>
      <c r="Z45" s="108" t="n">
        <v>1276</v>
      </c>
      <c r="AA45" s="108">
        <f>IF(AB45&gt;0,(AB45-Z45)/2,"")</f>
        <v/>
      </c>
      <c r="AB45" s="108" t="n">
        <v>1276</v>
      </c>
      <c r="AC45" s="108">
        <f>IF(AD45&gt;0,(AD45-AB45)/2,"")</f>
        <v/>
      </c>
      <c r="AD45" s="108" t="n">
        <v>1276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1731</v>
      </c>
      <c r="W48" s="112">
        <f>IF(X48&gt;0,(X48-V48)/2,"")</f>
        <v/>
      </c>
      <c r="X48" s="112" t="n">
        <v>1852</v>
      </c>
      <c r="Y48" s="112">
        <f>IF(Z48&gt;0,(Z48-X48)/2,"")</f>
        <v/>
      </c>
      <c r="Z48" s="112" t="n">
        <v>1852</v>
      </c>
      <c r="AA48" s="112">
        <f>IF(AB48&gt;0,(AB48-Z48)/2,"")</f>
        <v/>
      </c>
      <c r="AB48" s="112" t="n">
        <v>1852</v>
      </c>
      <c r="AC48" s="112">
        <f>IF(AD48&gt;0,(AD48-AB48)/2,"")</f>
        <v/>
      </c>
      <c r="AD48" s="112" t="n">
        <v>1852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1187</v>
      </c>
      <c r="S49" s="108">
        <f>IF(T49&gt;0,(T49-R49)/2,"")</f>
        <v/>
      </c>
      <c r="T49" s="108" t="n">
        <v>1272</v>
      </c>
      <c r="U49" s="108">
        <f>IF(V49&gt;0,(V49-T49)/2,"")</f>
        <v/>
      </c>
      <c r="V49" s="108" t="n">
        <v>1751</v>
      </c>
      <c r="W49" s="108">
        <f>IF(X49&gt;0,(X49-V49)/2,"")</f>
        <v/>
      </c>
      <c r="X49" s="108" t="n">
        <v>2244</v>
      </c>
      <c r="Y49" s="108">
        <f>IF(Z49&gt;0,(Z49-X49)/2,"")</f>
        <v/>
      </c>
      <c r="Z49" s="108" t="n">
        <v>2244</v>
      </c>
      <c r="AA49" s="108">
        <f>IF(AB49&gt;0,(AB49-Z49)/2,"")</f>
        <v/>
      </c>
      <c r="AB49" s="108" t="n">
        <v>2244</v>
      </c>
      <c r="AC49" s="108">
        <f>IF(AD49&gt;0,(AD49-AB49)/2,"")</f>
        <v/>
      </c>
      <c r="AD49" s="108" t="n">
        <v>2244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411</v>
      </c>
      <c r="S50" s="106">
        <f>IF(T50&gt;0,(T50-R50)/2,"")</f>
        <v/>
      </c>
      <c r="T50" s="106" t="n">
        <v>411</v>
      </c>
      <c r="U50" s="106">
        <f>IF(V50&gt;0,(V50-T50)/2,"")</f>
        <v/>
      </c>
      <c r="V50" s="106" t="n">
        <v>1347</v>
      </c>
      <c r="W50" s="106">
        <f>IF(X50&gt;0,(X50-V50)/2,"")</f>
        <v/>
      </c>
      <c r="X50" s="106" t="n">
        <v>1481</v>
      </c>
      <c r="Y50" s="106">
        <f>IF(Z50&gt;0,(Z50-X50)/2,"")</f>
        <v/>
      </c>
      <c r="Z50" s="106" t="n">
        <v>1481</v>
      </c>
      <c r="AA50" s="106">
        <f>IF(AB50&gt;0,(AB50-Z50)/2,"")</f>
        <v/>
      </c>
      <c r="AB50" s="106" t="n">
        <v>1481</v>
      </c>
      <c r="AC50" s="106">
        <f>IF(AD50&gt;0,(AD50-AB50)/2,"")</f>
        <v/>
      </c>
      <c r="AD50" s="106" t="n">
        <v>1481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1000</v>
      </c>
      <c r="S51" s="108">
        <f>IF(T51&gt;0,(T51-R51)/2,"")</f>
        <v/>
      </c>
      <c r="T51" s="108" t="n">
        <v>1000</v>
      </c>
      <c r="U51" s="108">
        <f>IF(V51&gt;0,(V51-T51)/2,"")</f>
        <v/>
      </c>
      <c r="V51" s="108" t="n">
        <v>2960</v>
      </c>
      <c r="W51" s="108">
        <f>IF(X51&gt;0,(X51-V51)/2,"")</f>
        <v/>
      </c>
      <c r="X51" s="108" t="n">
        <v>2830</v>
      </c>
      <c r="Y51" s="108">
        <f>IF(Z51&gt;0,(Z51-X51)/2,"")</f>
        <v/>
      </c>
      <c r="Z51" s="108" t="n">
        <v>2830</v>
      </c>
      <c r="AA51" s="108">
        <f>IF(AB51&gt;0,(AB51-Z51)/2,"")</f>
        <v/>
      </c>
      <c r="AB51" s="108" t="n">
        <v>2830</v>
      </c>
      <c r="AC51" s="108">
        <f>IF(AD51&gt;0,(AD51-AB51)/2,"")</f>
        <v/>
      </c>
      <c r="AD51" s="108" t="n">
        <v>2830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1320</v>
      </c>
      <c r="S52" s="106">
        <f>IF(T52&gt;0,(T52-R52)/2,"")</f>
        <v/>
      </c>
      <c r="T52" s="106" t="n">
        <v>1123</v>
      </c>
      <c r="U52" s="106">
        <f>IF(V52&gt;0,(V52-T52)/2,"")</f>
        <v/>
      </c>
      <c r="V52" s="106" t="n">
        <v>1123</v>
      </c>
      <c r="W52" s="106">
        <f>IF(X52&gt;0,(X52-V52)/2,"")</f>
        <v/>
      </c>
      <c r="X52" s="106" t="n">
        <v>2280</v>
      </c>
      <c r="Y52" s="106">
        <f>IF(Z52&gt;0,(Z52-X52)/2,"")</f>
        <v/>
      </c>
      <c r="Z52" s="106" t="n">
        <v>2280</v>
      </c>
      <c r="AA52" s="106">
        <f>IF(AB52&gt;0,(AB52-Z52)/2,"")</f>
        <v/>
      </c>
      <c r="AB52" s="106" t="n">
        <v>2280</v>
      </c>
      <c r="AC52" s="106">
        <f>IF(AD52&gt;0,(AD52-AB52)/2,"")</f>
        <v/>
      </c>
      <c r="AD52" s="106" t="n">
        <v>2280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96</v>
      </c>
      <c r="S53" s="108">
        <f>IF(T53&gt;0,(T53-R53)/2,"")</f>
        <v/>
      </c>
      <c r="T53" s="108" t="n">
        <v>96</v>
      </c>
      <c r="U53" s="108">
        <f>IF(V53&gt;0,(V53-T53)/2,"")</f>
        <v/>
      </c>
      <c r="V53" s="108" t="n">
        <v>96</v>
      </c>
      <c r="W53" s="108">
        <f>IF(X53&gt;0,(X53-V53)/2,"")</f>
        <v/>
      </c>
      <c r="X53" s="108" t="n">
        <v>690</v>
      </c>
      <c r="Y53" s="108">
        <f>IF(Z53&gt;0,(Z53-X53)/2,"")</f>
        <v/>
      </c>
      <c r="Z53" s="108" t="n">
        <v>690</v>
      </c>
      <c r="AA53" s="108">
        <f>IF(AB53&gt;0,(AB53-Z53)/2,"")</f>
        <v/>
      </c>
      <c r="AB53" s="108" t="n">
        <v>690</v>
      </c>
      <c r="AC53" s="108">
        <f>IF(AD53&gt;0,(AD53-AB53)/2,"")</f>
        <v/>
      </c>
      <c r="AD53" s="108" t="n">
        <v>690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1413</v>
      </c>
      <c r="S57" s="104">
        <f>IF(T57&gt;0,(T57-R57)/2,"")</f>
        <v/>
      </c>
      <c r="T57" s="104" t="n">
        <v>736</v>
      </c>
      <c r="U57" s="104">
        <f>IF(V57&gt;0,(V57-T57)/2,"")</f>
        <v/>
      </c>
      <c r="V57" s="104" t="n">
        <v>1549</v>
      </c>
      <c r="W57" s="104">
        <f>IF(X57&gt;0,(X57-V57)/2,"")</f>
        <v/>
      </c>
      <c r="X57" s="104" t="n">
        <v>1549</v>
      </c>
      <c r="Y57" s="104">
        <f>IF(Z57&gt;0,(Z57-X57)/2,"")</f>
        <v/>
      </c>
      <c r="Z57" s="104" t="n">
        <v>1549</v>
      </c>
      <c r="AA57" s="104">
        <f>IF(AB57&gt;0,(AB57-Z57)/2,"")</f>
        <v/>
      </c>
      <c r="AB57" s="104" t="n">
        <v>1549</v>
      </c>
      <c r="AC57" s="104">
        <f>IF(AD57&gt;0,(AD57-AB57)/2,"")</f>
        <v/>
      </c>
      <c r="AD57" s="104" t="n">
        <v>1549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1531</v>
      </c>
      <c r="S58" s="106">
        <f>IF(T58&gt;0,(T58-R58)/2,"")</f>
        <v/>
      </c>
      <c r="T58" s="106" t="n">
        <v>1531</v>
      </c>
      <c r="U58" s="106">
        <f>IF(V58&gt;0,(V58-T58)/2,"")</f>
        <v/>
      </c>
      <c r="V58" s="106" t="n">
        <v>2528</v>
      </c>
      <c r="W58" s="106">
        <f>IF(X58&gt;0,(X58-V58)/2,"")</f>
        <v/>
      </c>
      <c r="X58" s="106" t="n">
        <v>2488</v>
      </c>
      <c r="Y58" s="106">
        <f>IF(Z58&gt;0,(Z58-X58)/2,"")</f>
        <v/>
      </c>
      <c r="Z58" s="106" t="n">
        <v>2488</v>
      </c>
      <c r="AA58" s="106">
        <f>IF(AB58&gt;0,(AB58-Z58)/2,"")</f>
        <v/>
      </c>
      <c r="AB58" s="106" t="n">
        <v>2488</v>
      </c>
      <c r="AC58" s="106">
        <f>IF(AD58&gt;0,(AD58-AB58)/2,"")</f>
        <v/>
      </c>
      <c r="AD58" s="106" t="n">
        <v>2488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1234</v>
      </c>
      <c r="S59" s="108">
        <f>IF(T59&gt;0,(T59-R59)/2,"")</f>
        <v/>
      </c>
      <c r="T59" s="108" t="n">
        <v>1659</v>
      </c>
      <c r="U59" s="108">
        <f>IF(V59&gt;0,(V59-T59)/2,"")</f>
        <v/>
      </c>
      <c r="V59" s="108" t="n">
        <v>1839</v>
      </c>
      <c r="W59" s="108">
        <f>IF(X59&gt;0,(X59-V59)/2,"")</f>
        <v/>
      </c>
      <c r="X59" s="108" t="n">
        <v>1839</v>
      </c>
      <c r="Y59" s="108">
        <f>IF(Z59&gt;0,(Z59-X59)/2,"")</f>
        <v/>
      </c>
      <c r="Z59" s="108" t="n">
        <v>1839</v>
      </c>
      <c r="AA59" s="108">
        <f>IF(AB59&gt;0,(AB59-Z59)/2,"")</f>
        <v/>
      </c>
      <c r="AB59" s="108" t="n">
        <v>1839</v>
      </c>
      <c r="AC59" s="108">
        <f>IF(AD59&gt;0,(AD59-AB59)/2,"")</f>
        <v/>
      </c>
      <c r="AD59" s="108" t="n">
        <v>1839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1736</v>
      </c>
      <c r="S60" s="114">
        <f>IF(T60&gt;0,(T60-R60)/2,"")</f>
        <v/>
      </c>
      <c r="T60" s="114" t="n">
        <v>2165</v>
      </c>
      <c r="U60" s="114">
        <f>IF(V60&gt;0,(V60-T60)/2,"")</f>
        <v/>
      </c>
      <c r="V60" s="114" t="n">
        <v>2511</v>
      </c>
      <c r="W60" s="114">
        <f>IF(X60&gt;0,(X60-V60)/2,"")</f>
        <v/>
      </c>
      <c r="X60" s="114" t="n">
        <v>2511</v>
      </c>
      <c r="Y60" s="114">
        <f>IF(Z60&gt;0,(Z60-X60)/2,"")</f>
        <v/>
      </c>
      <c r="Z60" s="114" t="n">
        <v>2511</v>
      </c>
      <c r="AA60" s="114">
        <f>IF(AB60&gt;0,(AB60-Z60)/2,"")</f>
        <v/>
      </c>
      <c r="AB60" s="114" t="n">
        <v>2511</v>
      </c>
      <c r="AC60" s="114">
        <f>IF(AD60&gt;0,(AD60-AB60)/2,"")</f>
        <v/>
      </c>
      <c r="AD60" s="114" t="n">
        <v>2511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863</v>
      </c>
      <c r="S61" s="104">
        <f>IF(T61&gt;0,(T61-R61)/2,"")</f>
        <v/>
      </c>
      <c r="T61" s="104" t="n">
        <v>1197</v>
      </c>
      <c r="U61" s="104">
        <f>IF(V61&gt;0,(V61-T61)/2,"")</f>
        <v/>
      </c>
      <c r="V61" s="104" t="n">
        <v>1600</v>
      </c>
      <c r="W61" s="104">
        <f>IF(X61&gt;0,(X61-V61)/2,"")</f>
        <v/>
      </c>
      <c r="X61" s="104" t="n">
        <v>1924</v>
      </c>
      <c r="Y61" s="104">
        <f>IF(Z61&gt;0,(Z61-X61)/2,"")</f>
        <v/>
      </c>
      <c r="Z61" s="104" t="n">
        <v>1830</v>
      </c>
      <c r="AA61" s="104">
        <f>IF(AB61&gt;0,(AB61-Z61)/2,"")</f>
        <v/>
      </c>
      <c r="AB61" s="104" t="n">
        <v>1830</v>
      </c>
      <c r="AC61" s="104">
        <f>IF(AD61&gt;0,(AD61-AB61)/2,"")</f>
        <v/>
      </c>
      <c r="AD61" s="104" t="n">
        <v>1830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340</v>
      </c>
      <c r="S62" s="106">
        <f>IF(T62&gt;0,(T62-R62)/2,"")</f>
        <v/>
      </c>
      <c r="T62" s="106" t="n">
        <v>1098</v>
      </c>
      <c r="U62" s="106">
        <f>IF(V62&gt;0,(V62-T62)/2,"")</f>
        <v/>
      </c>
      <c r="V62" s="106" t="n">
        <v>1813</v>
      </c>
      <c r="W62" s="106">
        <f>IF(X62&gt;0,(X62-V62)/2,"")</f>
        <v/>
      </c>
      <c r="X62" s="106" t="n">
        <v>1647</v>
      </c>
      <c r="Y62" s="106">
        <f>IF(Z62&gt;0,(Z62-X62)/2,"")</f>
        <v/>
      </c>
      <c r="Z62" s="106" t="n">
        <v>1358</v>
      </c>
      <c r="AA62" s="106">
        <f>IF(AB62&gt;0,(AB62-Z62)/2,"")</f>
        <v/>
      </c>
      <c r="AB62" s="106" t="n">
        <v>1358</v>
      </c>
      <c r="AC62" s="106">
        <f>IF(AD62&gt;0,(AD62-AB62)/2,"")</f>
        <v/>
      </c>
      <c r="AD62" s="106" t="n">
        <v>1358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108</v>
      </c>
      <c r="S63" s="108">
        <f>IF(T63&gt;0,(T63-R63)/2,"")</f>
        <v/>
      </c>
      <c r="T63" s="108" t="n">
        <v>164</v>
      </c>
      <c r="U63" s="108">
        <f>IF(V63&gt;0,(V63-T63)/2,"")</f>
        <v/>
      </c>
      <c r="V63" s="108" t="n">
        <v>356</v>
      </c>
      <c r="W63" s="108">
        <f>IF(X63&gt;0,(X63-V63)/2,"")</f>
        <v/>
      </c>
      <c r="X63" s="108" t="n">
        <v>1058</v>
      </c>
      <c r="Y63" s="108">
        <f>IF(Z63&gt;0,(Z63-X63)/2,"")</f>
        <v/>
      </c>
      <c r="Z63" s="108" t="n">
        <v>1121</v>
      </c>
      <c r="AA63" s="108">
        <f>IF(AB63&gt;0,(AB63-Z63)/2,"")</f>
        <v/>
      </c>
      <c r="AB63" s="108" t="n">
        <v>1121</v>
      </c>
      <c r="AC63" s="108">
        <f>IF(AD63&gt;0,(AD63-AB63)/2,"")</f>
        <v/>
      </c>
      <c r="AD63" s="108" t="n">
        <v>1121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1542</v>
      </c>
      <c r="S64" s="114">
        <f>IF(T64&gt;0,(T64-R64)/2,"")</f>
        <v/>
      </c>
      <c r="T64" s="114" t="n">
        <v>1859</v>
      </c>
      <c r="U64" s="114">
        <f>IF(V64&gt;0,(V64-T64)/2,"")</f>
        <v/>
      </c>
      <c r="V64" s="114" t="n">
        <v>2252</v>
      </c>
      <c r="W64" s="114">
        <f>IF(X64&gt;0,(X64-V64)/2,"")</f>
        <v/>
      </c>
      <c r="X64" s="114" t="n">
        <v>2301</v>
      </c>
      <c r="Y64" s="114">
        <f>IF(Z64&gt;0,(Z64-X64)/2,"")</f>
        <v/>
      </c>
      <c r="Z64" s="114" t="n">
        <v>2054</v>
      </c>
      <c r="AA64" s="114">
        <f>IF(AB64&gt;0,(AB64-Z64)/2,"")</f>
        <v/>
      </c>
      <c r="AB64" s="114" t="n">
        <v>2054</v>
      </c>
      <c r="AC64" s="114">
        <f>IF(AD64&gt;0,(AD64-AB64)/2,"")</f>
        <v/>
      </c>
      <c r="AD64" s="114" t="n">
        <v>2054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26.xml><?xml version="1.0" encoding="utf-8"?>
<worksheet xmlns:r="http://schemas.openxmlformats.org/officeDocument/2006/relationships" xmlns="http://schemas.openxmlformats.org/spreadsheetml/2006/main">
  <sheetPr codeName="Sheet126">
    <tabColor theme="1"/>
    <outlinePr summaryBelow="1" summaryRight="1"/>
    <pageSetUpPr fitToPage="1"/>
  </sheetPr>
  <dimension ref="B2:AQ64"/>
  <sheetViews>
    <sheetView topLeftCell="G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6090</v>
      </c>
      <c r="E6" s="18" t="inlineStr">
        <is>
          <t xml:space="preserve">Room 1 </t>
        </is>
      </c>
      <c r="F6" s="119" t="n">
        <v>24091</v>
      </c>
      <c r="G6" s="117" t="n">
        <v>11955.69025</v>
      </c>
      <c r="H6" s="117" t="n">
        <v>1134.3957925</v>
      </c>
      <c r="I6" s="19">
        <f>G6+H6</f>
        <v/>
      </c>
      <c r="J6" s="119" t="n">
        <v>23289</v>
      </c>
      <c r="K6" s="117" t="n">
        <v>11705.831125</v>
      </c>
      <c r="L6" s="117" t="n">
        <v>1041.4544025</v>
      </c>
      <c r="M6" s="19">
        <f>K6+L6</f>
        <v/>
      </c>
      <c r="N6" s="85" t="n">
        <v>57</v>
      </c>
      <c r="O6" s="85" t="n">
        <v>47</v>
      </c>
      <c r="P6" s="92" t="n"/>
      <c r="Q6" s="20">
        <f>J6-P6</f>
        <v/>
      </c>
      <c r="R6" s="21" t="n">
        <v>4049</v>
      </c>
      <c r="S6" s="20">
        <f>IF(R6&gt;0,(R6-R7-$Q6),"")</f>
        <v/>
      </c>
      <c r="T6" s="21" t="n">
        <v>8410</v>
      </c>
      <c r="U6" s="20">
        <f>IF(T6&gt;0,(T6-T7-$Q6),"")</f>
        <v/>
      </c>
      <c r="V6" s="21" t="n">
        <v>10009</v>
      </c>
      <c r="W6" s="20">
        <f>IF(V6&gt;0,(V6-V7-$Q6),"")</f>
        <v/>
      </c>
      <c r="X6" s="21" t="n">
        <v>17114</v>
      </c>
      <c r="Y6" s="20">
        <f>IF(X6&gt;0,(X6-X7-$Q6),"")</f>
        <v/>
      </c>
      <c r="Z6" s="21" t="n">
        <v>17876</v>
      </c>
      <c r="AA6" s="20">
        <f>IF(Z6&gt;0,(Z6-Z7-$Q6),"")</f>
        <v/>
      </c>
      <c r="AB6" s="21" t="n">
        <v>17876</v>
      </c>
      <c r="AC6" s="22">
        <f>IF(AB6&gt;0,(AB6-AB7-$Q6),"")</f>
        <v/>
      </c>
      <c r="AD6" s="21" t="n">
        <v>17876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1522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267</v>
      </c>
      <c r="S7" s="24" t="n"/>
      <c r="T7" s="25" t="n">
        <v>325</v>
      </c>
      <c r="U7" s="24" t="n"/>
      <c r="V7" s="25" t="n">
        <v>338</v>
      </c>
      <c r="W7" s="24" t="n"/>
      <c r="X7" s="25" t="n">
        <v>361</v>
      </c>
      <c r="Y7" s="24" t="n"/>
      <c r="Z7" s="25" t="n">
        <v>361</v>
      </c>
      <c r="AA7" s="24" t="n"/>
      <c r="AB7" s="25" t="n">
        <v>361</v>
      </c>
      <c r="AC7" s="26" t="n"/>
      <c r="AD7" s="25" t="n">
        <v>361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2316</v>
      </c>
      <c r="E8" s="29" t="inlineStr">
        <is>
          <t>Room 2</t>
        </is>
      </c>
      <c r="F8" s="119" t="n">
        <v>4792</v>
      </c>
      <c r="G8" s="117" t="n">
        <v>4191.621999999999</v>
      </c>
      <c r="H8" s="117" t="n">
        <v>14121.98687656</v>
      </c>
      <c r="I8" s="19">
        <f>G8+H8</f>
        <v/>
      </c>
      <c r="J8" s="119" t="n">
        <v>4895</v>
      </c>
      <c r="K8" s="117" t="n">
        <v>4657.267</v>
      </c>
      <c r="L8" s="117" t="n">
        <v>13845.84726594</v>
      </c>
      <c r="M8" s="19">
        <f>K8+L8</f>
        <v/>
      </c>
      <c r="N8" s="87" t="n">
        <v>16</v>
      </c>
      <c r="O8" s="87" t="n">
        <v>12</v>
      </c>
      <c r="P8" s="92" t="n"/>
      <c r="Q8" s="20">
        <f>J8-P8</f>
        <v/>
      </c>
      <c r="R8" s="21" t="n">
        <v>233</v>
      </c>
      <c r="S8" s="20">
        <f>IF(R8&gt;0,(R8-R9-$Q8),"")</f>
        <v/>
      </c>
      <c r="T8" s="21" t="n">
        <v>717</v>
      </c>
      <c r="U8" s="20">
        <f>IF(T8&gt;0,(T8-T9-$Q8),"")</f>
        <v/>
      </c>
      <c r="V8" s="21" t="n">
        <v>1611</v>
      </c>
      <c r="W8" s="20">
        <f>IF(V8&gt;0,(V8-V9-$Q8),"")</f>
        <v/>
      </c>
      <c r="X8" s="21" t="n">
        <v>2206</v>
      </c>
      <c r="Y8" s="20">
        <f>IF(X8&gt;0,(X8-X9-$Q8),"")</f>
        <v/>
      </c>
      <c r="Z8" s="21" t="n">
        <v>2206</v>
      </c>
      <c r="AA8" s="20">
        <f>IF(Z8&gt;0,(Z8-Z9-$Q8),"")</f>
        <v/>
      </c>
      <c r="AB8" s="21" t="n">
        <v>2206</v>
      </c>
      <c r="AC8" s="22">
        <f>IF(AB8&gt;0,(AB8-AB9-$Q8),"")</f>
        <v/>
      </c>
      <c r="AD8" s="21" t="n">
        <v>2206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1739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9</v>
      </c>
      <c r="Y9" s="24" t="n"/>
      <c r="Z9" s="30" t="n">
        <v>9</v>
      </c>
      <c r="AA9" s="24" t="n"/>
      <c r="AB9" s="30" t="n">
        <v>9</v>
      </c>
      <c r="AC9" s="26" t="n"/>
      <c r="AD9" s="30" t="n">
        <v>9</v>
      </c>
      <c r="AE9" s="26" t="n"/>
    </row>
    <row r="10">
      <c r="B10" s="16" t="inlineStr">
        <is>
          <t>WM DC</t>
        </is>
      </c>
      <c r="C10" s="17" t="n">
        <v>4074</v>
      </c>
      <c r="E10" s="18" t="inlineStr">
        <is>
          <t>Room 3</t>
        </is>
      </c>
      <c r="F10" s="119" t="n">
        <v>20738</v>
      </c>
      <c r="G10" s="117" t="n">
        <v>14620.57125</v>
      </c>
      <c r="H10" s="117" t="n">
        <v>461.888363</v>
      </c>
      <c r="I10" s="19">
        <f>G10+H10</f>
        <v/>
      </c>
      <c r="J10" s="119" t="n">
        <v>20408</v>
      </c>
      <c r="K10" s="117" t="n">
        <v>14590.42475</v>
      </c>
      <c r="L10" s="117" t="n">
        <v>440.8177925</v>
      </c>
      <c r="M10" s="19">
        <f>K10+L10</f>
        <v/>
      </c>
      <c r="N10" s="88" t="n">
        <v>43</v>
      </c>
      <c r="O10" s="88" t="n">
        <v>41</v>
      </c>
      <c r="P10" s="92" t="n"/>
      <c r="Q10" s="20">
        <f>J10-P10</f>
        <v/>
      </c>
      <c r="R10" s="21" t="n">
        <v>5102</v>
      </c>
      <c r="S10" s="20">
        <f>IF(R10&gt;0,(R10-R11-$Q10),"")</f>
        <v/>
      </c>
      <c r="T10" s="21" t="n">
        <v>6718</v>
      </c>
      <c r="U10" s="20">
        <f>IF(T10&gt;0,(T10-T11-$Q10),"")</f>
        <v/>
      </c>
      <c r="V10" s="21" t="n">
        <v>8625</v>
      </c>
      <c r="W10" s="20">
        <f>IF(V10&gt;0,(V10-V11-$Q10),"")</f>
        <v/>
      </c>
      <c r="X10" s="21" t="n">
        <v>13190</v>
      </c>
      <c r="Y10" s="20">
        <f>IF(X10&gt;0,(X10-X11-$Q10),"")</f>
        <v/>
      </c>
      <c r="Z10" s="21" t="n">
        <v>13190</v>
      </c>
      <c r="AA10" s="20">
        <f>IF(Z10&gt;0,(Z10-Z11-$Q10),"")</f>
        <v/>
      </c>
      <c r="AB10" s="21" t="n">
        <v>13190</v>
      </c>
      <c r="AC10" s="22">
        <f>IF(AB10&gt;0,(AB10-AB11-$Q10),"")</f>
        <v/>
      </c>
      <c r="AD10" s="21" t="n">
        <v>13190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11695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</v>
      </c>
      <c r="S11" s="24" t="n"/>
      <c r="T11" s="30" t="n">
        <v>2</v>
      </c>
      <c r="U11" s="24" t="n"/>
      <c r="V11" s="30" t="n">
        <v>2</v>
      </c>
      <c r="W11" s="24" t="n"/>
      <c r="X11" s="30" t="n">
        <v>2</v>
      </c>
      <c r="Y11" s="24" t="n"/>
      <c r="Z11" s="30" t="n">
        <v>2</v>
      </c>
      <c r="AA11" s="24" t="n"/>
      <c r="AB11" s="30" t="n">
        <v>2</v>
      </c>
      <c r="AC11" s="26" t="n"/>
      <c r="AD11" s="30" t="n">
        <v>2</v>
      </c>
      <c r="AE11" s="26" t="n"/>
    </row>
    <row r="12">
      <c r="B12" s="16" t="inlineStr">
        <is>
          <t>KING SOOPERS</t>
        </is>
      </c>
      <c r="C12" s="17" t="n">
        <v>1780</v>
      </c>
      <c r="E12" s="29" t="inlineStr">
        <is>
          <t>Room 4</t>
        </is>
      </c>
      <c r="F12" s="119" t="n">
        <v>12066</v>
      </c>
      <c r="G12" s="117" t="n">
        <v>11856.496</v>
      </c>
      <c r="H12" s="117" t="n">
        <v>15046.60769066</v>
      </c>
      <c r="I12" s="19">
        <f>G12+H12</f>
        <v/>
      </c>
      <c r="J12" s="119" t="n">
        <v>11938</v>
      </c>
      <c r="K12" s="117" t="n">
        <v>11668.29675</v>
      </c>
      <c r="L12" s="117" t="n">
        <v>14992.7085952</v>
      </c>
      <c r="M12" s="19">
        <f>K12+L12</f>
        <v/>
      </c>
      <c r="N12" s="88" t="n">
        <v>48</v>
      </c>
      <c r="O12" s="88" t="n">
        <v>42</v>
      </c>
      <c r="P12" s="92" t="n"/>
      <c r="Q12" s="20">
        <f>J12-P12</f>
        <v/>
      </c>
      <c r="R12" s="21" t="n">
        <v>7572</v>
      </c>
      <c r="S12" s="20">
        <f>IF(R12&gt;0,(R12-R13-$Q12),"")</f>
        <v/>
      </c>
      <c r="T12" s="21" t="n">
        <v>8115</v>
      </c>
      <c r="U12" s="20">
        <f>IF(T12&gt;0,(T12-T13-$Q12),"")</f>
        <v/>
      </c>
      <c r="V12" s="21" t="n">
        <v>9702</v>
      </c>
      <c r="W12" s="20">
        <f>IF(V12&gt;0,(V12-V13-$Q12),"")</f>
        <v/>
      </c>
      <c r="X12" s="21" t="n">
        <v>9702</v>
      </c>
      <c r="Y12" s="20">
        <f>IF(X12&gt;0,(X12-X13-$Q12),"")</f>
        <v/>
      </c>
      <c r="Z12" s="21" t="n">
        <v>9702</v>
      </c>
      <c r="AA12" s="20">
        <f>IF(Z12&gt;0,(Z12-Z13-$Q12),"")</f>
        <v/>
      </c>
      <c r="AB12" s="21" t="n">
        <v>9702</v>
      </c>
      <c r="AC12" s="22">
        <f>IF(AB12&gt;0,(AB12-AB13-$Q12),"")</f>
        <v/>
      </c>
      <c r="AD12" s="21" t="n">
        <v>9702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14620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336</v>
      </c>
      <c r="S13" s="24" t="n"/>
      <c r="T13" s="30" t="n">
        <v>412</v>
      </c>
      <c r="U13" s="24" t="n"/>
      <c r="V13" s="30" t="n">
        <v>440</v>
      </c>
      <c r="W13" s="24" t="n"/>
      <c r="X13" s="30" t="n">
        <v>440</v>
      </c>
      <c r="Y13" s="24" t="n"/>
      <c r="Z13" s="30" t="n">
        <v>440</v>
      </c>
      <c r="AA13" s="24" t="n"/>
      <c r="AB13" s="30" t="n">
        <v>440</v>
      </c>
      <c r="AC13" s="26" t="n"/>
      <c r="AD13" s="30" t="n">
        <v>440</v>
      </c>
      <c r="AE13" s="26" t="n"/>
    </row>
    <row r="14">
      <c r="B14" s="43" t="inlineStr">
        <is>
          <t>RALPHS</t>
        </is>
      </c>
      <c r="C14" s="17" t="n">
        <v>1139</v>
      </c>
      <c r="E14" s="18" t="inlineStr">
        <is>
          <t>Room 5</t>
        </is>
      </c>
      <c r="F14" s="119" t="n">
        <v>24913</v>
      </c>
      <c r="G14" s="117" t="n">
        <v>18967.4335</v>
      </c>
      <c r="H14" s="117" t="n">
        <v>28877.00253086</v>
      </c>
      <c r="I14" s="19">
        <f>G14+H14</f>
        <v/>
      </c>
      <c r="J14" s="119" t="n">
        <v>24392</v>
      </c>
      <c r="K14" s="117" t="n">
        <v>19267.893</v>
      </c>
      <c r="L14" s="117" t="n">
        <v>28890.23824985999</v>
      </c>
      <c r="M14" s="19">
        <f>K14+L14</f>
        <v/>
      </c>
      <c r="N14" s="88" t="n">
        <v>67</v>
      </c>
      <c r="O14" s="88" t="n">
        <v>57</v>
      </c>
      <c r="P14" s="92" t="n"/>
      <c r="Q14" s="20">
        <f>J14-P14</f>
        <v/>
      </c>
      <c r="R14" s="21" t="n">
        <v>5092</v>
      </c>
      <c r="S14" s="20">
        <f>IF(R14&gt;0,(R14-R15-$Q14),"")</f>
        <v/>
      </c>
      <c r="T14" s="21" t="n">
        <v>6775</v>
      </c>
      <c r="U14" s="20">
        <f>IF(T14&gt;0,(T14-T15-$Q14),"")</f>
        <v/>
      </c>
      <c r="V14" s="21" t="n">
        <v>8107</v>
      </c>
      <c r="W14" s="20">
        <f>IF(V14&gt;0,(V14-V15-$Q14),"")</f>
        <v/>
      </c>
      <c r="X14" s="21" t="n">
        <v>9882</v>
      </c>
      <c r="Y14" s="20">
        <f>IF(X14&gt;0,(X14-X15-$Q14),"")</f>
        <v/>
      </c>
      <c r="Z14" s="21" t="n">
        <v>9882</v>
      </c>
      <c r="AA14" s="20">
        <f>IF(Z14&gt;0,(Z14-Z15-$Q14),"")</f>
        <v/>
      </c>
      <c r="AB14" s="21" t="n">
        <v>9882</v>
      </c>
      <c r="AC14" s="22">
        <f>IF(AB14&gt;0,(AB14-AB15-$Q14),"")</f>
        <v/>
      </c>
      <c r="AD14" s="21" t="n">
        <v>9882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219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48</v>
      </c>
      <c r="S15" s="24" t="n"/>
      <c r="T15" s="25" t="n">
        <v>49</v>
      </c>
      <c r="U15" s="24" t="n"/>
      <c r="V15" s="25" t="n">
        <v>60</v>
      </c>
      <c r="W15" s="24" t="n"/>
      <c r="X15" s="25" t="n">
        <v>82</v>
      </c>
      <c r="Y15" s="24" t="n"/>
      <c r="Z15" s="25" t="n">
        <v>82</v>
      </c>
      <c r="AA15" s="24" t="n"/>
      <c r="AB15" s="25" t="n">
        <v>82</v>
      </c>
      <c r="AC15" s="26" t="n"/>
      <c r="AD15" s="25" t="n">
        <v>82</v>
      </c>
      <c r="AE15" s="26" t="n"/>
    </row>
    <row r="16" ht="15" customHeight="1" thickBot="1">
      <c r="B16" s="16" t="inlineStr">
        <is>
          <t>SBUX PHX</t>
        </is>
      </c>
      <c r="C16" s="17" t="n">
        <v>9170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2347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4444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15363</v>
      </c>
      <c r="S20" s="36" t="n">
        <v>-57843</v>
      </c>
      <c r="T20" s="35" t="n">
        <v>22873</v>
      </c>
      <c r="U20" s="36" t="n">
        <v>-50333</v>
      </c>
      <c r="V20" s="35" t="n">
        <v>35011</v>
      </c>
      <c r="W20" s="36" t="n">
        <v>-38195</v>
      </c>
      <c r="X20" s="35" t="n">
        <v>44281</v>
      </c>
      <c r="Y20" s="36" t="n">
        <v>-28925</v>
      </c>
      <c r="Z20" s="35" t="n">
        <v>44288</v>
      </c>
      <c r="AA20" s="36" t="n">
        <v>-28918</v>
      </c>
      <c r="AB20" s="35" t="n">
        <v>44288</v>
      </c>
      <c r="AC20" s="37" t="n">
        <v>-28918</v>
      </c>
      <c r="AD20" s="35" t="n">
        <v>44288</v>
      </c>
      <c r="AE20" s="37" t="n">
        <v>-28918</v>
      </c>
    </row>
    <row r="21" ht="15" customHeight="1" thickBot="1">
      <c r="M21" s="4" t="n"/>
      <c r="Q21" s="52" t="n"/>
      <c r="R21" s="40" t="n">
        <v>1682</v>
      </c>
      <c r="S21" s="41" t="n"/>
      <c r="T21" s="40" t="n">
        <v>1522</v>
      </c>
      <c r="U21" s="41" t="n"/>
      <c r="V21" s="40" t="n">
        <v>2621</v>
      </c>
      <c r="W21" s="41" t="n"/>
      <c r="X21" s="40" t="n">
        <v>2527</v>
      </c>
      <c r="Y21" s="41" t="n"/>
      <c r="Z21" s="40" t="n">
        <v>2527</v>
      </c>
      <c r="AA21" s="41" t="n"/>
      <c r="AB21" s="40" t="n">
        <v>2527</v>
      </c>
      <c r="AC21" s="42" t="n"/>
      <c r="AD21" s="40" t="n">
        <v>2527</v>
      </c>
      <c r="AE21" s="42" t="n"/>
    </row>
    <row r="22" ht="15" customHeight="1" thickBot="1">
      <c r="M22" s="4" t="n"/>
      <c r="Q22" s="54" t="n"/>
      <c r="R22" s="47" t="n">
        <v>7681.5</v>
      </c>
      <c r="S22" s="46" t="n"/>
      <c r="T22" s="47" t="n">
        <v>3755</v>
      </c>
      <c r="U22" s="46" t="n"/>
      <c r="V22" s="47" t="n">
        <v>6069</v>
      </c>
      <c r="W22" s="46" t="n"/>
      <c r="X22" s="47" t="n">
        <v>4635</v>
      </c>
      <c r="Y22" s="46" t="n"/>
      <c r="Z22" s="47" t="n">
        <v>3.5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11739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32846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6090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4011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17170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4055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150</v>
      </c>
      <c r="U35" s="104">
        <f>IF(V35&gt;0,(V35-T35)/2,"")</f>
        <v/>
      </c>
      <c r="V35" s="104" t="n">
        <v>150</v>
      </c>
      <c r="W35" s="104">
        <f>IF(X35&gt;0,(X35-V35)/2,"")</f>
        <v/>
      </c>
      <c r="X35" s="104" t="n">
        <v>1685</v>
      </c>
      <c r="Y35" s="104">
        <f>IF(Z35&gt;0,(Z35-X35)/2,"")</f>
        <v/>
      </c>
      <c r="Z35" s="104" t="n">
        <v>1685</v>
      </c>
      <c r="AA35" s="104">
        <f>IF(AB35&gt;0,(AB35-Z35)/2,"")</f>
        <v/>
      </c>
      <c r="AB35" s="104" t="n">
        <v>1685</v>
      </c>
      <c r="AC35" s="104">
        <f>IF(AD35&gt;0,(AD35-AB35)/2,"")</f>
        <v/>
      </c>
      <c r="AD35" s="104" t="n">
        <v>1685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1243</v>
      </c>
      <c r="U36" s="106">
        <f>IF(V36&gt;0,(V36-T36)/2,"")</f>
        <v/>
      </c>
      <c r="V36" s="106" t="n">
        <v>1243</v>
      </c>
      <c r="W36" s="106">
        <f>IF(X36&gt;0,(X36-V36)/2,"")</f>
        <v/>
      </c>
      <c r="X36" s="106" t="n">
        <v>2541</v>
      </c>
      <c r="Y36" s="106">
        <f>IF(Z36&gt;0,(Z36-X36)/2,"")</f>
        <v/>
      </c>
      <c r="Z36" s="106" t="n">
        <v>2541</v>
      </c>
      <c r="AA36" s="106">
        <f>IF(AB36&gt;0,(AB36-Z36)/2,"")</f>
        <v/>
      </c>
      <c r="AB36" s="106" t="n">
        <v>2541</v>
      </c>
      <c r="AC36" s="106">
        <f>IF(AD36&gt;0,(AD36-AB36)/2,"")</f>
        <v/>
      </c>
      <c r="AD36" s="106" t="n">
        <v>2541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0</v>
      </c>
      <c r="S37" s="108">
        <f>IF(T37&gt;0,(T37-R37)/2,"")</f>
        <v/>
      </c>
      <c r="T37" s="108" t="n">
        <v>1750</v>
      </c>
      <c r="U37" s="108">
        <f>IF(V37&gt;0,(V37-T37)/2,"")</f>
        <v/>
      </c>
      <c r="V37" s="108" t="n">
        <v>1750</v>
      </c>
      <c r="W37" s="108">
        <f>IF(X37&gt;0,(X37-V37)/2,"")</f>
        <v/>
      </c>
      <c r="X37" s="108" t="n">
        <v>3177</v>
      </c>
      <c r="Y37" s="108">
        <f>IF(Z37&gt;0,(Z37-X37)/2,"")</f>
        <v/>
      </c>
      <c r="Z37" s="108" t="n">
        <v>3177</v>
      </c>
      <c r="AA37" s="108">
        <f>IF(AB37&gt;0,(AB37-Z37)/2,"")</f>
        <v/>
      </c>
      <c r="AB37" s="108" t="n">
        <v>3177</v>
      </c>
      <c r="AC37" s="108">
        <f>IF(AD37&gt;0,(AD37-AB37)/2,"")</f>
        <v/>
      </c>
      <c r="AD37" s="108" t="n">
        <v>3177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1459</v>
      </c>
      <c r="S38" s="106">
        <f>IF(T38&gt;0,(T38-R38)/2,"")</f>
        <v/>
      </c>
      <c r="T38" s="106" t="n">
        <v>2017</v>
      </c>
      <c r="U38" s="106">
        <f>IF(V38&gt;0,(V38-T38)/2,"")</f>
        <v/>
      </c>
      <c r="V38" s="106" t="n">
        <v>2986</v>
      </c>
      <c r="W38" s="106">
        <f>IF(X38&gt;0,(X38-V38)/2,"")</f>
        <v/>
      </c>
      <c r="X38" s="106" t="n">
        <v>4238</v>
      </c>
      <c r="Y38" s="106">
        <f>IF(Z38&gt;0,(Z38-X38)/2,"")</f>
        <v/>
      </c>
      <c r="Z38" s="106" t="n">
        <v>4238</v>
      </c>
      <c r="AA38" s="106">
        <f>IF(AB38&gt;0,(AB38-Z38)/2,"")</f>
        <v/>
      </c>
      <c r="AB38" s="106" t="n">
        <v>4238</v>
      </c>
      <c r="AC38" s="106">
        <f>IF(AD38&gt;0,(AD38-AB38)/2,"")</f>
        <v/>
      </c>
      <c r="AD38" s="106" t="n">
        <v>4238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1286</v>
      </c>
      <c r="S39" s="108">
        <f>IF(T39&gt;0,(T39-R39)/2,"")</f>
        <v/>
      </c>
      <c r="T39" s="108" t="n">
        <v>1509</v>
      </c>
      <c r="U39" s="108">
        <f>IF(V39&gt;0,(V39-T39)/2,"")</f>
        <v/>
      </c>
      <c r="V39" s="108" t="n">
        <v>1909</v>
      </c>
      <c r="W39" s="108">
        <f>IF(X39&gt;0,(X39-V39)/2,"")</f>
        <v/>
      </c>
      <c r="X39" s="108" t="n">
        <v>2376</v>
      </c>
      <c r="Y39" s="108">
        <f>IF(Z39&gt;0,(Z39-X39)/2,"")</f>
        <v/>
      </c>
      <c r="Z39" s="108" t="n">
        <v>2756</v>
      </c>
      <c r="AA39" s="108">
        <f>IF(AB39&gt;0,(AB39-Z39)/2,"")</f>
        <v/>
      </c>
      <c r="AB39" s="108" t="n">
        <v>2756</v>
      </c>
      <c r="AC39" s="108">
        <f>IF(AD39&gt;0,(AD39-AB39)/2,"")</f>
        <v/>
      </c>
      <c r="AD39" s="108" t="n">
        <v>2756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38</v>
      </c>
      <c r="S40" s="106">
        <f>IF(T40&gt;0,(T40-R40)/2,"")</f>
        <v/>
      </c>
      <c r="T40" s="106" t="n">
        <v>38</v>
      </c>
      <c r="U40" s="106">
        <f>IF(V40&gt;0,(V40-T40)/2,"")</f>
        <v/>
      </c>
      <c r="V40" s="106" t="n">
        <v>268</v>
      </c>
      <c r="W40" s="106">
        <f>IF(X40&gt;0,(X40-V40)/2,"")</f>
        <v/>
      </c>
      <c r="X40" s="106" t="n">
        <v>1394</v>
      </c>
      <c r="Y40" s="106">
        <f>IF(Z40&gt;0,(Z40-X40)/2,"")</f>
        <v/>
      </c>
      <c r="Z40" s="106" t="n">
        <v>1776</v>
      </c>
      <c r="AA40" s="106">
        <f>IF(AB40&gt;0,(AB40-Z40)/2,"")</f>
        <v/>
      </c>
      <c r="AB40" s="106" t="n">
        <v>1776</v>
      </c>
      <c r="AC40" s="106">
        <f>IF(AD40&gt;0,(AD40-AB40)/2,"")</f>
        <v/>
      </c>
      <c r="AD40" s="106" t="n">
        <v>1776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1266</v>
      </c>
      <c r="S41" s="108">
        <f>IF(T41&gt;0,(T41-R41)/2,"")</f>
        <v/>
      </c>
      <c r="T41" s="108" t="n">
        <v>1703</v>
      </c>
      <c r="U41" s="108">
        <f>IF(V41&gt;0,(V41-T41)/2,"")</f>
        <v/>
      </c>
      <c r="V41" s="108" t="n">
        <v>1703</v>
      </c>
      <c r="W41" s="108">
        <f>IF(X41&gt;0,(X41-V41)/2,"")</f>
        <v/>
      </c>
      <c r="X41" s="108" t="n">
        <v>1703</v>
      </c>
      <c r="Y41" s="108">
        <f>IF(Z41&gt;0,(Z41-X41)/2,"")</f>
        <v/>
      </c>
      <c r="Z41" s="108" t="n">
        <v>1703</v>
      </c>
      <c r="AA41" s="108">
        <f>IF(AB41&gt;0,(AB41-Z41)/2,"")</f>
        <v/>
      </c>
      <c r="AB41" s="108" t="n">
        <v>1703</v>
      </c>
      <c r="AC41" s="108">
        <f>IF(AD41&gt;0,(AD41-AB41)/2,"")</f>
        <v/>
      </c>
      <c r="AD41" s="108" t="n">
        <v>1703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215</v>
      </c>
      <c r="S44" s="112">
        <f>IF(T44&gt;0,(T44-R44)/2,"")</f>
        <v/>
      </c>
      <c r="T44" s="112" t="n">
        <v>214</v>
      </c>
      <c r="U44" s="112">
        <f>IF(V44&gt;0,(V44-T44)/2,"")</f>
        <v/>
      </c>
      <c r="V44" s="112" t="n">
        <v>370</v>
      </c>
      <c r="W44" s="112">
        <f>IF(X44&gt;0,(X44-V44)/2,"")</f>
        <v/>
      </c>
      <c r="X44" s="112" t="n">
        <v>632</v>
      </c>
      <c r="Y44" s="112">
        <f>IF(Z44&gt;0,(Z44-X44)/2,"")</f>
        <v/>
      </c>
      <c r="Z44" s="112" t="n">
        <v>632</v>
      </c>
      <c r="AA44" s="112">
        <f>IF(AB44&gt;0,(AB44-Z44)/2,"")</f>
        <v/>
      </c>
      <c r="AB44" s="112" t="n">
        <v>632</v>
      </c>
      <c r="AC44" s="112">
        <f>IF(AD44&gt;0,(AD44-AB44)/2,"")</f>
        <v/>
      </c>
      <c r="AD44" s="112" t="n">
        <v>632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18</v>
      </c>
      <c r="S45" s="108">
        <f>IF(T45&gt;0,(T45-R45)/2,"")</f>
        <v/>
      </c>
      <c r="T45" s="108" t="n">
        <v>503</v>
      </c>
      <c r="U45" s="108">
        <f>IF(V45&gt;0,(V45-T45)/2,"")</f>
        <v/>
      </c>
      <c r="V45" s="108" t="n">
        <v>1241</v>
      </c>
      <c r="W45" s="108">
        <f>IF(X45&gt;0,(X45-V45)/2,"")</f>
        <v/>
      </c>
      <c r="X45" s="108" t="n">
        <v>1574</v>
      </c>
      <c r="Y45" s="108">
        <f>IF(Z45&gt;0,(Z45-X45)/2,"")</f>
        <v/>
      </c>
      <c r="Z45" s="108" t="n">
        <v>1574</v>
      </c>
      <c r="AA45" s="108">
        <f>IF(AB45&gt;0,(AB45-Z45)/2,"")</f>
        <v/>
      </c>
      <c r="AB45" s="108" t="n">
        <v>1574</v>
      </c>
      <c r="AC45" s="108">
        <f>IF(AD45&gt;0,(AD45-AB45)/2,"")</f>
        <v/>
      </c>
      <c r="AD45" s="108" t="n">
        <v>1574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1213</v>
      </c>
      <c r="U48" s="112">
        <f>IF(V48&gt;0,(V48-T48)/2,"")</f>
        <v/>
      </c>
      <c r="V48" s="112" t="n">
        <v>1213</v>
      </c>
      <c r="W48" s="112">
        <f>IF(X48&gt;0,(X48-V48)/2,"")</f>
        <v/>
      </c>
      <c r="X48" s="112" t="n">
        <v>1978</v>
      </c>
      <c r="Y48" s="112">
        <f>IF(Z48&gt;0,(Z48-X48)/2,"")</f>
        <v/>
      </c>
      <c r="Z48" s="112" t="n">
        <v>1978</v>
      </c>
      <c r="AA48" s="112">
        <f>IF(AB48&gt;0,(AB48-Z48)/2,"")</f>
        <v/>
      </c>
      <c r="AB48" s="112" t="n">
        <v>1978</v>
      </c>
      <c r="AC48" s="112">
        <f>IF(AD48&gt;0,(AD48-AB48)/2,"")</f>
        <v/>
      </c>
      <c r="AD48" s="112" t="n">
        <v>1978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1298</v>
      </c>
      <c r="S49" s="108">
        <f>IF(T49&gt;0,(T49-R49)/2,"")</f>
        <v/>
      </c>
      <c r="T49" s="108" t="n">
        <v>1489</v>
      </c>
      <c r="U49" s="108">
        <f>IF(V49&gt;0,(V49-T49)/2,"")</f>
        <v/>
      </c>
      <c r="V49" s="108" t="n">
        <v>1860</v>
      </c>
      <c r="W49" s="108">
        <f>IF(X49&gt;0,(X49-V49)/2,"")</f>
        <v/>
      </c>
      <c r="X49" s="108" t="n">
        <v>2079</v>
      </c>
      <c r="Y49" s="108">
        <f>IF(Z49&gt;0,(Z49-X49)/2,"")</f>
        <v/>
      </c>
      <c r="Z49" s="108" t="n">
        <v>2079</v>
      </c>
      <c r="AA49" s="108">
        <f>IF(AB49&gt;0,(AB49-Z49)/2,"")</f>
        <v/>
      </c>
      <c r="AB49" s="108" t="n">
        <v>2079</v>
      </c>
      <c r="AC49" s="108">
        <f>IF(AD49&gt;0,(AD49-AB49)/2,"")</f>
        <v/>
      </c>
      <c r="AD49" s="108" t="n">
        <v>2079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42</v>
      </c>
      <c r="S50" s="106">
        <f>IF(T50&gt;0,(T50-R50)/2,"")</f>
        <v/>
      </c>
      <c r="T50" s="106" t="n">
        <v>410</v>
      </c>
      <c r="U50" s="106">
        <f>IF(V50&gt;0,(V50-T50)/2,"")</f>
        <v/>
      </c>
      <c r="V50" s="106" t="n">
        <v>746</v>
      </c>
      <c r="W50" s="106">
        <f>IF(X50&gt;0,(X50-V50)/2,"")</f>
        <v/>
      </c>
      <c r="X50" s="106" t="n">
        <v>2355</v>
      </c>
      <c r="Y50" s="106">
        <f>IF(Z50&gt;0,(Z50-X50)/2,"")</f>
        <v/>
      </c>
      <c r="Z50" s="106" t="n">
        <v>2355</v>
      </c>
      <c r="AA50" s="106">
        <f>IF(AB50&gt;0,(AB50-Z50)/2,"")</f>
        <v/>
      </c>
      <c r="AB50" s="106" t="n">
        <v>2355</v>
      </c>
      <c r="AC50" s="106">
        <f>IF(AD50&gt;0,(AD50-AB50)/2,"")</f>
        <v/>
      </c>
      <c r="AD50" s="106" t="n">
        <v>2355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1040</v>
      </c>
      <c r="S51" s="108">
        <f>IF(T51&gt;0,(T51-R51)/2,"")</f>
        <v/>
      </c>
      <c r="T51" s="108" t="n">
        <v>672</v>
      </c>
      <c r="U51" s="108">
        <f>IF(V51&gt;0,(V51-T51)/2,"")</f>
        <v/>
      </c>
      <c r="V51" s="108" t="n">
        <v>1368</v>
      </c>
      <c r="W51" s="108">
        <f>IF(X51&gt;0,(X51-V51)/2,"")</f>
        <v/>
      </c>
      <c r="X51" s="108" t="n">
        <v>1368</v>
      </c>
      <c r="Y51" s="108">
        <f>IF(Z51&gt;0,(Z51-X51)/2,"")</f>
        <v/>
      </c>
      <c r="Z51" s="108" t="n">
        <v>1368</v>
      </c>
      <c r="AA51" s="108">
        <f>IF(AB51&gt;0,(AB51-Z51)/2,"")</f>
        <v/>
      </c>
      <c r="AB51" s="108" t="n">
        <v>1368</v>
      </c>
      <c r="AC51" s="108">
        <f>IF(AD51&gt;0,(AD51-AB51)/2,"")</f>
        <v/>
      </c>
      <c r="AD51" s="108" t="n">
        <v>1368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1248</v>
      </c>
      <c r="S52" s="106">
        <f>IF(T52&gt;0,(T52-R52)/2,"")</f>
        <v/>
      </c>
      <c r="T52" s="106" t="n">
        <v>1248</v>
      </c>
      <c r="U52" s="106">
        <f>IF(V52&gt;0,(V52-T52)/2,"")</f>
        <v/>
      </c>
      <c r="V52" s="106" t="n">
        <v>1248</v>
      </c>
      <c r="W52" s="106">
        <f>IF(X52&gt;0,(X52-V52)/2,"")</f>
        <v/>
      </c>
      <c r="X52" s="106" t="n">
        <v>2188</v>
      </c>
      <c r="Y52" s="106">
        <f>IF(Z52&gt;0,(Z52-X52)/2,"")</f>
        <v/>
      </c>
      <c r="Z52" s="106" t="n">
        <v>2188</v>
      </c>
      <c r="AA52" s="106">
        <f>IF(AB52&gt;0,(AB52-Z52)/2,"")</f>
        <v/>
      </c>
      <c r="AB52" s="106" t="n">
        <v>2188</v>
      </c>
      <c r="AC52" s="106">
        <f>IF(AD52&gt;0,(AD52-AB52)/2,"")</f>
        <v/>
      </c>
      <c r="AD52" s="106" t="n">
        <v>2188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1474</v>
      </c>
      <c r="S53" s="108">
        <f>IF(T53&gt;0,(T53-R53)/2,"")</f>
        <v/>
      </c>
      <c r="T53" s="108" t="n">
        <v>1686</v>
      </c>
      <c r="U53" s="108">
        <f>IF(V53&gt;0,(V53-T53)/2,"")</f>
        <v/>
      </c>
      <c r="V53" s="108" t="n">
        <v>2190</v>
      </c>
      <c r="W53" s="108">
        <f>IF(X53&gt;0,(X53-V53)/2,"")</f>
        <v/>
      </c>
      <c r="X53" s="108" t="n">
        <v>3222</v>
      </c>
      <c r="Y53" s="108">
        <f>IF(Z53&gt;0,(Z53-X53)/2,"")</f>
        <v/>
      </c>
      <c r="Z53" s="108" t="n">
        <v>3222</v>
      </c>
      <c r="AA53" s="108">
        <f>IF(AB53&gt;0,(AB53-Z53)/2,"")</f>
        <v/>
      </c>
      <c r="AB53" s="108" t="n">
        <v>3222</v>
      </c>
      <c r="AC53" s="108">
        <f>IF(AD53&gt;0,(AD53-AB53)/2,"")</f>
        <v/>
      </c>
      <c r="AD53" s="108" t="n">
        <v>3222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1717</v>
      </c>
      <c r="S57" s="104">
        <f>IF(T57&gt;0,(T57-R57)/2,"")</f>
        <v/>
      </c>
      <c r="T57" s="104" t="n">
        <v>926</v>
      </c>
      <c r="U57" s="104">
        <f>IF(V57&gt;0,(V57-T57)/2,"")</f>
        <v/>
      </c>
      <c r="V57" s="104" t="n">
        <v>1883</v>
      </c>
      <c r="W57" s="104">
        <f>IF(X57&gt;0,(X57-V57)/2,"")</f>
        <v/>
      </c>
      <c r="X57" s="104" t="n">
        <v>1883</v>
      </c>
      <c r="Y57" s="104">
        <f>IF(Z57&gt;0,(Z57-X57)/2,"")</f>
        <v/>
      </c>
      <c r="Z57" s="104" t="n">
        <v>1883</v>
      </c>
      <c r="AA57" s="104">
        <f>IF(AB57&gt;0,(AB57-Z57)/2,"")</f>
        <v/>
      </c>
      <c r="AB57" s="104" t="n">
        <v>1883</v>
      </c>
      <c r="AC57" s="104">
        <f>IF(AD57&gt;0,(AD57-AB57)/2,"")</f>
        <v/>
      </c>
      <c r="AD57" s="104" t="n">
        <v>1883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2183</v>
      </c>
      <c r="S58" s="106">
        <f>IF(T58&gt;0,(T58-R58)/2,"")</f>
        <v/>
      </c>
      <c r="T58" s="106" t="n">
        <v>2963</v>
      </c>
      <c r="U58" s="106">
        <f>IF(V58&gt;0,(V58-T58)/2,"")</f>
        <v/>
      </c>
      <c r="V58" s="106" t="n">
        <v>3406</v>
      </c>
      <c r="W58" s="106">
        <f>IF(X58&gt;0,(X58-V58)/2,"")</f>
        <v/>
      </c>
      <c r="X58" s="106" t="n">
        <v>3406</v>
      </c>
      <c r="Y58" s="106">
        <f>IF(Z58&gt;0,(Z58-X58)/2,"")</f>
        <v/>
      </c>
      <c r="Z58" s="106" t="n">
        <v>3406</v>
      </c>
      <c r="AA58" s="106">
        <f>IF(AB58&gt;0,(AB58-Z58)/2,"")</f>
        <v/>
      </c>
      <c r="AB58" s="106" t="n">
        <v>3406</v>
      </c>
      <c r="AC58" s="106">
        <f>IF(AD58&gt;0,(AD58-AB58)/2,"")</f>
        <v/>
      </c>
      <c r="AD58" s="106" t="n">
        <v>3406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1825</v>
      </c>
      <c r="S59" s="108">
        <f>IF(T59&gt;0,(T59-R59)/2,"")</f>
        <v/>
      </c>
      <c r="T59" s="108" t="n">
        <v>1958</v>
      </c>
      <c r="U59" s="108">
        <f>IF(V59&gt;0,(V59-T59)/2,"")</f>
        <v/>
      </c>
      <c r="V59" s="108" t="n">
        <v>1958</v>
      </c>
      <c r="W59" s="108">
        <f>IF(X59&gt;0,(X59-V59)/2,"")</f>
        <v/>
      </c>
      <c r="X59" s="108" t="n">
        <v>1958</v>
      </c>
      <c r="Y59" s="108">
        <f>IF(Z59&gt;0,(Z59-X59)/2,"")</f>
        <v/>
      </c>
      <c r="Z59" s="108" t="n">
        <v>1958</v>
      </c>
      <c r="AA59" s="108">
        <f>IF(AB59&gt;0,(AB59-Z59)/2,"")</f>
        <v/>
      </c>
      <c r="AB59" s="108" t="n">
        <v>1958</v>
      </c>
      <c r="AC59" s="108">
        <f>IF(AD59&gt;0,(AD59-AB59)/2,"")</f>
        <v/>
      </c>
      <c r="AD59" s="108" t="n">
        <v>1958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1847</v>
      </c>
      <c r="S60" s="114">
        <f>IF(T60&gt;0,(T60-R60)/2,"")</f>
        <v/>
      </c>
      <c r="T60" s="114" t="n">
        <v>2268</v>
      </c>
      <c r="U60" s="114">
        <f>IF(V60&gt;0,(V60-T60)/2,"")</f>
        <v/>
      </c>
      <c r="V60" s="114" t="n">
        <v>2455</v>
      </c>
      <c r="W60" s="114">
        <f>IF(X60&gt;0,(X60-V60)/2,"")</f>
        <v/>
      </c>
      <c r="X60" s="114" t="n">
        <v>2455</v>
      </c>
      <c r="Y60" s="114">
        <f>IF(Z60&gt;0,(Z60-X60)/2,"")</f>
        <v/>
      </c>
      <c r="Z60" s="114" t="n">
        <v>2455</v>
      </c>
      <c r="AA60" s="114">
        <f>IF(AB60&gt;0,(AB60-Z60)/2,"")</f>
        <v/>
      </c>
      <c r="AB60" s="114" t="n">
        <v>2455</v>
      </c>
      <c r="AC60" s="114">
        <f>IF(AD60&gt;0,(AD60-AB60)/2,"")</f>
        <v/>
      </c>
      <c r="AD60" s="114" t="n">
        <v>2455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679</v>
      </c>
      <c r="S61" s="104">
        <f>IF(T61&gt;0,(T61-R61)/2,"")</f>
        <v/>
      </c>
      <c r="T61" s="104" t="n">
        <v>952</v>
      </c>
      <c r="U61" s="104">
        <f>IF(V61&gt;0,(V61-T61)/2,"")</f>
        <v/>
      </c>
      <c r="V61" s="104" t="n">
        <v>1622</v>
      </c>
      <c r="W61" s="104">
        <f>IF(X61&gt;0,(X61-V61)/2,"")</f>
        <v/>
      </c>
      <c r="X61" s="104" t="n">
        <v>1794</v>
      </c>
      <c r="Y61" s="104">
        <f>IF(Z61&gt;0,(Z61-X61)/2,"")</f>
        <v/>
      </c>
      <c r="Z61" s="104" t="n">
        <v>1794</v>
      </c>
      <c r="AA61" s="104">
        <f>IF(AB61&gt;0,(AB61-Z61)/2,"")</f>
        <v/>
      </c>
      <c r="AB61" s="104" t="n">
        <v>1794</v>
      </c>
      <c r="AC61" s="104">
        <f>IF(AD61&gt;0,(AD61-AB61)/2,"")</f>
        <v/>
      </c>
      <c r="AD61" s="104" t="n">
        <v>1794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1230</v>
      </c>
      <c r="S62" s="106">
        <f>IF(T62&gt;0,(T62-R62)/2,"")</f>
        <v/>
      </c>
      <c r="T62" s="106" t="n">
        <v>1817</v>
      </c>
      <c r="U62" s="106">
        <f>IF(V62&gt;0,(V62-T62)/2,"")</f>
        <v/>
      </c>
      <c r="V62" s="106" t="n">
        <v>2004</v>
      </c>
      <c r="W62" s="106">
        <f>IF(X62&gt;0,(X62-V62)/2,"")</f>
        <v/>
      </c>
      <c r="X62" s="106" t="n">
        <v>2210</v>
      </c>
      <c r="Y62" s="106">
        <f>IF(Z62&gt;0,(Z62-X62)/2,"")</f>
        <v/>
      </c>
      <c r="Z62" s="106" t="n">
        <v>2210</v>
      </c>
      <c r="AA62" s="106">
        <f>IF(AB62&gt;0,(AB62-Z62)/2,"")</f>
        <v/>
      </c>
      <c r="AB62" s="106" t="n">
        <v>2210</v>
      </c>
      <c r="AC62" s="106">
        <f>IF(AD62&gt;0,(AD62-AB62)/2,"")</f>
        <v/>
      </c>
      <c r="AD62" s="106" t="n">
        <v>2210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108</v>
      </c>
      <c r="S63" s="108">
        <f>IF(T63&gt;0,(T63-R63)/2,"")</f>
        <v/>
      </c>
      <c r="T63" s="108" t="n">
        <v>288</v>
      </c>
      <c r="U63" s="108">
        <f>IF(V63&gt;0,(V63-T63)/2,"")</f>
        <v/>
      </c>
      <c r="V63" s="108" t="n">
        <v>594</v>
      </c>
      <c r="W63" s="108">
        <f>IF(X63&gt;0,(X63-V63)/2,"")</f>
        <v/>
      </c>
      <c r="X63" s="108" t="n">
        <v>1150</v>
      </c>
      <c r="Y63" s="108">
        <f>IF(Z63&gt;0,(Z63-X63)/2,"")</f>
        <v/>
      </c>
      <c r="Z63" s="108" t="n">
        <v>1150</v>
      </c>
      <c r="AA63" s="108">
        <f>IF(AB63&gt;0,(AB63-Z63)/2,"")</f>
        <v/>
      </c>
      <c r="AB63" s="108" t="n">
        <v>1150</v>
      </c>
      <c r="AC63" s="108">
        <f>IF(AD63&gt;0,(AD63-AB63)/2,"")</f>
        <v/>
      </c>
      <c r="AD63" s="108" t="n">
        <v>1150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1564</v>
      </c>
      <c r="S64" s="114">
        <f>IF(T64&gt;0,(T64-R64)/2,"")</f>
        <v/>
      </c>
      <c r="T64" s="114" t="n">
        <v>2011</v>
      </c>
      <c r="U64" s="114">
        <f>IF(V64&gt;0,(V64-T64)/2,"")</f>
        <v/>
      </c>
      <c r="V64" s="114" t="n">
        <v>2242</v>
      </c>
      <c r="W64" s="114">
        <f>IF(X64&gt;0,(X64-V64)/2,"")</f>
        <v/>
      </c>
      <c r="X64" s="114" t="n">
        <v>2277</v>
      </c>
      <c r="Y64" s="114">
        <f>IF(Z64&gt;0,(Z64-X64)/2,"")</f>
        <v/>
      </c>
      <c r="Z64" s="114" t="n">
        <v>2277</v>
      </c>
      <c r="AA64" s="114">
        <f>IF(AB64&gt;0,(AB64-Z64)/2,"")</f>
        <v/>
      </c>
      <c r="AB64" s="114" t="n">
        <v>2277</v>
      </c>
      <c r="AC64" s="114">
        <f>IF(AD64&gt;0,(AD64-AB64)/2,"")</f>
        <v/>
      </c>
      <c r="AD64" s="114" t="n">
        <v>2277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27.xml><?xml version="1.0" encoding="utf-8"?>
<worksheet xmlns:r="http://schemas.openxmlformats.org/officeDocument/2006/relationships" xmlns="http://schemas.openxmlformats.org/spreadsheetml/2006/main">
  <sheetPr codeName="Sheet127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18162</v>
      </c>
      <c r="G6" s="117" t="n">
        <v>8941.524749999997</v>
      </c>
      <c r="H6" s="117" t="n">
        <v>893.0772375000001</v>
      </c>
      <c r="I6" s="19">
        <f>G6+H6</f>
        <v/>
      </c>
      <c r="J6" s="119" t="n">
        <v>18395</v>
      </c>
      <c r="K6" s="117" t="n">
        <v>9132.26425</v>
      </c>
      <c r="L6" s="117" t="n">
        <v>844.5423949999998</v>
      </c>
      <c r="M6" s="19">
        <f>K6+L6</f>
        <v/>
      </c>
      <c r="N6" s="85" t="n">
        <v>59</v>
      </c>
      <c r="O6" s="85" t="n">
        <v>49</v>
      </c>
      <c r="P6" s="92" t="n"/>
      <c r="Q6" s="20">
        <f>J6-P6</f>
        <v/>
      </c>
      <c r="R6" s="21" t="n">
        <v>3108</v>
      </c>
      <c r="S6" s="20">
        <f>IF(R6&gt;0,(R6-R7-$Q6),"")</f>
        <v/>
      </c>
      <c r="T6" s="21" t="n">
        <v>6093</v>
      </c>
      <c r="U6" s="20">
        <f>IF(T6&gt;0,(T6-T7-$Q6),"")</f>
        <v/>
      </c>
      <c r="V6" s="21" t="n">
        <v>11221</v>
      </c>
      <c r="W6" s="20">
        <f>IF(V6&gt;0,(V6-V7-$Q6),"")</f>
        <v/>
      </c>
      <c r="X6" s="21" t="n">
        <v>16313</v>
      </c>
      <c r="Y6" s="20">
        <f>IF(X6&gt;0,(X6-X7-$Q6),"")</f>
        <v/>
      </c>
      <c r="Z6" s="21" t="n">
        <v>15954</v>
      </c>
      <c r="AA6" s="20">
        <f>IF(Z6&gt;0,(Z6-Z7-$Q6),"")</f>
        <v/>
      </c>
      <c r="AB6" s="21" t="n">
        <v>15954</v>
      </c>
      <c r="AC6" s="22">
        <f>IF(AB6&gt;0,(AB6-AB7-$Q6),"")</f>
        <v/>
      </c>
      <c r="AD6" s="21" t="n">
        <v>15954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1870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94</v>
      </c>
      <c r="S7" s="24" t="n"/>
      <c r="T7" s="25" t="n">
        <v>157</v>
      </c>
      <c r="U7" s="24" t="n"/>
      <c r="V7" s="25" t="n">
        <v>164</v>
      </c>
      <c r="W7" s="24" t="n"/>
      <c r="X7" s="25" t="n">
        <v>167</v>
      </c>
      <c r="Y7" s="24" t="n"/>
      <c r="Z7" s="25" t="n">
        <v>167</v>
      </c>
      <c r="AA7" s="24" t="n"/>
      <c r="AB7" s="25" t="n">
        <v>167</v>
      </c>
      <c r="AC7" s="26" t="n"/>
      <c r="AD7" s="25" t="n">
        <v>167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2735</v>
      </c>
      <c r="E8" s="29" t="inlineStr">
        <is>
          <t>Room 2</t>
        </is>
      </c>
      <c r="F8" s="119" t="n">
        <v>3033</v>
      </c>
      <c r="G8" s="117" t="n">
        <v>3438.8225</v>
      </c>
      <c r="H8" s="117" t="n">
        <v>12100.8475795</v>
      </c>
      <c r="I8" s="19">
        <f>G8+H8</f>
        <v/>
      </c>
      <c r="J8" s="119" t="n">
        <v>2933</v>
      </c>
      <c r="K8" s="117" t="n">
        <v>3834.6695</v>
      </c>
      <c r="L8" s="117" t="n">
        <v>12600.6201506</v>
      </c>
      <c r="M8" s="19">
        <f>K8+L8</f>
        <v/>
      </c>
      <c r="N8" s="87" t="n">
        <v>13</v>
      </c>
      <c r="O8" s="87" t="n">
        <v>11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850</v>
      </c>
      <c r="U8" s="20">
        <f>IF(T8&gt;0,(T8-T9-$Q8),"")</f>
        <v/>
      </c>
      <c r="V8" s="21" t="n">
        <v>1777</v>
      </c>
      <c r="W8" s="20">
        <f>IF(V8&gt;0,(V8-V9-$Q8),"")</f>
        <v/>
      </c>
      <c r="X8" s="21" t="n">
        <v>1880</v>
      </c>
      <c r="Y8" s="20">
        <f>IF(X8&gt;0,(X8-X9-$Q8),"")</f>
        <v/>
      </c>
      <c r="Z8" s="21" t="n">
        <v>1880</v>
      </c>
      <c r="AA8" s="20">
        <f>IF(Z8&gt;0,(Z8-Z9-$Q8),"")</f>
        <v/>
      </c>
      <c r="AB8" s="21" t="n">
        <v>1880</v>
      </c>
      <c r="AC8" s="22">
        <f>IF(AB8&gt;0,(AB8-AB9-$Q8),"")</f>
        <v/>
      </c>
      <c r="AD8" s="21" t="n">
        <v>1880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1429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1297</v>
      </c>
      <c r="E10" s="18" t="inlineStr">
        <is>
          <t>Room 3</t>
        </is>
      </c>
      <c r="F10" s="119" t="n">
        <v>16652</v>
      </c>
      <c r="G10" s="117" t="n">
        <v>13119.9575</v>
      </c>
      <c r="H10" s="117" t="n">
        <v>376.5196315</v>
      </c>
      <c r="I10" s="19">
        <f>G10+H10</f>
        <v/>
      </c>
      <c r="J10" s="119" t="n">
        <v>16687</v>
      </c>
      <c r="K10" s="117" t="n">
        <v>13358.417</v>
      </c>
      <c r="L10" s="117" t="n">
        <v>363.2561952</v>
      </c>
      <c r="M10" s="19">
        <f>K10+L10</f>
        <v/>
      </c>
      <c r="N10" s="88" t="n">
        <v>39</v>
      </c>
      <c r="O10" s="88" t="n">
        <v>35</v>
      </c>
      <c r="P10" s="92" t="n"/>
      <c r="Q10" s="20">
        <f>J10-P10</f>
        <v/>
      </c>
      <c r="R10" s="21" t="n">
        <v>3372</v>
      </c>
      <c r="S10" s="20">
        <f>IF(R10&gt;0,(R10-R11-$Q10),"")</f>
        <v/>
      </c>
      <c r="T10" s="21" t="n">
        <v>4953</v>
      </c>
      <c r="U10" s="20">
        <f>IF(T10&gt;0,(T10-T11-$Q10),"")</f>
        <v/>
      </c>
      <c r="V10" s="21" t="n">
        <v>9671</v>
      </c>
      <c r="W10" s="20">
        <f>IF(V10&gt;0,(V10-V11-$Q10),"")</f>
        <v/>
      </c>
      <c r="X10" s="21" t="n">
        <v>11823</v>
      </c>
      <c r="Y10" s="20">
        <f>IF(X10&gt;0,(X10-X11-$Q10),"")</f>
        <v/>
      </c>
      <c r="Z10" s="21" t="n">
        <v>11823</v>
      </c>
      <c r="AA10" s="20">
        <f>IF(Z10&gt;0,(Z10-Z11-$Q10),"")</f>
        <v/>
      </c>
      <c r="AB10" s="21" t="n">
        <v>11823</v>
      </c>
      <c r="AC10" s="22">
        <f>IF(AB10&gt;0,(AB10-AB11-$Q10),"")</f>
        <v/>
      </c>
      <c r="AD10" s="21" t="n">
        <v>11823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11682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9</v>
      </c>
      <c r="S11" s="24" t="n"/>
      <c r="T11" s="30" t="n">
        <v>9</v>
      </c>
      <c r="U11" s="24" t="n"/>
      <c r="V11" s="30" t="n">
        <v>9</v>
      </c>
      <c r="W11" s="24" t="n"/>
      <c r="X11" s="30" t="n">
        <v>9</v>
      </c>
      <c r="Y11" s="24" t="n"/>
      <c r="Z11" s="30" t="n">
        <v>9</v>
      </c>
      <c r="AA11" s="24" t="n"/>
      <c r="AB11" s="30" t="n">
        <v>9</v>
      </c>
      <c r="AC11" s="26" t="n"/>
      <c r="AD11" s="30" t="n">
        <v>9</v>
      </c>
      <c r="AE11" s="26" t="n"/>
    </row>
    <row r="12">
      <c r="B12" s="16" t="inlineStr">
        <is>
          <t>KING SOOPERS</t>
        </is>
      </c>
      <c r="C12" s="17" t="n">
        <v>1962</v>
      </c>
      <c r="E12" s="29" t="inlineStr">
        <is>
          <t>Room 4</t>
        </is>
      </c>
      <c r="F12" s="119" t="n">
        <v>12271</v>
      </c>
      <c r="G12" s="117" t="n">
        <v>12173.9745</v>
      </c>
      <c r="H12" s="117" t="n">
        <v>15541.27613548</v>
      </c>
      <c r="I12" s="19">
        <f>G12+H12</f>
        <v/>
      </c>
      <c r="J12" s="119" t="n">
        <v>12394</v>
      </c>
      <c r="K12" s="117" t="n">
        <v>11842.402</v>
      </c>
      <c r="L12" s="117" t="n">
        <v>15391.05569003</v>
      </c>
      <c r="M12" s="19">
        <f>K12+L12</f>
        <v/>
      </c>
      <c r="N12" s="88" t="n">
        <v>47</v>
      </c>
      <c r="O12" s="88" t="n">
        <v>37</v>
      </c>
      <c r="P12" s="92" t="n"/>
      <c r="Q12" s="20">
        <f>J12-P12</f>
        <v/>
      </c>
      <c r="R12" s="21" t="n">
        <v>7455</v>
      </c>
      <c r="S12" s="20">
        <f>IF(R12&gt;0,(R12-R13-$Q12),"")</f>
        <v/>
      </c>
      <c r="T12" s="21" t="n">
        <v>8783</v>
      </c>
      <c r="U12" s="20">
        <f>IF(T12&gt;0,(T12-T13-$Q12),"")</f>
        <v/>
      </c>
      <c r="V12" s="21" t="n">
        <v>12087</v>
      </c>
      <c r="W12" s="20">
        <f>IF(V12&gt;0,(V12-V13-$Q12),"")</f>
        <v/>
      </c>
      <c r="X12" s="21" t="n">
        <v>12456</v>
      </c>
      <c r="Y12" s="20">
        <f>IF(X12&gt;0,(X12-X13-$Q12),"")</f>
        <v/>
      </c>
      <c r="Z12" s="21" t="n">
        <v>12456</v>
      </c>
      <c r="AA12" s="20">
        <f>IF(Z12&gt;0,(Z12-Z13-$Q12),"")</f>
        <v/>
      </c>
      <c r="AB12" s="21" t="n">
        <v>12456</v>
      </c>
      <c r="AC12" s="22">
        <f>IF(AB12&gt;0,(AB12-AB13-$Q12),"")</f>
        <v/>
      </c>
      <c r="AD12" s="21" t="n">
        <v>12456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12519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412</v>
      </c>
      <c r="S13" s="24" t="n"/>
      <c r="T13" s="30" t="n">
        <v>440</v>
      </c>
      <c r="U13" s="24" t="n"/>
      <c r="V13" s="30" t="n">
        <v>509</v>
      </c>
      <c r="W13" s="24" t="n"/>
      <c r="X13" s="30" t="n">
        <v>509</v>
      </c>
      <c r="Y13" s="24" t="n"/>
      <c r="Z13" s="30" t="n">
        <v>509</v>
      </c>
      <c r="AA13" s="24" t="n"/>
      <c r="AB13" s="30" t="n">
        <v>509</v>
      </c>
      <c r="AC13" s="26" t="n"/>
      <c r="AD13" s="30" t="n">
        <v>509</v>
      </c>
      <c r="AE13" s="26" t="n"/>
    </row>
    <row r="14">
      <c r="B14" s="43" t="inlineStr">
        <is>
          <t>RALPHS</t>
        </is>
      </c>
      <c r="C14" s="17" t="n">
        <v>1453</v>
      </c>
      <c r="E14" s="18" t="inlineStr">
        <is>
          <t>Room 5</t>
        </is>
      </c>
      <c r="F14" s="119" t="n">
        <v>15342</v>
      </c>
      <c r="G14" s="117" t="n">
        <v>16081.995</v>
      </c>
      <c r="H14" s="117" t="n">
        <v>18973.31834529997</v>
      </c>
      <c r="I14" s="19">
        <f>G14+H14</f>
        <v/>
      </c>
      <c r="J14" s="119" t="n">
        <v>16528</v>
      </c>
      <c r="K14" s="117" t="n">
        <v>18521.86725</v>
      </c>
      <c r="L14" s="117" t="n">
        <v>21354.01622765998</v>
      </c>
      <c r="M14" s="19">
        <f>K14+L14</f>
        <v/>
      </c>
      <c r="N14" s="88" t="n">
        <v>62</v>
      </c>
      <c r="O14" s="88" t="n">
        <v>45</v>
      </c>
      <c r="P14" s="92" t="n"/>
      <c r="Q14" s="20">
        <f>J14-P14</f>
        <v/>
      </c>
      <c r="R14" s="21" t="n">
        <v>4174</v>
      </c>
      <c r="S14" s="20">
        <f>IF(R14&gt;0,(R14-R15-$Q14),"")</f>
        <v/>
      </c>
      <c r="T14" s="21" t="n">
        <v>5838</v>
      </c>
      <c r="U14" s="20">
        <f>IF(T14&gt;0,(T14-T15-$Q14),"")</f>
        <v/>
      </c>
      <c r="V14" s="21" t="n">
        <v>7072</v>
      </c>
      <c r="W14" s="20">
        <f>IF(V14&gt;0,(V14-V15-$Q14),"")</f>
        <v/>
      </c>
      <c r="X14" s="21" t="n">
        <v>7939</v>
      </c>
      <c r="Y14" s="20">
        <f>IF(X14&gt;0,(X14-X15-$Q14),"")</f>
        <v/>
      </c>
      <c r="Z14" s="21" t="n">
        <v>7616</v>
      </c>
      <c r="AA14" s="20">
        <f>IF(Z14&gt;0,(Z14-Z15-$Q14),"")</f>
        <v/>
      </c>
      <c r="AB14" s="21" t="n">
        <v>7616</v>
      </c>
      <c r="AC14" s="22">
        <f>IF(AB14&gt;0,(AB14-AB15-$Q14),"")</f>
        <v/>
      </c>
      <c r="AD14" s="21" t="n">
        <v>7616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377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25</v>
      </c>
      <c r="S15" s="24" t="n"/>
      <c r="T15" s="25" t="n">
        <v>25</v>
      </c>
      <c r="U15" s="24" t="n"/>
      <c r="V15" s="25" t="n">
        <v>25</v>
      </c>
      <c r="W15" s="24" t="n"/>
      <c r="X15" s="25" t="n">
        <v>66</v>
      </c>
      <c r="Y15" s="24" t="n"/>
      <c r="Z15" s="25" t="n">
        <v>66</v>
      </c>
      <c r="AA15" s="24" t="n"/>
      <c r="AB15" s="25" t="n">
        <v>66</v>
      </c>
      <c r="AC15" s="26" t="n"/>
      <c r="AD15" s="25" t="n">
        <v>66</v>
      </c>
      <c r="AE15" s="26" t="n"/>
    </row>
    <row r="16" ht="15" customHeight="1" thickBot="1">
      <c r="B16" s="16" t="inlineStr">
        <is>
          <t>SBUX PHX</t>
        </is>
      </c>
      <c r="C16" s="17" t="n">
        <v>7756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833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4075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21395</v>
      </c>
      <c r="S20" s="36" t="n">
        <v>-63527</v>
      </c>
      <c r="T20" s="35" t="n">
        <v>29947</v>
      </c>
      <c r="U20" s="36" t="n">
        <v>-54975</v>
      </c>
      <c r="V20" s="35" t="n">
        <v>37214</v>
      </c>
      <c r="W20" s="36" t="n">
        <v>-47708</v>
      </c>
      <c r="X20" s="35" t="n">
        <v>51200</v>
      </c>
      <c r="Y20" s="36" t="n">
        <v>-33722</v>
      </c>
      <c r="Z20" s="35" t="n">
        <v>51962</v>
      </c>
      <c r="AA20" s="36" t="n">
        <v>-32960</v>
      </c>
      <c r="AB20" s="35" t="n">
        <v>51962</v>
      </c>
      <c r="AC20" s="37" t="n">
        <v>-32960</v>
      </c>
      <c r="AD20" s="35" t="n">
        <v>51962</v>
      </c>
      <c r="AE20" s="37" t="n">
        <v>-32960</v>
      </c>
    </row>
    <row r="21" ht="15" customHeight="1" thickBot="1">
      <c r="M21" s="4" t="n"/>
      <c r="Q21" s="52" t="n"/>
      <c r="R21" s="40" t="n">
        <v>653</v>
      </c>
      <c r="S21" s="41" t="n"/>
      <c r="T21" s="40" t="n">
        <v>788</v>
      </c>
      <c r="U21" s="41" t="n"/>
      <c r="V21" s="40" t="n">
        <v>840</v>
      </c>
      <c r="W21" s="41" t="n"/>
      <c r="X21" s="40" t="n">
        <v>894</v>
      </c>
      <c r="Y21" s="41" t="n"/>
      <c r="Z21" s="40" t="n">
        <v>894</v>
      </c>
      <c r="AA21" s="41" t="n"/>
      <c r="AB21" s="40" t="n">
        <v>894</v>
      </c>
      <c r="AC21" s="42" t="n"/>
      <c r="AD21" s="40" t="n">
        <v>894</v>
      </c>
      <c r="AE21" s="42" t="n"/>
    </row>
    <row r="22" ht="15" customHeight="1" thickBot="1">
      <c r="M22" s="4" t="n"/>
      <c r="Q22" s="54" t="n"/>
      <c r="R22" s="47" t="n">
        <v>10697.5</v>
      </c>
      <c r="S22" s="46" t="n"/>
      <c r="T22" s="47" t="n">
        <v>4276</v>
      </c>
      <c r="U22" s="46" t="n"/>
      <c r="V22" s="47" t="n">
        <v>3633.5</v>
      </c>
      <c r="W22" s="46" t="n"/>
      <c r="X22" s="47" t="n">
        <v>6993</v>
      </c>
      <c r="Y22" s="46" t="n"/>
      <c r="Z22" s="47" t="n">
        <v>381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11064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32652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1297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13055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4164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1667</v>
      </c>
      <c r="W35" s="104">
        <f>IF(X35&gt;0,(X35-V35)/2,"")</f>
        <v/>
      </c>
      <c r="X35" s="104" t="n">
        <v>2847</v>
      </c>
      <c r="Y35" s="104">
        <f>IF(Z35&gt;0,(Z35-X35)/2,"")</f>
        <v/>
      </c>
      <c r="Z35" s="104" t="n">
        <v>2847</v>
      </c>
      <c r="AA35" s="104">
        <f>IF(AB35&gt;0,(AB35-Z35)/2,"")</f>
        <v/>
      </c>
      <c r="AB35" s="104" t="n">
        <v>2847</v>
      </c>
      <c r="AC35" s="104">
        <f>IF(AD35&gt;0,(AD35-AB35)/2,"")</f>
        <v/>
      </c>
      <c r="AD35" s="104" t="n">
        <v>2847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1000</v>
      </c>
      <c r="U36" s="106">
        <f>IF(V36&gt;0,(V36-T36)/2,"")</f>
        <v/>
      </c>
      <c r="V36" s="106" t="n">
        <v>1000</v>
      </c>
      <c r="W36" s="106">
        <f>IF(X36&gt;0,(X36-V36)/2,"")</f>
        <v/>
      </c>
      <c r="X36" s="106" t="n">
        <v>1871</v>
      </c>
      <c r="Y36" s="106">
        <f>IF(Z36&gt;0,(Z36-X36)/2,"")</f>
        <v/>
      </c>
      <c r="Z36" s="106" t="n">
        <v>1871</v>
      </c>
      <c r="AA36" s="106">
        <f>IF(AB36&gt;0,(AB36-Z36)/2,"")</f>
        <v/>
      </c>
      <c r="AB36" s="106" t="n">
        <v>1871</v>
      </c>
      <c r="AC36" s="106">
        <f>IF(AD36&gt;0,(AD36-AB36)/2,"")</f>
        <v/>
      </c>
      <c r="AD36" s="106" t="n">
        <v>1871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0</v>
      </c>
      <c r="S37" s="108">
        <f>IF(T37&gt;0,(T37-R37)/2,"")</f>
        <v/>
      </c>
      <c r="T37" s="108" t="n">
        <v>1375</v>
      </c>
      <c r="U37" s="108">
        <f>IF(V37&gt;0,(V37-T37)/2,"")</f>
        <v/>
      </c>
      <c r="V37" s="108" t="n">
        <v>2250</v>
      </c>
      <c r="W37" s="108">
        <f>IF(X37&gt;0,(X37-V37)/2,"")</f>
        <v/>
      </c>
      <c r="X37" s="108" t="n">
        <v>2545</v>
      </c>
      <c r="Y37" s="108">
        <f>IF(Z37&gt;0,(Z37-X37)/2,"")</f>
        <v/>
      </c>
      <c r="Z37" s="108" t="n">
        <v>2545</v>
      </c>
      <c r="AA37" s="108">
        <f>IF(AB37&gt;0,(AB37-Z37)/2,"")</f>
        <v/>
      </c>
      <c r="AB37" s="108" t="n">
        <v>2545</v>
      </c>
      <c r="AC37" s="108">
        <f>IF(AD37&gt;0,(AD37-AB37)/2,"")</f>
        <v/>
      </c>
      <c r="AD37" s="108" t="n">
        <v>2545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823</v>
      </c>
      <c r="S38" s="106">
        <f>IF(T38&gt;0,(T38-R38)/2,"")</f>
        <v/>
      </c>
      <c r="T38" s="106" t="n">
        <v>883</v>
      </c>
      <c r="U38" s="106">
        <f>IF(V38&gt;0,(V38-T38)/2,"")</f>
        <v/>
      </c>
      <c r="V38" s="106" t="n">
        <v>1962</v>
      </c>
      <c r="W38" s="106">
        <f>IF(X38&gt;0,(X38-V38)/2,"")</f>
        <v/>
      </c>
      <c r="X38" s="106" t="n">
        <v>3262</v>
      </c>
      <c r="Y38" s="106">
        <f>IF(Z38&gt;0,(Z38-X38)/2,"")</f>
        <v/>
      </c>
      <c r="Z38" s="106" t="n">
        <v>3095</v>
      </c>
      <c r="AA38" s="106">
        <f>IF(AB38&gt;0,(AB38-Z38)/2,"")</f>
        <v/>
      </c>
      <c r="AB38" s="106" t="n">
        <v>3095</v>
      </c>
      <c r="AC38" s="106">
        <f>IF(AD38&gt;0,(AD38-AB38)/2,"")</f>
        <v/>
      </c>
      <c r="AD38" s="106" t="n">
        <v>3095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800</v>
      </c>
      <c r="S39" s="108">
        <f>IF(T39&gt;0,(T39-R39)/2,"")</f>
        <v/>
      </c>
      <c r="T39" s="108" t="n">
        <v>800</v>
      </c>
      <c r="U39" s="108">
        <f>IF(V39&gt;0,(V39-T39)/2,"")</f>
        <v/>
      </c>
      <c r="V39" s="108" t="n">
        <v>1868</v>
      </c>
      <c r="W39" s="108">
        <f>IF(X39&gt;0,(X39-V39)/2,"")</f>
        <v/>
      </c>
      <c r="X39" s="108" t="n">
        <v>2767</v>
      </c>
      <c r="Y39" s="108">
        <f>IF(Z39&gt;0,(Z39-X39)/2,"")</f>
        <v/>
      </c>
      <c r="Z39" s="108" t="n">
        <v>2532</v>
      </c>
      <c r="AA39" s="108">
        <f>IF(AB39&gt;0,(AB39-Z39)/2,"")</f>
        <v/>
      </c>
      <c r="AB39" s="108" t="n">
        <v>2532</v>
      </c>
      <c r="AC39" s="108">
        <f>IF(AD39&gt;0,(AD39-AB39)/2,"")</f>
        <v/>
      </c>
      <c r="AD39" s="108" t="n">
        <v>2532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688</v>
      </c>
      <c r="S40" s="106">
        <f>IF(T40&gt;0,(T40-R40)/2,"")</f>
        <v/>
      </c>
      <c r="T40" s="106" t="n">
        <v>1237</v>
      </c>
      <c r="U40" s="106">
        <f>IF(V40&gt;0,(V40-T40)/2,"")</f>
        <v/>
      </c>
      <c r="V40" s="106" t="n">
        <v>1237</v>
      </c>
      <c r="W40" s="106">
        <f>IF(X40&gt;0,(X40-V40)/2,"")</f>
        <v/>
      </c>
      <c r="X40" s="106" t="n">
        <v>1784</v>
      </c>
      <c r="Y40" s="106">
        <f>IF(Z40&gt;0,(Z40-X40)/2,"")</f>
        <v/>
      </c>
      <c r="Z40" s="106" t="n">
        <v>1784</v>
      </c>
      <c r="AA40" s="106">
        <f>IF(AB40&gt;0,(AB40-Z40)/2,"")</f>
        <v/>
      </c>
      <c r="AB40" s="106" t="n">
        <v>1784</v>
      </c>
      <c r="AC40" s="106">
        <f>IF(AD40&gt;0,(AD40-AB40)/2,"")</f>
        <v/>
      </c>
      <c r="AD40" s="106" t="n">
        <v>1784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797</v>
      </c>
      <c r="S41" s="108">
        <f>IF(T41&gt;0,(T41-R41)/2,"")</f>
        <v/>
      </c>
      <c r="T41" s="108" t="n">
        <v>798</v>
      </c>
      <c r="U41" s="108">
        <f>IF(V41&gt;0,(V41-T41)/2,"")</f>
        <v/>
      </c>
      <c r="V41" s="108" t="n">
        <v>1237</v>
      </c>
      <c r="W41" s="108">
        <f>IF(X41&gt;0,(X41-V41)/2,"")</f>
        <v/>
      </c>
      <c r="X41" s="108" t="n">
        <v>1237</v>
      </c>
      <c r="Y41" s="108">
        <f>IF(Z41&gt;0,(Z41-X41)/2,"")</f>
        <v/>
      </c>
      <c r="Z41" s="108" t="n">
        <v>1280</v>
      </c>
      <c r="AA41" s="108">
        <f>IF(AB41&gt;0,(AB41-Z41)/2,"")</f>
        <v/>
      </c>
      <c r="AB41" s="108" t="n">
        <v>1280</v>
      </c>
      <c r="AC41" s="108">
        <f>IF(AD41&gt;0,(AD41-AB41)/2,"")</f>
        <v/>
      </c>
      <c r="AD41" s="108" t="n">
        <v>1280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232</v>
      </c>
      <c r="U44" s="112">
        <f>IF(V44&gt;0,(V44-T44)/2,"")</f>
        <v/>
      </c>
      <c r="V44" s="112" t="n">
        <v>568</v>
      </c>
      <c r="W44" s="112">
        <f>IF(X44&gt;0,(X44-V44)/2,"")</f>
        <v/>
      </c>
      <c r="X44" s="112" t="n">
        <v>671</v>
      </c>
      <c r="Y44" s="112">
        <f>IF(Z44&gt;0,(Z44-X44)/2,"")</f>
        <v/>
      </c>
      <c r="Z44" s="112" t="n">
        <v>671</v>
      </c>
      <c r="AA44" s="112">
        <f>IF(AB44&gt;0,(AB44-Z44)/2,"")</f>
        <v/>
      </c>
      <c r="AB44" s="112" t="n">
        <v>671</v>
      </c>
      <c r="AC44" s="112">
        <f>IF(AD44&gt;0,(AD44-AB44)/2,"")</f>
        <v/>
      </c>
      <c r="AD44" s="112" t="n">
        <v>671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618</v>
      </c>
      <c r="U45" s="108">
        <f>IF(V45&gt;0,(V45-T45)/2,"")</f>
        <v/>
      </c>
      <c r="V45" s="108" t="n">
        <v>1209</v>
      </c>
      <c r="W45" s="108">
        <f>IF(X45&gt;0,(X45-V45)/2,"")</f>
        <v/>
      </c>
      <c r="X45" s="108" t="n">
        <v>1209</v>
      </c>
      <c r="Y45" s="108">
        <f>IF(Z45&gt;0,(Z45-X45)/2,"")</f>
        <v/>
      </c>
      <c r="Z45" s="108" t="n">
        <v>1209</v>
      </c>
      <c r="AA45" s="108">
        <f>IF(AB45&gt;0,(AB45-Z45)/2,"")</f>
        <v/>
      </c>
      <c r="AB45" s="108" t="n">
        <v>1209</v>
      </c>
      <c r="AC45" s="108">
        <f>IF(AD45&gt;0,(AD45-AB45)/2,"")</f>
        <v/>
      </c>
      <c r="AD45" s="108" t="n">
        <v>1209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1187</v>
      </c>
      <c r="W48" s="112">
        <f>IF(X48&gt;0,(X48-V48)/2,"")</f>
        <v/>
      </c>
      <c r="X48" s="112" t="n">
        <v>1963</v>
      </c>
      <c r="Y48" s="112">
        <f>IF(Z48&gt;0,(Z48-X48)/2,"")</f>
        <v/>
      </c>
      <c r="Z48" s="112" t="n">
        <v>1963</v>
      </c>
      <c r="AA48" s="112">
        <f>IF(AB48&gt;0,(AB48-Z48)/2,"")</f>
        <v/>
      </c>
      <c r="AB48" s="112" t="n">
        <v>1963</v>
      </c>
      <c r="AC48" s="112">
        <f>IF(AD48&gt;0,(AD48-AB48)/2,"")</f>
        <v/>
      </c>
      <c r="AD48" s="112" t="n">
        <v>1963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517</v>
      </c>
      <c r="S49" s="108">
        <f>IF(T49&gt;0,(T49-R49)/2,"")</f>
        <v/>
      </c>
      <c r="T49" s="108" t="n">
        <v>891</v>
      </c>
      <c r="U49" s="108">
        <f>IF(V49&gt;0,(V49-T49)/2,"")</f>
        <v/>
      </c>
      <c r="V49" s="108" t="n">
        <v>1317</v>
      </c>
      <c r="W49" s="108">
        <f>IF(X49&gt;0,(X49-V49)/2,"")</f>
        <v/>
      </c>
      <c r="X49" s="108" t="n">
        <v>2209</v>
      </c>
      <c r="Y49" s="108">
        <f>IF(Z49&gt;0,(Z49-X49)/2,"")</f>
        <v/>
      </c>
      <c r="Z49" s="108" t="n">
        <v>2209</v>
      </c>
      <c r="AA49" s="108">
        <f>IF(AB49&gt;0,(AB49-Z49)/2,"")</f>
        <v/>
      </c>
      <c r="AB49" s="108" t="n">
        <v>2209</v>
      </c>
      <c r="AC49" s="108">
        <f>IF(AD49&gt;0,(AD49-AB49)/2,"")</f>
        <v/>
      </c>
      <c r="AD49" s="108" t="n">
        <v>2209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429</v>
      </c>
      <c r="S50" s="106">
        <f>IF(T50&gt;0,(T50-R50)/2,"")</f>
        <v/>
      </c>
      <c r="T50" s="106" t="n">
        <v>1077</v>
      </c>
      <c r="U50" s="106">
        <f>IF(V50&gt;0,(V50-T50)/2,"")</f>
        <v/>
      </c>
      <c r="V50" s="106" t="n">
        <v>1214</v>
      </c>
      <c r="W50" s="106">
        <f>IF(X50&gt;0,(X50-V50)/2,"")</f>
        <v/>
      </c>
      <c r="X50" s="106" t="n">
        <v>1259</v>
      </c>
      <c r="Y50" s="106">
        <f>IF(Z50&gt;0,(Z50-X50)/2,"")</f>
        <v/>
      </c>
      <c r="Z50" s="106" t="n">
        <v>1259</v>
      </c>
      <c r="AA50" s="106">
        <f>IF(AB50&gt;0,(AB50-Z50)/2,"")</f>
        <v/>
      </c>
      <c r="AB50" s="106" t="n">
        <v>1259</v>
      </c>
      <c r="AC50" s="106">
        <f>IF(AD50&gt;0,(AD50-AB50)/2,"")</f>
        <v/>
      </c>
      <c r="AD50" s="106" t="n">
        <v>1259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800</v>
      </c>
      <c r="S51" s="108">
        <f>IF(T51&gt;0,(T51-R51)/2,"")</f>
        <v/>
      </c>
      <c r="T51" s="108" t="n">
        <v>800</v>
      </c>
      <c r="U51" s="108">
        <f>IF(V51&gt;0,(V51-T51)/2,"")</f>
        <v/>
      </c>
      <c r="V51" s="108" t="n">
        <v>3028</v>
      </c>
      <c r="W51" s="108">
        <f>IF(X51&gt;0,(X51-V51)/2,"")</f>
        <v/>
      </c>
      <c r="X51" s="108" t="n">
        <v>3028</v>
      </c>
      <c r="Y51" s="108">
        <f>IF(Z51&gt;0,(Z51-X51)/2,"")</f>
        <v/>
      </c>
      <c r="Z51" s="108" t="n">
        <v>3028</v>
      </c>
      <c r="AA51" s="108">
        <f>IF(AB51&gt;0,(AB51-Z51)/2,"")</f>
        <v/>
      </c>
      <c r="AB51" s="108" t="n">
        <v>3028</v>
      </c>
      <c r="AC51" s="108">
        <f>IF(AD51&gt;0,(AD51-AB51)/2,"")</f>
        <v/>
      </c>
      <c r="AD51" s="108" t="n">
        <v>3028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720</v>
      </c>
      <c r="S52" s="106">
        <f>IF(T52&gt;0,(T52-R52)/2,"")</f>
        <v/>
      </c>
      <c r="T52" s="106" t="n">
        <v>1279</v>
      </c>
      <c r="U52" s="106">
        <f>IF(V52&gt;0,(V52-T52)/2,"")</f>
        <v/>
      </c>
      <c r="V52" s="106" t="n">
        <v>2019</v>
      </c>
      <c r="W52" s="106">
        <f>IF(X52&gt;0,(X52-V52)/2,"")</f>
        <v/>
      </c>
      <c r="X52" s="106" t="n">
        <v>2023</v>
      </c>
      <c r="Y52" s="106">
        <f>IF(Z52&gt;0,(Z52-X52)/2,"")</f>
        <v/>
      </c>
      <c r="Z52" s="106" t="n">
        <v>2023</v>
      </c>
      <c r="AA52" s="106">
        <f>IF(AB52&gt;0,(AB52-Z52)/2,"")</f>
        <v/>
      </c>
      <c r="AB52" s="106" t="n">
        <v>2023</v>
      </c>
      <c r="AC52" s="106">
        <f>IF(AD52&gt;0,(AD52-AB52)/2,"")</f>
        <v/>
      </c>
      <c r="AD52" s="106" t="n">
        <v>2023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906</v>
      </c>
      <c r="S53" s="108">
        <f>IF(T53&gt;0,(T53-R53)/2,"")</f>
        <v/>
      </c>
      <c r="T53" s="108" t="n">
        <v>906</v>
      </c>
      <c r="U53" s="108">
        <f>IF(V53&gt;0,(V53-T53)/2,"")</f>
        <v/>
      </c>
      <c r="V53" s="108" t="n">
        <v>906</v>
      </c>
      <c r="W53" s="108">
        <f>IF(X53&gt;0,(X53-V53)/2,"")</f>
        <v/>
      </c>
      <c r="X53" s="108" t="n">
        <v>1341</v>
      </c>
      <c r="Y53" s="108">
        <f>IF(Z53&gt;0,(Z53-X53)/2,"")</f>
        <v/>
      </c>
      <c r="Z53" s="108" t="n">
        <v>1341</v>
      </c>
      <c r="AA53" s="108">
        <f>IF(AB53&gt;0,(AB53-Z53)/2,"")</f>
        <v/>
      </c>
      <c r="AB53" s="108" t="n">
        <v>1341</v>
      </c>
      <c r="AC53" s="108">
        <f>IF(AD53&gt;0,(AD53-AB53)/2,"")</f>
        <v/>
      </c>
      <c r="AD53" s="108" t="n">
        <v>1341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2073</v>
      </c>
      <c r="S57" s="104">
        <f>IF(T57&gt;0,(T57-R57)/2,"")</f>
        <v/>
      </c>
      <c r="T57" s="104" t="n">
        <v>2677</v>
      </c>
      <c r="U57" s="104">
        <f>IF(V57&gt;0,(V57-T57)/2,"")</f>
        <v/>
      </c>
      <c r="V57" s="104" t="n">
        <v>3837</v>
      </c>
      <c r="W57" s="104">
        <f>IF(X57&gt;0,(X57-V57)/2,"")</f>
        <v/>
      </c>
      <c r="X57" s="104" t="n">
        <v>3837</v>
      </c>
      <c r="Y57" s="104">
        <f>IF(Z57&gt;0,(Z57-X57)/2,"")</f>
        <v/>
      </c>
      <c r="Z57" s="104" t="n">
        <v>3837</v>
      </c>
      <c r="AA57" s="104">
        <f>IF(AB57&gt;0,(AB57-Z57)/2,"")</f>
        <v/>
      </c>
      <c r="AB57" s="104" t="n">
        <v>3837</v>
      </c>
      <c r="AC57" s="104">
        <f>IF(AD57&gt;0,(AD57-AB57)/2,"")</f>
        <v/>
      </c>
      <c r="AD57" s="104" t="n">
        <v>3837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2126</v>
      </c>
      <c r="S58" s="106">
        <f>IF(T58&gt;0,(T58-R58)/2,"")</f>
        <v/>
      </c>
      <c r="T58" s="106" t="n">
        <v>2543</v>
      </c>
      <c r="U58" s="106">
        <f>IF(V58&gt;0,(V58-T58)/2,"")</f>
        <v/>
      </c>
      <c r="V58" s="106" t="n">
        <v>3770</v>
      </c>
      <c r="W58" s="106">
        <f>IF(X58&gt;0,(X58-V58)/2,"")</f>
        <v/>
      </c>
      <c r="X58" s="106" t="n">
        <v>3816</v>
      </c>
      <c r="Y58" s="106">
        <f>IF(Z58&gt;0,(Z58-X58)/2,"")</f>
        <v/>
      </c>
      <c r="Z58" s="106" t="n">
        <v>3816</v>
      </c>
      <c r="AA58" s="106">
        <f>IF(AB58&gt;0,(AB58-Z58)/2,"")</f>
        <v/>
      </c>
      <c r="AB58" s="106" t="n">
        <v>3816</v>
      </c>
      <c r="AC58" s="106">
        <f>IF(AD58&gt;0,(AD58-AB58)/2,"")</f>
        <v/>
      </c>
      <c r="AD58" s="106" t="n">
        <v>3816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1503</v>
      </c>
      <c r="S59" s="108">
        <f>IF(T59&gt;0,(T59-R59)/2,"")</f>
        <v/>
      </c>
      <c r="T59" s="108" t="n">
        <v>1632</v>
      </c>
      <c r="U59" s="108">
        <f>IF(V59&gt;0,(V59-T59)/2,"")</f>
        <v/>
      </c>
      <c r="V59" s="108" t="n">
        <v>2165</v>
      </c>
      <c r="W59" s="108">
        <f>IF(X59&gt;0,(X59-V59)/2,"")</f>
        <v/>
      </c>
      <c r="X59" s="108" t="n">
        <v>2165</v>
      </c>
      <c r="Y59" s="108">
        <f>IF(Z59&gt;0,(Z59-X59)/2,"")</f>
        <v/>
      </c>
      <c r="Z59" s="108" t="n">
        <v>2165</v>
      </c>
      <c r="AA59" s="108">
        <f>IF(AB59&gt;0,(AB59-Z59)/2,"")</f>
        <v/>
      </c>
      <c r="AB59" s="108" t="n">
        <v>2165</v>
      </c>
      <c r="AC59" s="108">
        <f>IF(AD59&gt;0,(AD59-AB59)/2,"")</f>
        <v/>
      </c>
      <c r="AD59" s="108" t="n">
        <v>2165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1753</v>
      </c>
      <c r="S60" s="114">
        <f>IF(T60&gt;0,(T60-R60)/2,"")</f>
        <v/>
      </c>
      <c r="T60" s="114" t="n">
        <v>1931</v>
      </c>
      <c r="U60" s="114">
        <f>IF(V60&gt;0,(V60-T60)/2,"")</f>
        <v/>
      </c>
      <c r="V60" s="114" t="n">
        <v>2315</v>
      </c>
      <c r="W60" s="114">
        <f>IF(X60&gt;0,(X60-V60)/2,"")</f>
        <v/>
      </c>
      <c r="X60" s="114" t="n">
        <v>2638</v>
      </c>
      <c r="Y60" s="114">
        <f>IF(Z60&gt;0,(Z60-X60)/2,"")</f>
        <v/>
      </c>
      <c r="Z60" s="114" t="n">
        <v>2638</v>
      </c>
      <c r="AA60" s="114">
        <f>IF(AB60&gt;0,(AB60-Z60)/2,"")</f>
        <v/>
      </c>
      <c r="AB60" s="114" t="n">
        <v>2638</v>
      </c>
      <c r="AC60" s="114">
        <f>IF(AD60&gt;0,(AD60-AB60)/2,"")</f>
        <v/>
      </c>
      <c r="AD60" s="114" t="n">
        <v>2638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736</v>
      </c>
      <c r="S61" s="104">
        <f>IF(T61&gt;0,(T61-R61)/2,"")</f>
        <v/>
      </c>
      <c r="T61" s="104" t="n">
        <v>736</v>
      </c>
      <c r="U61" s="104">
        <f>IF(V61&gt;0,(V61-T61)/2,"")</f>
        <v/>
      </c>
      <c r="V61" s="104" t="n">
        <v>1194</v>
      </c>
      <c r="W61" s="104">
        <f>IF(X61&gt;0,(X61-V61)/2,"")</f>
        <v/>
      </c>
      <c r="X61" s="104" t="n">
        <v>1762</v>
      </c>
      <c r="Y61" s="104">
        <f>IF(Z61&gt;0,(Z61-X61)/2,"")</f>
        <v/>
      </c>
      <c r="Z61" s="104" t="n">
        <v>1762</v>
      </c>
      <c r="AA61" s="104">
        <f>IF(AB61&gt;0,(AB61-Z61)/2,"")</f>
        <v/>
      </c>
      <c r="AB61" s="104" t="n">
        <v>1762</v>
      </c>
      <c r="AC61" s="104">
        <f>IF(AD61&gt;0,(AD61-AB61)/2,"")</f>
        <v/>
      </c>
      <c r="AD61" s="104" t="n">
        <v>1762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180</v>
      </c>
      <c r="S62" s="106">
        <f>IF(T62&gt;0,(T62-R62)/2,"")</f>
        <v/>
      </c>
      <c r="T62" s="106" t="n">
        <v>1007</v>
      </c>
      <c r="U62" s="106">
        <f>IF(V62&gt;0,(V62-T62)/2,"")</f>
        <v/>
      </c>
      <c r="V62" s="106" t="n">
        <v>1547</v>
      </c>
      <c r="W62" s="106">
        <f>IF(X62&gt;0,(X62-V62)/2,"")</f>
        <v/>
      </c>
      <c r="X62" s="106" t="n">
        <v>1564</v>
      </c>
      <c r="Y62" s="106">
        <f>IF(Z62&gt;0,(Z62-X62)/2,"")</f>
        <v/>
      </c>
      <c r="Z62" s="106" t="n">
        <v>1241</v>
      </c>
      <c r="AA62" s="106">
        <f>IF(AB62&gt;0,(AB62-Z62)/2,"")</f>
        <v/>
      </c>
      <c r="AB62" s="106" t="n">
        <v>1241</v>
      </c>
      <c r="AC62" s="106">
        <f>IF(AD62&gt;0,(AD62-AB62)/2,"")</f>
        <v/>
      </c>
      <c r="AD62" s="106" t="n">
        <v>1241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295</v>
      </c>
      <c r="S63" s="108">
        <f>IF(T63&gt;0,(T63-R63)/2,"")</f>
        <v/>
      </c>
      <c r="T63" s="108" t="n">
        <v>415</v>
      </c>
      <c r="U63" s="108">
        <f>IF(V63&gt;0,(V63-T63)/2,"")</f>
        <v/>
      </c>
      <c r="V63" s="108" t="n">
        <v>550</v>
      </c>
      <c r="W63" s="108">
        <f>IF(X63&gt;0,(X63-V63)/2,"")</f>
        <v/>
      </c>
      <c r="X63" s="108" t="n">
        <v>550</v>
      </c>
      <c r="Y63" s="108">
        <f>IF(Z63&gt;0,(Z63-X63)/2,"")</f>
        <v/>
      </c>
      <c r="Z63" s="108" t="n">
        <v>550</v>
      </c>
      <c r="AA63" s="108">
        <f>IF(AB63&gt;0,(AB63-Z63)/2,"")</f>
        <v/>
      </c>
      <c r="AB63" s="108" t="n">
        <v>550</v>
      </c>
      <c r="AC63" s="108">
        <f>IF(AD63&gt;0,(AD63-AB63)/2,"")</f>
        <v/>
      </c>
      <c r="AD63" s="108" t="n">
        <v>550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1453</v>
      </c>
      <c r="S64" s="114">
        <f>IF(T64&gt;0,(T64-R64)/2,"")</f>
        <v/>
      </c>
      <c r="T64" s="114" t="n">
        <v>1731</v>
      </c>
      <c r="U64" s="114">
        <f>IF(V64&gt;0,(V64-T64)/2,"")</f>
        <v/>
      </c>
      <c r="V64" s="114" t="n">
        <v>1740</v>
      </c>
      <c r="W64" s="114">
        <f>IF(X64&gt;0,(X64-V64)/2,"")</f>
        <v/>
      </c>
      <c r="X64" s="114" t="n">
        <v>1807</v>
      </c>
      <c r="Y64" s="114">
        <f>IF(Z64&gt;0,(Z64-X64)/2,"")</f>
        <v/>
      </c>
      <c r="Z64" s="114" t="n">
        <v>1807</v>
      </c>
      <c r="AA64" s="114">
        <f>IF(AB64&gt;0,(AB64-Z64)/2,"")</f>
        <v/>
      </c>
      <c r="AB64" s="114" t="n">
        <v>1807</v>
      </c>
      <c r="AC64" s="114">
        <f>IF(AD64&gt;0,(AD64-AB64)/2,"")</f>
        <v/>
      </c>
      <c r="AD64" s="114" t="n">
        <v>1807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28.xml><?xml version="1.0" encoding="utf-8"?>
<worksheet xmlns:r="http://schemas.openxmlformats.org/officeDocument/2006/relationships" xmlns="http://schemas.openxmlformats.org/spreadsheetml/2006/main">
  <sheetPr codeName="Sheet128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18176</v>
      </c>
      <c r="G6" s="117" t="n">
        <v>8499.248000000003</v>
      </c>
      <c r="H6" s="117" t="n">
        <v>941.1567249999999</v>
      </c>
      <c r="I6" s="19">
        <f>G6+H6</f>
        <v/>
      </c>
      <c r="J6" s="119" t="n">
        <v>18075</v>
      </c>
      <c r="K6" s="117" t="n">
        <v>8339.012625000001</v>
      </c>
      <c r="L6" s="117" t="n">
        <v>962.1165924999999</v>
      </c>
      <c r="M6" s="19">
        <f>K6+L6</f>
        <v/>
      </c>
      <c r="N6" s="85" t="n">
        <v>74</v>
      </c>
      <c r="O6" s="85" t="n">
        <v>63</v>
      </c>
      <c r="P6" s="92" t="n"/>
      <c r="Q6" s="20">
        <f>J6-P6</f>
        <v/>
      </c>
      <c r="R6" s="21" t="n">
        <v>4790</v>
      </c>
      <c r="S6" s="20">
        <f>IF(R6&gt;0,(R6-R7-$Q6),"")</f>
        <v/>
      </c>
      <c r="T6" s="21" t="n">
        <v>7253</v>
      </c>
      <c r="U6" s="20">
        <f>IF(T6&gt;0,(T6-T7-$Q6),"")</f>
        <v/>
      </c>
      <c r="V6" s="21" t="n">
        <v>11485</v>
      </c>
      <c r="W6" s="20">
        <f>IF(V6&gt;0,(V6-V7-$Q6),"")</f>
        <v/>
      </c>
      <c r="X6" s="21" t="n">
        <v>14388</v>
      </c>
      <c r="Y6" s="20">
        <f>IF(X6&gt;0,(X6-X7-$Q6),"")</f>
        <v/>
      </c>
      <c r="Z6" s="21" t="n">
        <v>14388</v>
      </c>
      <c r="AA6" s="20">
        <f>IF(Z6&gt;0,(Z6-Z7-$Q6),"")</f>
        <v/>
      </c>
      <c r="AB6" s="21" t="n">
        <v>14388</v>
      </c>
      <c r="AC6" s="22">
        <f>IF(AB6&gt;0,(AB6-AB7-$Q6),"")</f>
        <v/>
      </c>
      <c r="AD6" s="21" t="n">
        <v>14388</v>
      </c>
      <c r="AE6" s="22">
        <f>IF(AD6&gt;0,(AD6-AD7-$Q6),"")</f>
        <v/>
      </c>
    </row>
    <row r="7">
      <c r="B7" s="16" t="inlineStr">
        <is>
          <t>SMITH'S</t>
        </is>
      </c>
      <c r="C7" s="17" t="n">
        <v>117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57</v>
      </c>
      <c r="S7" s="24" t="n"/>
      <c r="T7" s="25" t="n">
        <v>327</v>
      </c>
      <c r="U7" s="24" t="n"/>
      <c r="V7" s="25" t="n">
        <v>358</v>
      </c>
      <c r="W7" s="24" t="n"/>
      <c r="X7" s="25" t="n">
        <v>363</v>
      </c>
      <c r="Y7" s="24" t="n"/>
      <c r="Z7" s="25" t="n">
        <v>363</v>
      </c>
      <c r="AA7" s="24" t="n"/>
      <c r="AB7" s="25" t="n">
        <v>363</v>
      </c>
      <c r="AC7" s="26" t="n"/>
      <c r="AD7" s="25" t="n">
        <v>363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3253</v>
      </c>
      <c r="E8" s="29" t="inlineStr">
        <is>
          <t>Room 2</t>
        </is>
      </c>
      <c r="F8" s="119" t="n">
        <v>2288</v>
      </c>
      <c r="G8" s="117" t="n">
        <v>3116.822499999999</v>
      </c>
      <c r="H8" s="117" t="n">
        <v>9767.236574413335</v>
      </c>
      <c r="I8" s="19">
        <f>G8+H8</f>
        <v/>
      </c>
      <c r="J8" s="119" t="n">
        <v>2324</v>
      </c>
      <c r="K8" s="117" t="n">
        <v>3327.7635</v>
      </c>
      <c r="L8" s="117" t="n">
        <v>9652.05915090001</v>
      </c>
      <c r="M8" s="19">
        <f>K8+L8</f>
        <v/>
      </c>
      <c r="N8" s="87" t="n">
        <v>21</v>
      </c>
      <c r="O8" s="87" t="n">
        <v>13</v>
      </c>
      <c r="P8" s="92" t="n"/>
      <c r="Q8" s="20">
        <f>J8-P8</f>
        <v/>
      </c>
      <c r="R8" s="21" t="n">
        <v>0</v>
      </c>
      <c r="S8" s="20">
        <f>IF(R8&gt;0,(R8-R9-$Q8),"")</f>
        <v/>
      </c>
      <c r="T8" s="21" t="n">
        <v>171</v>
      </c>
      <c r="U8" s="20">
        <f>IF(T8&gt;0,(T8-T9-$Q8),"")</f>
        <v/>
      </c>
      <c r="V8" s="21" t="n">
        <v>1814</v>
      </c>
      <c r="W8" s="20">
        <f>IF(V8&gt;0,(V8-V9-$Q8),"")</f>
        <v/>
      </c>
      <c r="X8" s="21" t="n">
        <v>1814</v>
      </c>
      <c r="Y8" s="20">
        <f>IF(X8&gt;0,(X8-X9-$Q8),"")</f>
        <v/>
      </c>
      <c r="Z8" s="21" t="n">
        <v>1814</v>
      </c>
      <c r="AA8" s="20">
        <f>IF(Z8&gt;0,(Z8-Z9-$Q8),"")</f>
        <v/>
      </c>
      <c r="AB8" s="21" t="n">
        <v>1814</v>
      </c>
      <c r="AC8" s="22">
        <f>IF(AB8&gt;0,(AB8-AB9-$Q8),"")</f>
        <v/>
      </c>
      <c r="AD8" s="21" t="n">
        <v>1814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141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3</v>
      </c>
      <c r="W9" s="24" t="n"/>
      <c r="X9" s="30" t="n">
        <v>3</v>
      </c>
      <c r="Y9" s="24" t="n"/>
      <c r="Z9" s="30" t="n">
        <v>3</v>
      </c>
      <c r="AA9" s="24" t="n"/>
      <c r="AB9" s="30" t="n">
        <v>3</v>
      </c>
      <c r="AC9" s="26" t="n"/>
      <c r="AD9" s="30" t="n">
        <v>3</v>
      </c>
      <c r="AE9" s="26" t="n"/>
    </row>
    <row r="10">
      <c r="B10" s="16" t="inlineStr">
        <is>
          <t>WM DC</t>
        </is>
      </c>
      <c r="C10" s="17" t="n">
        <v>1857</v>
      </c>
      <c r="E10" s="18" t="inlineStr">
        <is>
          <t>Room 3</t>
        </is>
      </c>
      <c r="F10" s="119" t="n">
        <v>16724</v>
      </c>
      <c r="G10" s="117" t="n">
        <v>12467.961</v>
      </c>
      <c r="H10" s="117" t="n">
        <v>427.8306725</v>
      </c>
      <c r="I10" s="19">
        <f>G10+H10</f>
        <v/>
      </c>
      <c r="J10" s="119" t="n">
        <v>16606</v>
      </c>
      <c r="K10" s="117" t="n">
        <v>12515.2855</v>
      </c>
      <c r="L10" s="117" t="n">
        <v>424.3867175</v>
      </c>
      <c r="M10" s="19">
        <f>K10+L10</f>
        <v/>
      </c>
      <c r="N10" s="88" t="n">
        <v>50</v>
      </c>
      <c r="O10" s="88" t="n">
        <v>37</v>
      </c>
      <c r="P10" s="92" t="n"/>
      <c r="Q10" s="20">
        <f>J10-P10</f>
        <v/>
      </c>
      <c r="R10" s="21" t="n">
        <v>3391</v>
      </c>
      <c r="S10" s="20">
        <f>IF(R10&gt;0,(R10-R11-$Q10),"")</f>
        <v/>
      </c>
      <c r="T10" s="21" t="n">
        <v>6163</v>
      </c>
      <c r="U10" s="20">
        <f>IF(T10&gt;0,(T10-T11-$Q10),"")</f>
        <v/>
      </c>
      <c r="V10" s="21" t="n">
        <v>9285</v>
      </c>
      <c r="W10" s="20">
        <f>IF(V10&gt;0,(V10-V11-$Q10),"")</f>
        <v/>
      </c>
      <c r="X10" s="21" t="n">
        <v>11690</v>
      </c>
      <c r="Y10" s="20">
        <f>IF(X10&gt;0,(X10-X11-$Q10),"")</f>
        <v/>
      </c>
      <c r="Z10" s="21" t="n">
        <v>11690</v>
      </c>
      <c r="AA10" s="20">
        <f>IF(Z10&gt;0,(Z10-Z11-$Q10),"")</f>
        <v/>
      </c>
      <c r="AB10" s="21" t="n">
        <v>11690</v>
      </c>
      <c r="AC10" s="22">
        <f>IF(AB10&gt;0,(AB10-AB11-$Q10),"")</f>
        <v/>
      </c>
      <c r="AD10" s="21" t="n">
        <v>11690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8245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45</v>
      </c>
      <c r="S11" s="24" t="n"/>
      <c r="T11" s="30" t="n">
        <v>45</v>
      </c>
      <c r="U11" s="24" t="n"/>
      <c r="V11" s="30" t="n">
        <v>45</v>
      </c>
      <c r="W11" s="24" t="n"/>
      <c r="X11" s="30" t="n">
        <v>45</v>
      </c>
      <c r="Y11" s="24" t="n"/>
      <c r="Z11" s="30" t="n">
        <v>45</v>
      </c>
      <c r="AA11" s="24" t="n"/>
      <c r="AB11" s="30" t="n">
        <v>45</v>
      </c>
      <c r="AC11" s="26" t="n"/>
      <c r="AD11" s="30" t="n">
        <v>45</v>
      </c>
      <c r="AE11" s="26" t="n"/>
    </row>
    <row r="12">
      <c r="B12" s="16" t="inlineStr">
        <is>
          <t>KING SOOPERS</t>
        </is>
      </c>
      <c r="C12" s="17" t="n">
        <v>1558</v>
      </c>
      <c r="E12" s="29" t="inlineStr">
        <is>
          <t>Room 4</t>
        </is>
      </c>
      <c r="F12" s="119" t="n">
        <v>11259</v>
      </c>
      <c r="G12" s="117" t="n">
        <v>11189.94500000001</v>
      </c>
      <c r="H12" s="117" t="n">
        <v>14341.59805517</v>
      </c>
      <c r="I12" s="19">
        <f>G12+H12</f>
        <v/>
      </c>
      <c r="J12" s="119" t="n">
        <v>11767</v>
      </c>
      <c r="K12" s="117" t="n">
        <v>11265.8675</v>
      </c>
      <c r="L12" s="117" t="n">
        <v>14334.40687583001</v>
      </c>
      <c r="M12" s="19">
        <f>K12+L12</f>
        <v/>
      </c>
      <c r="N12" s="88" t="n">
        <v>53</v>
      </c>
      <c r="O12" s="88" t="n">
        <v>38</v>
      </c>
      <c r="P12" s="92" t="n"/>
      <c r="Q12" s="20">
        <f>J12-P12</f>
        <v/>
      </c>
      <c r="R12" s="21" t="n">
        <v>6133</v>
      </c>
      <c r="S12" s="20">
        <f>IF(R12&gt;0,(R12-R13-$Q12),"")</f>
        <v/>
      </c>
      <c r="T12" s="21" t="n">
        <v>7565</v>
      </c>
      <c r="U12" s="20">
        <f>IF(T12&gt;0,(T12-T13-$Q12),"")</f>
        <v/>
      </c>
      <c r="V12" s="21" t="n">
        <v>9995</v>
      </c>
      <c r="W12" s="20">
        <f>IF(V12&gt;0,(V12-V13-$Q12),"")</f>
        <v/>
      </c>
      <c r="X12" s="21" t="n">
        <v>11079</v>
      </c>
      <c r="Y12" s="20">
        <f>IF(X12&gt;0,(X12-X13-$Q12),"")</f>
        <v/>
      </c>
      <c r="Z12" s="21" t="n">
        <v>11079</v>
      </c>
      <c r="AA12" s="20">
        <f>IF(Z12&gt;0,(Z12-Z13-$Q12),"")</f>
        <v/>
      </c>
      <c r="AB12" s="21" t="n">
        <v>11079</v>
      </c>
      <c r="AC12" s="22">
        <f>IF(AB12&gt;0,(AB12-AB13-$Q12),"")</f>
        <v/>
      </c>
      <c r="AD12" s="21" t="n">
        <v>11079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12943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104</v>
      </c>
      <c r="S13" s="24" t="n"/>
      <c r="T13" s="30" t="n">
        <v>111</v>
      </c>
      <c r="U13" s="24" t="n"/>
      <c r="V13" s="30" t="n">
        <v>158</v>
      </c>
      <c r="W13" s="24" t="n"/>
      <c r="X13" s="30" t="n">
        <v>158</v>
      </c>
      <c r="Y13" s="24" t="n"/>
      <c r="Z13" s="30" t="n">
        <v>158</v>
      </c>
      <c r="AA13" s="24" t="n"/>
      <c r="AB13" s="30" t="n">
        <v>158</v>
      </c>
      <c r="AC13" s="26" t="n"/>
      <c r="AD13" s="30" t="n">
        <v>158</v>
      </c>
      <c r="AE13" s="26" t="n"/>
    </row>
    <row r="14">
      <c r="B14" s="43" t="inlineStr">
        <is>
          <t>RALPHS</t>
        </is>
      </c>
      <c r="C14" s="17" t="n">
        <v>1016</v>
      </c>
      <c r="E14" s="18" t="inlineStr">
        <is>
          <t>Room 5</t>
        </is>
      </c>
      <c r="F14" s="119" t="n">
        <v>19412</v>
      </c>
      <c r="G14" s="117" t="n">
        <v>18153.89</v>
      </c>
      <c r="H14" s="117" t="n">
        <v>22596.69633941998</v>
      </c>
      <c r="I14" s="19">
        <f>G14+H14</f>
        <v/>
      </c>
      <c r="J14" s="119" t="n">
        <v>19608</v>
      </c>
      <c r="K14" s="117" t="n">
        <v>19409.79075</v>
      </c>
      <c r="L14" s="117" t="n">
        <v>23704.41885096</v>
      </c>
      <c r="M14" s="19">
        <f>K14+L14</f>
        <v/>
      </c>
      <c r="N14" s="88" t="n">
        <v>70</v>
      </c>
      <c r="O14" s="88" t="n">
        <v>53</v>
      </c>
      <c r="P14" s="92" t="n"/>
      <c r="Q14" s="20">
        <f>J14-P14</f>
        <v/>
      </c>
      <c r="R14" s="21" t="n">
        <v>3664</v>
      </c>
      <c r="S14" s="20">
        <f>IF(R14&gt;0,(R14-R15-$Q14),"")</f>
        <v/>
      </c>
      <c r="T14" s="21" t="n">
        <v>4765</v>
      </c>
      <c r="U14" s="20">
        <f>IF(T14&gt;0,(T14-T15-$Q14),"")</f>
        <v/>
      </c>
      <c r="V14" s="21" t="n">
        <v>7131</v>
      </c>
      <c r="W14" s="20">
        <f>IF(V14&gt;0,(V14-V15-$Q14),"")</f>
        <v/>
      </c>
      <c r="X14" s="21" t="n">
        <v>7652</v>
      </c>
      <c r="Y14" s="20">
        <f>IF(X14&gt;0,(X14-X15-$Q14),"")</f>
        <v/>
      </c>
      <c r="Z14" s="21" t="n">
        <v>7434</v>
      </c>
      <c r="AA14" s="20">
        <f>IF(Z14&gt;0,(Z14-Z15-$Q14),"")</f>
        <v/>
      </c>
      <c r="AB14" s="21" t="n">
        <v>7434</v>
      </c>
      <c r="AC14" s="22">
        <f>IF(AB14&gt;0,(AB14-AB15-$Q14),"")</f>
        <v/>
      </c>
      <c r="AD14" s="21" t="n">
        <v>7434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201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165</v>
      </c>
      <c r="S15" s="24" t="n"/>
      <c r="T15" s="25" t="n">
        <v>165</v>
      </c>
      <c r="U15" s="24" t="n"/>
      <c r="V15" s="25" t="n">
        <v>178</v>
      </c>
      <c r="W15" s="24" t="n"/>
      <c r="X15" s="25" t="n">
        <v>303</v>
      </c>
      <c r="Y15" s="24" t="n"/>
      <c r="Z15" s="25" t="n">
        <v>303</v>
      </c>
      <c r="AA15" s="24" t="n"/>
      <c r="AB15" s="25" t="n">
        <v>303</v>
      </c>
      <c r="AC15" s="26" t="n"/>
      <c r="AD15" s="25" t="n">
        <v>303</v>
      </c>
      <c r="AE15" s="26" t="n"/>
    </row>
    <row r="16" ht="15" customHeight="1" thickBot="1">
      <c r="B16" s="16" t="inlineStr">
        <is>
          <t>SBUX PHX</t>
        </is>
      </c>
      <c r="C16" s="17" t="n">
        <v>9796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2193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4452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17569</v>
      </c>
      <c r="S20" s="36" t="n"/>
      <c r="T20" s="35" t="n">
        <v>25886</v>
      </c>
      <c r="U20" s="36" t="n"/>
      <c r="V20" s="35" t="n">
        <v>41121</v>
      </c>
      <c r="W20" s="36" t="n"/>
      <c r="X20" s="35" t="n">
        <v>49660</v>
      </c>
      <c r="Y20" s="36" t="n"/>
      <c r="Z20" s="35" t="n">
        <v>48978</v>
      </c>
      <c r="AA20" s="36" t="n"/>
      <c r="AB20" s="35" t="n">
        <v>48978</v>
      </c>
      <c r="AC20" s="37" t="n"/>
      <c r="AD20" s="35" t="n">
        <v>48978</v>
      </c>
      <c r="AE20" s="37" t="n">
        <v>-17959</v>
      </c>
    </row>
    <row r="21" ht="15" customHeight="1" thickBot="1">
      <c r="M21" s="4" t="n"/>
      <c r="Q21" s="52" t="n"/>
      <c r="R21" s="40" t="n">
        <v>540</v>
      </c>
      <c r="S21" s="41" t="n"/>
      <c r="T21" s="40" t="n">
        <v>631</v>
      </c>
      <c r="U21" s="41" t="n"/>
      <c r="V21" s="40" t="n">
        <v>707</v>
      </c>
      <c r="W21" s="41" t="n"/>
      <c r="X21" s="40" t="n">
        <v>751</v>
      </c>
      <c r="Y21" s="41" t="n"/>
      <c r="Z21" s="40" t="n">
        <v>751</v>
      </c>
      <c r="AA21" s="41" t="n"/>
      <c r="AB21" s="40" t="n">
        <v>751</v>
      </c>
      <c r="AC21" s="42" t="n"/>
      <c r="AD21" s="40" t="n">
        <v>751</v>
      </c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8667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31525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1833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16259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4664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3662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126</v>
      </c>
      <c r="Y35" s="104">
        <f>IF(Z35&gt;0,(Z35-X35)/2,"")</f>
        <v/>
      </c>
      <c r="Z35" s="104" t="n">
        <v>126</v>
      </c>
      <c r="AA35" s="104">
        <f>IF(AB35&gt;0,(AB35-Z35)/2,"")</f>
        <v/>
      </c>
      <c r="AB35" s="104" t="n">
        <v>126</v>
      </c>
      <c r="AC35" s="104">
        <f>IF(AD35&gt;0,(AD35-AB35)/2,"")</f>
        <v/>
      </c>
      <c r="AD35" s="104" t="n">
        <v>126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2586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1289</v>
      </c>
      <c r="W36" s="106">
        <f>IF(X36&gt;0,(X36-V36)/2,"")</f>
        <v/>
      </c>
      <c r="X36" s="106" t="n">
        <v>2586</v>
      </c>
      <c r="Y36" s="106">
        <f>IF(Z36&gt;0,(Z36-X36)/2,"")</f>
        <v/>
      </c>
      <c r="Z36" s="106" t="n">
        <v>2586</v>
      </c>
      <c r="AA36" s="106">
        <f>IF(AB36&gt;0,(AB36-Z36)/2,"")</f>
        <v/>
      </c>
      <c r="AB36" s="106" t="n">
        <v>2586</v>
      </c>
      <c r="AC36" s="106">
        <f>IF(AD36&gt;0,(AD36-AB36)/2,"")</f>
        <v/>
      </c>
      <c r="AD36" s="106" t="n">
        <v>2586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3171</v>
      </c>
      <c r="R37" s="108" t="n">
        <v>1650</v>
      </c>
      <c r="S37" s="108">
        <f>IF(T37&gt;0,(T37-R37)/2,"")</f>
        <v/>
      </c>
      <c r="T37" s="108" t="n">
        <v>1650</v>
      </c>
      <c r="U37" s="108">
        <f>IF(V37&gt;0,(V37-T37)/2,"")</f>
        <v/>
      </c>
      <c r="V37" s="108" t="n">
        <v>2003</v>
      </c>
      <c r="W37" s="108">
        <f>IF(X37&gt;0,(X37-V37)/2,"")</f>
        <v/>
      </c>
      <c r="X37" s="108" t="n">
        <v>3139</v>
      </c>
      <c r="Y37" s="108">
        <f>IF(Z37&gt;0,(Z37-X37)/2,"")</f>
        <v/>
      </c>
      <c r="Z37" s="108" t="n">
        <v>3139</v>
      </c>
      <c r="AA37" s="108">
        <f>IF(AB37&gt;0,(AB37-Z37)/2,"")</f>
        <v/>
      </c>
      <c r="AB37" s="108" t="n">
        <v>3139</v>
      </c>
      <c r="AC37" s="108">
        <f>IF(AD37&gt;0,(AD37-AB37)/2,"")</f>
        <v/>
      </c>
      <c r="AD37" s="108" t="n">
        <v>3139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2996</v>
      </c>
      <c r="R38" s="106" t="n">
        <v>740</v>
      </c>
      <c r="S38" s="106">
        <f>IF(T38&gt;0,(T38-R38)/2,"")</f>
        <v/>
      </c>
      <c r="T38" s="106" t="n">
        <v>1983</v>
      </c>
      <c r="U38" s="106">
        <f>IF(V38&gt;0,(V38-T38)/2,"")</f>
        <v/>
      </c>
      <c r="V38" s="106" t="n">
        <v>3270</v>
      </c>
      <c r="W38" s="106">
        <f>IF(X38&gt;0,(X38-V38)/2,"")</f>
        <v/>
      </c>
      <c r="X38" s="106" t="n">
        <v>2904</v>
      </c>
      <c r="Y38" s="106">
        <f>IF(Z38&gt;0,(Z38-X38)/2,"")</f>
        <v/>
      </c>
      <c r="Z38" s="106" t="n">
        <v>2904</v>
      </c>
      <c r="AA38" s="106">
        <f>IF(AB38&gt;0,(AB38-Z38)/2,"")</f>
        <v/>
      </c>
      <c r="AB38" s="106" t="n">
        <v>2904</v>
      </c>
      <c r="AC38" s="106">
        <f>IF(AD38&gt;0,(AD38-AB38)/2,"")</f>
        <v/>
      </c>
      <c r="AD38" s="106" t="n">
        <v>2904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2412</v>
      </c>
      <c r="R39" s="108" t="n">
        <v>956</v>
      </c>
      <c r="S39" s="108">
        <f>IF(T39&gt;0,(T39-R39)/2,"")</f>
        <v/>
      </c>
      <c r="T39" s="108" t="n">
        <v>1394</v>
      </c>
      <c r="U39" s="108">
        <f>IF(V39&gt;0,(V39-T39)/2,"")</f>
        <v/>
      </c>
      <c r="V39" s="108" t="n">
        <v>1647</v>
      </c>
      <c r="W39" s="108">
        <f>IF(X39&gt;0,(X39-V39)/2,"")</f>
        <v/>
      </c>
      <c r="X39" s="108" t="n">
        <v>2357</v>
      </c>
      <c r="Y39" s="108">
        <f>IF(Z39&gt;0,(Z39-X39)/2,"")</f>
        <v/>
      </c>
      <c r="Z39" s="108" t="n">
        <v>2357</v>
      </c>
      <c r="AA39" s="108">
        <f>IF(AB39&gt;0,(AB39-Z39)/2,"")</f>
        <v/>
      </c>
      <c r="AB39" s="108" t="n">
        <v>2357</v>
      </c>
      <c r="AC39" s="108">
        <f>IF(AD39&gt;0,(AD39-AB39)/2,"")</f>
        <v/>
      </c>
      <c r="AD39" s="108" t="n">
        <v>2357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1757</v>
      </c>
      <c r="R40" s="106" t="n">
        <v>666</v>
      </c>
      <c r="S40" s="106">
        <f>IF(T40&gt;0,(T40-R40)/2,"")</f>
        <v/>
      </c>
      <c r="T40" s="106" t="n">
        <v>1064</v>
      </c>
      <c r="U40" s="106">
        <f>IF(V40&gt;0,(V40-T40)/2,"")</f>
        <v/>
      </c>
      <c r="V40" s="106" t="n">
        <v>1784</v>
      </c>
      <c r="W40" s="106">
        <f>IF(X40&gt;0,(X40-V40)/2,"")</f>
        <v/>
      </c>
      <c r="X40" s="106" t="n">
        <v>1784</v>
      </c>
      <c r="Y40" s="106">
        <f>IF(Z40&gt;0,(Z40-X40)/2,"")</f>
        <v/>
      </c>
      <c r="Z40" s="106" t="n">
        <v>1784</v>
      </c>
      <c r="AA40" s="106">
        <f>IF(AB40&gt;0,(AB40-Z40)/2,"")</f>
        <v/>
      </c>
      <c r="AB40" s="106" t="n">
        <v>1784</v>
      </c>
      <c r="AC40" s="106">
        <f>IF(AD40&gt;0,(AD40-AB40)/2,"")</f>
        <v/>
      </c>
      <c r="AD40" s="106" t="n">
        <v>1784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1491</v>
      </c>
      <c r="R41" s="108" t="n">
        <v>778</v>
      </c>
      <c r="S41" s="108">
        <f>IF(T41&gt;0,(T41-R41)/2,"")</f>
        <v/>
      </c>
      <c r="T41" s="108" t="n">
        <v>1162</v>
      </c>
      <c r="U41" s="108">
        <f>IF(V41&gt;0,(V41-T41)/2,"")</f>
        <v/>
      </c>
      <c r="V41" s="108" t="n">
        <v>1492</v>
      </c>
      <c r="W41" s="108">
        <f>IF(X41&gt;0,(X41-V41)/2,"")</f>
        <v/>
      </c>
      <c r="X41" s="108" t="n">
        <v>1492</v>
      </c>
      <c r="Y41" s="108">
        <f>IF(Z41&gt;0,(Z41-X41)/2,"")</f>
        <v/>
      </c>
      <c r="Z41" s="108" t="n">
        <v>1492</v>
      </c>
      <c r="AA41" s="108">
        <f>IF(AB41&gt;0,(AB41-Z41)/2,"")</f>
        <v/>
      </c>
      <c r="AB41" s="108" t="n">
        <v>1492</v>
      </c>
      <c r="AC41" s="108">
        <f>IF(AD41&gt;0,(AD41-AB41)/2,"")</f>
        <v/>
      </c>
      <c r="AD41" s="108" t="n">
        <v>1492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0</v>
      </c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0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564</v>
      </c>
      <c r="R44" s="112" t="n">
        <v>0</v>
      </c>
      <c r="S44" s="112">
        <f>IF(T44&gt;0,(T44-R44)/2,"")</f>
        <v/>
      </c>
      <c r="T44" s="112" t="n">
        <v>171</v>
      </c>
      <c r="U44" s="112">
        <f>IF(V44&gt;0,(V44-T44)/2,"")</f>
        <v/>
      </c>
      <c r="V44" s="112" t="n">
        <v>564</v>
      </c>
      <c r="W44" s="112">
        <f>IF(X44&gt;0,(X44-V44)/2,"")</f>
        <v/>
      </c>
      <c r="X44" s="112" t="n">
        <v>564</v>
      </c>
      <c r="Y44" s="112">
        <f>IF(Z44&gt;0,(Z44-X44)/2,"")</f>
        <v/>
      </c>
      <c r="Z44" s="112" t="n">
        <v>564</v>
      </c>
      <c r="AA44" s="112">
        <f>IF(AB44&gt;0,(AB44-Z44)/2,"")</f>
        <v/>
      </c>
      <c r="AB44" s="112" t="n">
        <v>564</v>
      </c>
      <c r="AC44" s="112">
        <f>IF(AD44&gt;0,(AD44-AB44)/2,"")</f>
        <v/>
      </c>
      <c r="AD44" s="112" t="n">
        <v>564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2125</v>
      </c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1250</v>
      </c>
      <c r="W45" s="108">
        <f>IF(X45&gt;0,(X45-V45)/2,"")</f>
        <v/>
      </c>
      <c r="X45" s="108" t="n">
        <v>1250</v>
      </c>
      <c r="Y45" s="108">
        <f>IF(Z45&gt;0,(Z45-X45)/2,"")</f>
        <v/>
      </c>
      <c r="Z45" s="108" t="n">
        <v>1250</v>
      </c>
      <c r="AA45" s="108">
        <f>IF(AB45&gt;0,(AB45-Z45)/2,"")</f>
        <v/>
      </c>
      <c r="AB45" s="108" t="n">
        <v>1250</v>
      </c>
      <c r="AC45" s="108">
        <f>IF(AD45&gt;0,(AD45-AB45)/2,"")</f>
        <v/>
      </c>
      <c r="AD45" s="108" t="n">
        <v>1250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1539</v>
      </c>
      <c r="R48" s="112" t="n">
        <v>0</v>
      </c>
      <c r="S48" s="112">
        <f>IF(T48&gt;0,(T48-R48)/2,"")</f>
        <v/>
      </c>
      <c r="T48" s="112" t="n">
        <v>672</v>
      </c>
      <c r="U48" s="112">
        <f>IF(V48&gt;0,(V48-T48)/2,"")</f>
        <v/>
      </c>
      <c r="V48" s="112" t="n">
        <v>863</v>
      </c>
      <c r="W48" s="112">
        <f>IF(X48&gt;0,(X48-V48)/2,"")</f>
        <v/>
      </c>
      <c r="X48" s="112" t="n">
        <v>1402</v>
      </c>
      <c r="Y48" s="112">
        <f>IF(Z48&gt;0,(Z48-X48)/2,"")</f>
        <v/>
      </c>
      <c r="Z48" s="112" t="n">
        <v>1402</v>
      </c>
      <c r="AA48" s="112">
        <f>IF(AB48&gt;0,(AB48-Z48)/2,"")</f>
        <v/>
      </c>
      <c r="AB48" s="112" t="n">
        <v>1402</v>
      </c>
      <c r="AC48" s="112">
        <f>IF(AD48&gt;0,(AD48-AB48)/2,"")</f>
        <v/>
      </c>
      <c r="AD48" s="112" t="n">
        <v>1402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2989</v>
      </c>
      <c r="R49" s="108" t="n">
        <v>1070</v>
      </c>
      <c r="S49" s="108">
        <f>IF(T49&gt;0,(T49-R49)/2,"")</f>
        <v/>
      </c>
      <c r="T49" s="108" t="n">
        <v>1339</v>
      </c>
      <c r="U49" s="108">
        <f>IF(V49&gt;0,(V49-T49)/2,"")</f>
        <v/>
      </c>
      <c r="V49" s="108" t="n">
        <v>1651</v>
      </c>
      <c r="W49" s="108">
        <f>IF(X49&gt;0,(X49-V49)/2,"")</f>
        <v/>
      </c>
      <c r="X49" s="108" t="n">
        <v>1787</v>
      </c>
      <c r="Y49" s="108">
        <f>IF(Z49&gt;0,(Z49-X49)/2,"")</f>
        <v/>
      </c>
      <c r="Z49" s="108" t="n">
        <v>1787</v>
      </c>
      <c r="AA49" s="108">
        <f>IF(AB49&gt;0,(AB49-Z49)/2,"")</f>
        <v/>
      </c>
      <c r="AB49" s="108" t="n">
        <v>1787</v>
      </c>
      <c r="AC49" s="108">
        <f>IF(AD49&gt;0,(AD49-AB49)/2,"")</f>
        <v/>
      </c>
      <c r="AD49" s="108" t="n">
        <v>1787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1907</v>
      </c>
      <c r="R50" s="106" t="n">
        <v>385</v>
      </c>
      <c r="S50" s="106">
        <f>IF(T50&gt;0,(T50-R50)/2,"")</f>
        <v/>
      </c>
      <c r="T50" s="106" t="n">
        <v>1267</v>
      </c>
      <c r="U50" s="106">
        <f>IF(V50&gt;0,(V50-T50)/2,"")</f>
        <v/>
      </c>
      <c r="V50" s="106" t="n">
        <v>1952</v>
      </c>
      <c r="W50" s="106">
        <f>IF(X50&gt;0,(X50-V50)/2,"")</f>
        <v/>
      </c>
      <c r="X50" s="106" t="n">
        <v>1952</v>
      </c>
      <c r="Y50" s="106">
        <f>IF(Z50&gt;0,(Z50-X50)/2,"")</f>
        <v/>
      </c>
      <c r="Z50" s="106" t="n">
        <v>1952</v>
      </c>
      <c r="AA50" s="106">
        <f>IF(AB50&gt;0,(AB50-Z50)/2,"")</f>
        <v/>
      </c>
      <c r="AB50" s="106" t="n">
        <v>1952</v>
      </c>
      <c r="AC50" s="106">
        <f>IF(AD50&gt;0,(AD50-AB50)/2,"")</f>
        <v/>
      </c>
      <c r="AD50" s="106" t="n">
        <v>1952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5139</v>
      </c>
      <c r="R51" s="108" t="n">
        <v>1000</v>
      </c>
      <c r="S51" s="108">
        <f>IF(T51&gt;0,(T51-R51)/2,"")</f>
        <v/>
      </c>
      <c r="T51" s="108" t="n">
        <v>901</v>
      </c>
      <c r="U51" s="108">
        <f>IF(V51&gt;0,(V51-T51)/2,"")</f>
        <v/>
      </c>
      <c r="V51" s="108" t="n">
        <v>2643</v>
      </c>
      <c r="W51" s="108">
        <f>IF(X51&gt;0,(X51-V51)/2,"")</f>
        <v/>
      </c>
      <c r="X51" s="108" t="n">
        <v>2397</v>
      </c>
      <c r="Y51" s="108">
        <f>IF(Z51&gt;0,(Z51-X51)/2,"")</f>
        <v/>
      </c>
      <c r="Z51" s="108" t="n">
        <v>2397</v>
      </c>
      <c r="AA51" s="108">
        <f>IF(AB51&gt;0,(AB51-Z51)/2,"")</f>
        <v/>
      </c>
      <c r="AB51" s="108" t="n">
        <v>2397</v>
      </c>
      <c r="AC51" s="108">
        <f>IF(AD51&gt;0,(AD51-AB51)/2,"")</f>
        <v/>
      </c>
      <c r="AD51" s="108" t="n">
        <v>2397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2206</v>
      </c>
      <c r="R52" s="106" t="n">
        <v>456</v>
      </c>
      <c r="S52" s="106">
        <f>IF(T52&gt;0,(T52-R52)/2,"")</f>
        <v/>
      </c>
      <c r="T52" s="106" t="n">
        <v>976</v>
      </c>
      <c r="U52" s="106">
        <f>IF(V52&gt;0,(V52-T52)/2,"")</f>
        <v/>
      </c>
      <c r="V52" s="106" t="n">
        <v>976</v>
      </c>
      <c r="W52" s="106">
        <f>IF(X52&gt;0,(X52-V52)/2,"")</f>
        <v/>
      </c>
      <c r="X52" s="106" t="n">
        <v>2100</v>
      </c>
      <c r="Y52" s="106">
        <f>IF(Z52&gt;0,(Z52-X52)/2,"")</f>
        <v/>
      </c>
      <c r="Z52" s="106" t="n">
        <v>2100</v>
      </c>
      <c r="AA52" s="106">
        <f>IF(AB52&gt;0,(AB52-Z52)/2,"")</f>
        <v/>
      </c>
      <c r="AB52" s="106" t="n">
        <v>2100</v>
      </c>
      <c r="AC52" s="106">
        <f>IF(AD52&gt;0,(AD52-AB52)/2,"")</f>
        <v/>
      </c>
      <c r="AD52" s="106" t="n">
        <v>2100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3756</v>
      </c>
      <c r="R53" s="108" t="n">
        <v>480</v>
      </c>
      <c r="S53" s="108">
        <f>IF(T53&gt;0,(T53-R53)/2,"")</f>
        <v/>
      </c>
      <c r="T53" s="108" t="n">
        <v>1008</v>
      </c>
      <c r="U53" s="108">
        <f>IF(V53&gt;0,(V53-T53)/2,"")</f>
        <v/>
      </c>
      <c r="V53" s="108" t="n">
        <v>1200</v>
      </c>
      <c r="W53" s="108">
        <f>IF(X53&gt;0,(X53-V53)/2,"")</f>
        <v/>
      </c>
      <c r="X53" s="108" t="n">
        <v>2052</v>
      </c>
      <c r="Y53" s="108">
        <f>IF(Z53&gt;0,(Z53-X53)/2,"")</f>
        <v/>
      </c>
      <c r="Z53" s="108" t="n">
        <v>2052</v>
      </c>
      <c r="AA53" s="108">
        <f>IF(AB53&gt;0,(AB53-Z53)/2,"")</f>
        <v/>
      </c>
      <c r="AB53" s="108" t="n">
        <v>2052</v>
      </c>
      <c r="AC53" s="108">
        <f>IF(AD53&gt;0,(AD53-AB53)/2,"")</f>
        <v/>
      </c>
      <c r="AD53" s="108" t="n">
        <v>2052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0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0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3620</v>
      </c>
      <c r="R57" s="104" t="n">
        <v>1734</v>
      </c>
      <c r="S57" s="104">
        <f>IF(T57&gt;0,(T57-R57)/2,"")</f>
        <v/>
      </c>
      <c r="T57" s="104" t="n">
        <v>1885</v>
      </c>
      <c r="U57" s="104">
        <f>IF(V57&gt;0,(V57-T57)/2,"")</f>
        <v/>
      </c>
      <c r="V57" s="104" t="n">
        <v>2560</v>
      </c>
      <c r="W57" s="104">
        <f>IF(X57&gt;0,(X57-V57)/2,"")</f>
        <v/>
      </c>
      <c r="X57" s="104" t="n">
        <v>3259</v>
      </c>
      <c r="Y57" s="104">
        <f>IF(Z57&gt;0,(Z57-X57)/2,"")</f>
        <v/>
      </c>
      <c r="Z57" s="104" t="n">
        <v>3259</v>
      </c>
      <c r="AA57" s="104">
        <f>IF(AB57&gt;0,(AB57-Z57)/2,"")</f>
        <v/>
      </c>
      <c r="AB57" s="104" t="n">
        <v>3259</v>
      </c>
      <c r="AC57" s="104">
        <f>IF(AD57&gt;0,(AD57-AB57)/2,"")</f>
        <v/>
      </c>
      <c r="AD57" s="104" t="n">
        <v>3259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3286</v>
      </c>
      <c r="R58" s="106" t="n">
        <v>1318</v>
      </c>
      <c r="S58" s="106">
        <f>IF(T58&gt;0,(T58-R58)/2,"")</f>
        <v/>
      </c>
      <c r="T58" s="106" t="n">
        <v>1907</v>
      </c>
      <c r="U58" s="106">
        <f>IF(V58&gt;0,(V58-T58)/2,"")</f>
        <v/>
      </c>
      <c r="V58" s="106" t="n">
        <v>2904</v>
      </c>
      <c r="W58" s="106">
        <f>IF(X58&gt;0,(X58-V58)/2,"")</f>
        <v/>
      </c>
      <c r="X58" s="106" t="n">
        <v>2950</v>
      </c>
      <c r="Y58" s="106">
        <f>IF(Z58&gt;0,(Z58-X58)/2,"")</f>
        <v/>
      </c>
      <c r="Z58" s="106" t="n">
        <v>2950</v>
      </c>
      <c r="AA58" s="106">
        <f>IF(AB58&gt;0,(AB58-Z58)/2,"")</f>
        <v/>
      </c>
      <c r="AB58" s="106" t="n">
        <v>2950</v>
      </c>
      <c r="AC58" s="106">
        <f>IF(AD58&gt;0,(AD58-AB58)/2,"")</f>
        <v/>
      </c>
      <c r="AD58" s="106" t="n">
        <v>2950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3431</v>
      </c>
      <c r="R59" s="108" t="n">
        <v>1624</v>
      </c>
      <c r="S59" s="108">
        <f>IF(T59&gt;0,(T59-R59)/2,"")</f>
        <v/>
      </c>
      <c r="T59" s="108" t="n">
        <v>2021</v>
      </c>
      <c r="U59" s="108">
        <f>IF(V59&gt;0,(V59-T59)/2,"")</f>
        <v/>
      </c>
      <c r="V59" s="108" t="n">
        <v>2086</v>
      </c>
      <c r="W59" s="108">
        <f>IF(X59&gt;0,(X59-V59)/2,"")</f>
        <v/>
      </c>
      <c r="X59" s="108" t="n">
        <v>2086</v>
      </c>
      <c r="Y59" s="108">
        <f>IF(Z59&gt;0,(Z59-X59)/2,"")</f>
        <v/>
      </c>
      <c r="Z59" s="108" t="n">
        <v>2086</v>
      </c>
      <c r="AA59" s="108">
        <f>IF(AB59&gt;0,(AB59-Z59)/2,"")</f>
        <v/>
      </c>
      <c r="AB59" s="108" t="n">
        <v>2086</v>
      </c>
      <c r="AC59" s="108">
        <f>IF(AD59&gt;0,(AD59-AB59)/2,"")</f>
        <v/>
      </c>
      <c r="AD59" s="108" t="n">
        <v>2086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4974</v>
      </c>
      <c r="R60" s="114" t="n">
        <v>1457</v>
      </c>
      <c r="S60" s="114">
        <f>IF(T60&gt;0,(T60-R60)/2,"")</f>
        <v/>
      </c>
      <c r="T60" s="114" t="n">
        <v>1752</v>
      </c>
      <c r="U60" s="114">
        <f>IF(V60&gt;0,(V60-T60)/2,"")</f>
        <v/>
      </c>
      <c r="V60" s="114" t="n">
        <v>2445</v>
      </c>
      <c r="W60" s="114">
        <f>IF(X60&gt;0,(X60-V60)/2,"")</f>
        <v/>
      </c>
      <c r="X60" s="114" t="n">
        <v>2784</v>
      </c>
      <c r="Y60" s="114">
        <f>IF(Z60&gt;0,(Z60-X60)/2,"")</f>
        <v/>
      </c>
      <c r="Z60" s="114" t="n">
        <v>2784</v>
      </c>
      <c r="AA60" s="114">
        <f>IF(AB60&gt;0,(AB60-Z60)/2,"")</f>
        <v/>
      </c>
      <c r="AB60" s="114" t="n">
        <v>2784</v>
      </c>
      <c r="AC60" s="114">
        <f>IF(AD60&gt;0,(AD60-AB60)/2,"")</f>
        <v/>
      </c>
      <c r="AD60" s="114" t="n">
        <v>2784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6288</v>
      </c>
      <c r="R61" s="104" t="n">
        <v>239</v>
      </c>
      <c r="S61" s="104">
        <f>IF(T61&gt;0,(T61-R61)/2,"")</f>
        <v/>
      </c>
      <c r="T61" s="104" t="n">
        <v>239</v>
      </c>
      <c r="U61" s="104">
        <f>IF(V61&gt;0,(V61-T61)/2,"")</f>
        <v/>
      </c>
      <c r="V61" s="104" t="n">
        <v>849</v>
      </c>
      <c r="W61" s="104">
        <f>IF(X61&gt;0,(X61-V61)/2,"")</f>
        <v/>
      </c>
      <c r="X61" s="104" t="n">
        <v>1711</v>
      </c>
      <c r="Y61" s="104">
        <f>IF(Z61&gt;0,(Z61-X61)/2,"")</f>
        <v/>
      </c>
      <c r="Z61" s="104" t="n">
        <v>1711</v>
      </c>
      <c r="AA61" s="104">
        <f>IF(AB61&gt;0,(AB61-Z61)/2,"")</f>
        <v/>
      </c>
      <c r="AB61" s="104" t="n">
        <v>1711</v>
      </c>
      <c r="AC61" s="104">
        <f>IF(AD61&gt;0,(AD61-AB61)/2,"")</f>
        <v/>
      </c>
      <c r="AD61" s="104" t="n">
        <v>1711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3904</v>
      </c>
      <c r="R62" s="106" t="n">
        <v>743</v>
      </c>
      <c r="S62" s="106">
        <f>IF(T62&gt;0,(T62-R62)/2,"")</f>
        <v/>
      </c>
      <c r="T62" s="106" t="n">
        <v>1263</v>
      </c>
      <c r="U62" s="106">
        <f>IF(V62&gt;0,(V62-T62)/2,"")</f>
        <v/>
      </c>
      <c r="V62" s="106" t="n">
        <v>1707</v>
      </c>
      <c r="W62" s="106">
        <f>IF(X62&gt;0,(X62-V62)/2,"")</f>
        <v/>
      </c>
      <c r="X62" s="106" t="n">
        <v>1033</v>
      </c>
      <c r="Y62" s="106">
        <f>IF(Z62&gt;0,(Z62-X62)/2,"")</f>
        <v/>
      </c>
      <c r="Z62" s="106" t="n">
        <v>1054</v>
      </c>
      <c r="AA62" s="106">
        <f>IF(AB62&gt;0,(AB62-Z62)/2,"")</f>
        <v/>
      </c>
      <c r="AB62" s="106" t="n">
        <v>1054</v>
      </c>
      <c r="AC62" s="106">
        <f>IF(AD62&gt;0,(AD62-AB62)/2,"")</f>
        <v/>
      </c>
      <c r="AD62" s="106" t="n">
        <v>1054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3048</v>
      </c>
      <c r="R63" s="108" t="n">
        <v>330</v>
      </c>
      <c r="S63" s="108">
        <f>IF(T63&gt;0,(T63-R63)/2,"")</f>
        <v/>
      </c>
      <c r="T63" s="108" t="n">
        <v>492</v>
      </c>
      <c r="U63" s="108">
        <f>IF(V63&gt;0,(V63-T63)/2,"")</f>
        <v/>
      </c>
      <c r="V63" s="108" t="n">
        <v>635</v>
      </c>
      <c r="W63" s="108">
        <f>IF(X63&gt;0,(X63-V63)/2,"")</f>
        <v/>
      </c>
      <c r="X63" s="108" t="n">
        <v>769</v>
      </c>
      <c r="Y63" s="108">
        <f>IF(Z63&gt;0,(Z63-X63)/2,"")</f>
        <v/>
      </c>
      <c r="Z63" s="108" t="n">
        <v>769</v>
      </c>
      <c r="AA63" s="108">
        <f>IF(AB63&gt;0,(AB63-Z63)/2,"")</f>
        <v/>
      </c>
      <c r="AB63" s="108" t="n">
        <v>769</v>
      </c>
      <c r="AC63" s="108">
        <f>IF(AD63&gt;0,(AD63-AB63)/2,"")</f>
        <v/>
      </c>
      <c r="AD63" s="108" t="n">
        <v>769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6782</v>
      </c>
      <c r="R64" s="114" t="n">
        <v>703</v>
      </c>
      <c r="S64" s="114">
        <f>IF(T64&gt;0,(T64-R64)/2,"")</f>
        <v/>
      </c>
      <c r="T64" s="114" t="n">
        <v>798</v>
      </c>
      <c r="U64" s="114">
        <f>IF(V64&gt;0,(V64-T64)/2,"")</f>
        <v/>
      </c>
      <c r="V64" s="114" t="n">
        <v>1545</v>
      </c>
      <c r="W64" s="114">
        <f>IF(X64&gt;0,(X64-V64)/2,"")</f>
        <v/>
      </c>
      <c r="X64" s="114" t="n">
        <v>1809</v>
      </c>
      <c r="Y64" s="114">
        <f>IF(Z64&gt;0,(Z64-X64)/2,"")</f>
        <v/>
      </c>
      <c r="Z64" s="114" t="n">
        <v>1570</v>
      </c>
      <c r="AA64" s="114">
        <f>IF(AB64&gt;0,(AB64-Z64)/2,"")</f>
        <v/>
      </c>
      <c r="AB64" s="114" t="n">
        <v>1570</v>
      </c>
      <c r="AC64" s="114">
        <f>IF(AD64&gt;0,(AD64-AB64)/2,"")</f>
        <v/>
      </c>
      <c r="AD64" s="114" t="n">
        <v>1570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29.xml><?xml version="1.0" encoding="utf-8"?>
<worksheet xmlns:r="http://schemas.openxmlformats.org/officeDocument/2006/relationships" xmlns="http://schemas.openxmlformats.org/spreadsheetml/2006/main">
  <sheetPr codeName="Sheet129">
    <tabColor theme="1"/>
    <outlinePr summaryBelow="1" summaryRight="1"/>
    <pageSetUpPr fitToPage="1"/>
  </sheetPr>
  <dimension ref="B2:AQ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44479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2632</v>
      </c>
      <c r="E6" s="18" t="inlineStr">
        <is>
          <t xml:space="preserve">Room 1 </t>
        </is>
      </c>
      <c r="F6" s="119" t="n">
        <v>20128</v>
      </c>
      <c r="G6" s="117" t="n">
        <v>9860.649124999996</v>
      </c>
      <c r="H6" s="117" t="n">
        <v>897.7108999999999</v>
      </c>
      <c r="I6" s="19">
        <f>G6+H6</f>
        <v/>
      </c>
      <c r="J6" s="119" t="n">
        <v>19699</v>
      </c>
      <c r="K6" s="117" t="n">
        <v>9733.518499999996</v>
      </c>
      <c r="L6" s="117" t="n">
        <v>857.3962</v>
      </c>
      <c r="M6" s="19">
        <f>K6+L6</f>
        <v/>
      </c>
      <c r="N6" s="85" t="n">
        <v>60</v>
      </c>
      <c r="O6" s="85" t="n">
        <v>47</v>
      </c>
      <c r="P6" s="92" t="n"/>
      <c r="Q6" s="20">
        <f>J6-P6</f>
        <v/>
      </c>
      <c r="R6" s="21" t="n">
        <v>2976</v>
      </c>
      <c r="S6" s="20">
        <f>IF(R6&gt;0,(R6-R7-$Q6),"")</f>
        <v/>
      </c>
      <c r="T6" s="21" t="n">
        <v>4930</v>
      </c>
      <c r="U6" s="20">
        <f>IF(T6&gt;0,(T6-T7-$Q6),"")</f>
        <v/>
      </c>
      <c r="V6" s="21" t="n">
        <v>12294</v>
      </c>
      <c r="W6" s="20">
        <f>IF(V6&gt;0,(V6-V7-$Q6),"")</f>
        <v/>
      </c>
      <c r="X6" s="21" t="n">
        <v>18092</v>
      </c>
      <c r="Y6" s="20">
        <f>IF(X6&gt;0,(X6-X7-$Q6),"")</f>
        <v/>
      </c>
      <c r="Z6" s="21" t="n">
        <v>18092</v>
      </c>
      <c r="AA6" s="20">
        <f>IF(Z6&gt;0,(Z6-Z7-$Q6),"")</f>
        <v/>
      </c>
      <c r="AB6" s="21" t="n">
        <v>18092</v>
      </c>
      <c r="AC6" s="22">
        <f>IF(AB6&gt;0,(AB6-AB7-$Q6),"")</f>
        <v/>
      </c>
      <c r="AD6" s="21" t="n">
        <v>18092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371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80</v>
      </c>
      <c r="S7" s="24" t="n"/>
      <c r="T7" s="25" t="n">
        <v>91</v>
      </c>
      <c r="U7" s="24" t="n"/>
      <c r="V7" s="25" t="n">
        <v>129</v>
      </c>
      <c r="W7" s="24" t="n"/>
      <c r="X7" s="25" t="n">
        <v>148</v>
      </c>
      <c r="Y7" s="24" t="n"/>
      <c r="Z7" s="25" t="n">
        <v>148</v>
      </c>
      <c r="AA7" s="24" t="n"/>
      <c r="AB7" s="25" t="n">
        <v>148</v>
      </c>
      <c r="AC7" s="26" t="n"/>
      <c r="AD7" s="25" t="n">
        <v>148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1672</v>
      </c>
      <c r="E8" s="29" t="inlineStr">
        <is>
          <t>Room 2</t>
        </is>
      </c>
      <c r="F8" s="119" t="n">
        <v>3564</v>
      </c>
      <c r="G8" s="117" t="n">
        <v>3599.2475</v>
      </c>
      <c r="H8" s="117" t="n">
        <v>27981.79280191334</v>
      </c>
      <c r="I8" s="19">
        <f>G8+H8</f>
        <v/>
      </c>
      <c r="J8" s="119" t="n">
        <v>3556</v>
      </c>
      <c r="K8" s="117" t="n">
        <v>3565.9565</v>
      </c>
      <c r="L8" s="117" t="n">
        <v>27271.01951744002</v>
      </c>
      <c r="M8" s="19">
        <f>K8+L8</f>
        <v/>
      </c>
      <c r="N8" s="87" t="n">
        <v>20</v>
      </c>
      <c r="O8" s="87" t="n">
        <v>14</v>
      </c>
      <c r="P8" s="92" t="n"/>
      <c r="Q8" s="20">
        <f>J8-P8</f>
        <v/>
      </c>
      <c r="R8" s="21" t="n">
        <v>837</v>
      </c>
      <c r="S8" s="20">
        <f>IF(R8&gt;0,(R8-R9-$Q8),"")</f>
        <v/>
      </c>
      <c r="T8" s="21" t="n">
        <v>1002</v>
      </c>
      <c r="U8" s="20">
        <f>IF(T8&gt;0,(T8-T9-$Q8),"")</f>
        <v/>
      </c>
      <c r="V8" s="21" t="n">
        <v>1847</v>
      </c>
      <c r="W8" s="20">
        <f>IF(V8&gt;0,(V8-V9-$Q8),"")</f>
        <v/>
      </c>
      <c r="X8" s="21" t="n">
        <v>1847</v>
      </c>
      <c r="Y8" s="20">
        <f>IF(X8&gt;0,(X8-X9-$Q8),"")</f>
        <v/>
      </c>
      <c r="Z8" s="21" t="n">
        <v>1847</v>
      </c>
      <c r="AA8" s="20">
        <f>IF(Z8&gt;0,(Z8-Z9-$Q8),"")</f>
        <v/>
      </c>
      <c r="AB8" s="21" t="n">
        <v>1847</v>
      </c>
      <c r="AC8" s="22">
        <f>IF(AB8&gt;0,(AB8-AB9-$Q8),"")</f>
        <v/>
      </c>
      <c r="AD8" s="21" t="n">
        <v>1847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1141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2223</v>
      </c>
      <c r="E10" s="18" t="inlineStr">
        <is>
          <t>Room 3</t>
        </is>
      </c>
      <c r="F10" s="119" t="n">
        <v>11708</v>
      </c>
      <c r="G10" s="117" t="n">
        <v>8023.970500000001</v>
      </c>
      <c r="H10" s="117" t="n">
        <v>411.4831685</v>
      </c>
      <c r="I10" s="19">
        <f>G10+H10</f>
        <v/>
      </c>
      <c r="J10" s="119" t="n">
        <v>11423</v>
      </c>
      <c r="K10" s="117" t="n">
        <v>7861.141000000001</v>
      </c>
      <c r="L10" s="117" t="n">
        <v>400.399864</v>
      </c>
      <c r="M10" s="19">
        <f>K10+L10</f>
        <v/>
      </c>
      <c r="N10" s="88" t="n">
        <v>38</v>
      </c>
      <c r="O10" s="88" t="n">
        <v>34</v>
      </c>
      <c r="P10" s="92" t="n"/>
      <c r="Q10" s="20">
        <f>J10-P10</f>
        <v/>
      </c>
      <c r="R10" s="21" t="n">
        <v>2678</v>
      </c>
      <c r="S10" s="20">
        <f>IF(R10&gt;0,(R10-R11-$Q10),"")</f>
        <v/>
      </c>
      <c r="T10" s="21" t="n">
        <v>3105</v>
      </c>
      <c r="U10" s="20">
        <f>IF(T10&gt;0,(T10-T11-$Q10),"")</f>
        <v/>
      </c>
      <c r="V10" s="21" t="n">
        <v>7462</v>
      </c>
      <c r="W10" s="20">
        <f>IF(V10&gt;0,(V10-V11-$Q10),"")</f>
        <v/>
      </c>
      <c r="X10" s="21" t="n">
        <v>7462</v>
      </c>
      <c r="Y10" s="20">
        <f>IF(X10&gt;0,(X10-X11-$Q10),"")</f>
        <v/>
      </c>
      <c r="Z10" s="21" t="n">
        <v>7462</v>
      </c>
      <c r="AA10" s="20">
        <f>IF(Z10&gt;0,(Z10-Z11-$Q10),"")</f>
        <v/>
      </c>
      <c r="AB10" s="21" t="n">
        <v>7462</v>
      </c>
      <c r="AC10" s="22">
        <f>IF(AB10&gt;0,(AB10-AB11-$Q10),"")</f>
        <v/>
      </c>
      <c r="AD10" s="21" t="n">
        <v>7462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10991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0</v>
      </c>
      <c r="U11" s="24" t="n"/>
      <c r="V11" s="30" t="n">
        <v>0</v>
      </c>
      <c r="W11" s="24" t="n"/>
      <c r="X11" s="30" t="n">
        <v>0</v>
      </c>
      <c r="Y11" s="24" t="n"/>
      <c r="Z11" s="30" t="n">
        <v>0</v>
      </c>
      <c r="AA11" s="24" t="n"/>
      <c r="AB11" s="30" t="n">
        <v>0</v>
      </c>
      <c r="AC11" s="26" t="n"/>
      <c r="AD11" s="30" t="n">
        <v>0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12368</v>
      </c>
      <c r="G12" s="117" t="n">
        <v>12013.8425</v>
      </c>
      <c r="H12" s="117" t="n">
        <v>14886.28548731</v>
      </c>
      <c r="I12" s="19">
        <f>G12+H12</f>
        <v/>
      </c>
      <c r="J12" s="119" t="n">
        <v>11847</v>
      </c>
      <c r="K12" s="117" t="n">
        <v>11421.8085</v>
      </c>
      <c r="L12" s="117" t="n">
        <v>14231.06008389</v>
      </c>
      <c r="M12" s="19">
        <f>K12+L12</f>
        <v/>
      </c>
      <c r="N12" s="88" t="n">
        <v>47</v>
      </c>
      <c r="O12" s="88" t="n">
        <v>34</v>
      </c>
      <c r="P12" s="92" t="n"/>
      <c r="Q12" s="20">
        <f>J12-P12</f>
        <v/>
      </c>
      <c r="R12" s="21" t="n">
        <v>6139</v>
      </c>
      <c r="S12" s="20">
        <f>IF(R12&gt;0,(R12-R13-$Q12),"")</f>
        <v/>
      </c>
      <c r="T12" s="21" t="n">
        <v>8180</v>
      </c>
      <c r="U12" s="20">
        <f>IF(T12&gt;0,(T12-T13-$Q12),"")</f>
        <v/>
      </c>
      <c r="V12" s="21" t="n">
        <v>9832</v>
      </c>
      <c r="W12" s="20">
        <f>IF(V12&gt;0,(V12-V13-$Q12),"")</f>
        <v/>
      </c>
      <c r="X12" s="21" t="n">
        <v>10539</v>
      </c>
      <c r="Y12" s="20">
        <f>IF(X12&gt;0,(X12-X13-$Q12),"")</f>
        <v/>
      </c>
      <c r="Z12" s="21" t="n">
        <v>10539</v>
      </c>
      <c r="AA12" s="20">
        <f>IF(Z12&gt;0,(Z12-Z13-$Q12),"")</f>
        <v/>
      </c>
      <c r="AB12" s="21" t="n">
        <v>10539</v>
      </c>
      <c r="AC12" s="22">
        <f>IF(AB12&gt;0,(AB12-AB13-$Q12),"")</f>
        <v/>
      </c>
      <c r="AD12" s="21" t="n">
        <v>10539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10653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374</v>
      </c>
      <c r="S13" s="24" t="n"/>
      <c r="T13" s="30" t="n">
        <v>646</v>
      </c>
      <c r="U13" s="24" t="n"/>
      <c r="V13" s="30" t="n">
        <v>713</v>
      </c>
      <c r="W13" s="24" t="n"/>
      <c r="X13" s="30" t="n">
        <v>720</v>
      </c>
      <c r="Y13" s="24" t="n"/>
      <c r="Z13" s="30" t="n">
        <v>720</v>
      </c>
      <c r="AA13" s="24" t="n"/>
      <c r="AB13" s="30" t="n">
        <v>720</v>
      </c>
      <c r="AC13" s="26" t="n"/>
      <c r="AD13" s="30" t="n">
        <v>720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19071</v>
      </c>
      <c r="G14" s="117" t="n">
        <v>17499.0325</v>
      </c>
      <c r="H14" s="117" t="n">
        <v>27459.75881202003</v>
      </c>
      <c r="I14" s="19">
        <f>G14+H14</f>
        <v/>
      </c>
      <c r="J14" s="119" t="n">
        <v>18718</v>
      </c>
      <c r="K14" s="117" t="n">
        <v>17795.56075</v>
      </c>
      <c r="L14" s="117" t="n">
        <v>27679.38756138003</v>
      </c>
      <c r="M14" s="19">
        <f>K14+L14</f>
        <v/>
      </c>
      <c r="N14" s="88" t="n">
        <v>66</v>
      </c>
      <c r="O14" s="88" t="n">
        <v>52</v>
      </c>
      <c r="P14" s="92" t="n"/>
      <c r="Q14" s="20">
        <f>J14-P14</f>
        <v/>
      </c>
      <c r="R14" s="21" t="n">
        <v>3312</v>
      </c>
      <c r="S14" s="20">
        <f>IF(R14&gt;0,(R14-R15-$Q14),"")</f>
        <v/>
      </c>
      <c r="T14" s="21" t="n">
        <v>4312</v>
      </c>
      <c r="U14" s="20">
        <f>IF(T14&gt;0,(T14-T15-$Q14),"")</f>
        <v/>
      </c>
      <c r="V14" s="21" t="n">
        <v>6847</v>
      </c>
      <c r="W14" s="20">
        <f>IF(V14&gt;0,(V14-V15-$Q14),"")</f>
        <v/>
      </c>
      <c r="X14" s="21" t="n">
        <v>8043</v>
      </c>
      <c r="Y14" s="20">
        <f>IF(X14&gt;0,(X14-X15-$Q14),"")</f>
        <v/>
      </c>
      <c r="Z14" s="21" t="n">
        <v>8043</v>
      </c>
      <c r="AA14" s="20">
        <f>IF(Z14&gt;0,(Z14-Z15-$Q14),"")</f>
        <v/>
      </c>
      <c r="AB14" s="21" t="n">
        <v>8043</v>
      </c>
      <c r="AC14" s="22">
        <f>IF(AB14&gt;0,(AB14-AB15-$Q14),"")</f>
        <v/>
      </c>
      <c r="AD14" s="21" t="n">
        <v>8043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95</v>
      </c>
      <c r="S15" s="24" t="n"/>
      <c r="T15" s="25" t="n">
        <v>112</v>
      </c>
      <c r="U15" s="24" t="n"/>
      <c r="V15" s="25" t="n">
        <v>162</v>
      </c>
      <c r="W15" s="24" t="n"/>
      <c r="X15" s="25" t="n">
        <v>167</v>
      </c>
      <c r="Y15" s="24" t="n"/>
      <c r="Z15" s="25" t="n">
        <v>167</v>
      </c>
      <c r="AA15" s="24" t="n"/>
      <c r="AB15" s="25" t="n">
        <v>167</v>
      </c>
      <c r="AC15" s="26" t="n"/>
      <c r="AD15" s="25" t="n">
        <v>167</v>
      </c>
      <c r="AE15" s="26" t="n"/>
    </row>
    <row r="16" ht="15" customHeight="1" thickBot="1">
      <c r="B16" s="16" t="inlineStr">
        <is>
          <t>SBUX PHX</t>
        </is>
      </c>
      <c r="C16" s="17" t="n">
        <v>8806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1186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4447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17607</v>
      </c>
      <c r="S20" s="36" t="n"/>
      <c r="T20" s="35" t="n">
        <v>25269</v>
      </c>
      <c r="U20" s="36" t="n"/>
      <c r="V20" s="35" t="n">
        <v>38968</v>
      </c>
      <c r="W20" s="36" t="n"/>
      <c r="X20" s="35" t="n">
        <v>45751</v>
      </c>
      <c r="Y20" s="36" t="n"/>
      <c r="Z20" s="35" t="n">
        <v>45533</v>
      </c>
      <c r="AA20" s="36" t="n"/>
      <c r="AB20" s="35" t="n">
        <v>45533</v>
      </c>
      <c r="AC20" s="37" t="n"/>
      <c r="AD20" s="35" t="n">
        <v>45533</v>
      </c>
      <c r="AE20" s="37" t="n"/>
    </row>
    <row r="21" ht="15" customHeight="1" thickBot="1">
      <c r="M21" s="4" t="n"/>
      <c r="Q21" s="52" t="n"/>
      <c r="R21" s="40" t="n">
        <v>371</v>
      </c>
      <c r="S21" s="41" t="n"/>
      <c r="T21" s="40" t="n">
        <v>648</v>
      </c>
      <c r="U21" s="41" t="n"/>
      <c r="V21" s="40" t="n">
        <v>742</v>
      </c>
      <c r="W21" s="41" t="n"/>
      <c r="X21" s="40" t="n">
        <v>872</v>
      </c>
      <c r="Y21" s="41" t="n"/>
      <c r="Z21" s="40" t="n">
        <v>872</v>
      </c>
      <c r="AA21" s="41" t="n"/>
      <c r="AB21" s="40" t="n">
        <v>872</v>
      </c>
      <c r="AC21" s="42" t="n"/>
      <c r="AD21" s="40" t="n">
        <v>872</v>
      </c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11287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26652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2632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2223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15009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2813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>
        <v>3174</v>
      </c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1844</v>
      </c>
      <c r="W35" s="104">
        <f>IF(X35&gt;0,(X35-V35)/2,"")</f>
        <v/>
      </c>
      <c r="X35" s="104" t="n">
        <v>3175</v>
      </c>
      <c r="Y35" s="104">
        <f>IF(Z35&gt;0,(Z35-X35)/2,"")</f>
        <v/>
      </c>
      <c r="Z35" s="104" t="n">
        <v>3175</v>
      </c>
      <c r="AA35" s="104">
        <f>IF(AB35&gt;0,(AB35-Z35)/2,"")</f>
        <v/>
      </c>
      <c r="AB35" s="104" t="n">
        <v>3175</v>
      </c>
      <c r="AC35" s="104">
        <f>IF(AD35&gt;0,(AD35-AB35)/2,"")</f>
        <v/>
      </c>
      <c r="AD35" s="104" t="n">
        <v>3175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>
        <v>2239</v>
      </c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1114</v>
      </c>
      <c r="W36" s="106">
        <f>IF(X36&gt;0,(X36-V36)/2,"")</f>
        <v/>
      </c>
      <c r="X36" s="106" t="n">
        <v>2239</v>
      </c>
      <c r="Y36" s="106">
        <f>IF(Z36&gt;0,(Z36-X36)/2,"")</f>
        <v/>
      </c>
      <c r="Z36" s="106" t="n">
        <v>2239</v>
      </c>
      <c r="AA36" s="106">
        <f>IF(AB36&gt;0,(AB36-Z36)/2,"")</f>
        <v/>
      </c>
      <c r="AB36" s="106" t="n">
        <v>2239</v>
      </c>
      <c r="AC36" s="106">
        <f>IF(AD36&gt;0,(AD36-AB36)/2,"")</f>
        <v/>
      </c>
      <c r="AD36" s="106" t="n">
        <v>2239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>
        <v>2787</v>
      </c>
      <c r="R37" s="108" t="n">
        <v>0</v>
      </c>
      <c r="S37" s="108">
        <f>IF(T37&gt;0,(T37-R37)/2,"")</f>
        <v/>
      </c>
      <c r="T37" s="108" t="n">
        <v>0</v>
      </c>
      <c r="U37" s="108">
        <f>IF(V37&gt;0,(V37-T37)/2,"")</f>
        <v/>
      </c>
      <c r="V37" s="108" t="n">
        <v>1536</v>
      </c>
      <c r="W37" s="108">
        <f>IF(X37&gt;0,(X37-V37)/2,"")</f>
        <v/>
      </c>
      <c r="X37" s="108" t="n">
        <v>2819</v>
      </c>
      <c r="Y37" s="108">
        <f>IF(Z37&gt;0,(Z37-X37)/2,"")</f>
        <v/>
      </c>
      <c r="Z37" s="108" t="n">
        <v>2819</v>
      </c>
      <c r="AA37" s="108">
        <f>IF(AB37&gt;0,(AB37-Z37)/2,"")</f>
        <v/>
      </c>
      <c r="AB37" s="108" t="n">
        <v>2819</v>
      </c>
      <c r="AC37" s="108">
        <f>IF(AD37&gt;0,(AD37-AB37)/2,"")</f>
        <v/>
      </c>
      <c r="AD37" s="108" t="n">
        <v>2819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>
        <v>3875</v>
      </c>
      <c r="R38" s="106" t="n">
        <v>1128</v>
      </c>
      <c r="S38" s="106">
        <f>IF(T38&gt;0,(T38-R38)/2,"")</f>
        <v/>
      </c>
      <c r="T38" s="106" t="n">
        <v>1875</v>
      </c>
      <c r="U38" s="106">
        <f>IF(V38&gt;0,(V38-T38)/2,"")</f>
        <v/>
      </c>
      <c r="V38" s="106" t="n">
        <v>2756</v>
      </c>
      <c r="W38" s="106">
        <f>IF(X38&gt;0,(X38-V38)/2,"")</f>
        <v/>
      </c>
      <c r="X38" s="106" t="n">
        <v>3845</v>
      </c>
      <c r="Y38" s="106">
        <f>IF(Z38&gt;0,(Z38-X38)/2,"")</f>
        <v/>
      </c>
      <c r="Z38" s="106" t="n">
        <v>3845</v>
      </c>
      <c r="AA38" s="106">
        <f>IF(AB38&gt;0,(AB38-Z38)/2,"")</f>
        <v/>
      </c>
      <c r="AB38" s="106" t="n">
        <v>3845</v>
      </c>
      <c r="AC38" s="106">
        <f>IF(AD38&gt;0,(AD38-AB38)/2,"")</f>
        <v/>
      </c>
      <c r="AD38" s="106" t="n">
        <v>3845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>
        <v>2853</v>
      </c>
      <c r="R39" s="108" t="n">
        <v>1214</v>
      </c>
      <c r="S39" s="108">
        <f>IF(T39&gt;0,(T39-R39)/2,"")</f>
        <v/>
      </c>
      <c r="T39" s="108" t="n">
        <v>1434</v>
      </c>
      <c r="U39" s="108">
        <f>IF(V39&gt;0,(V39-T39)/2,"")</f>
        <v/>
      </c>
      <c r="V39" s="108" t="n">
        <v>2247</v>
      </c>
      <c r="W39" s="108">
        <f>IF(X39&gt;0,(X39-V39)/2,"")</f>
        <v/>
      </c>
      <c r="X39" s="108" t="n">
        <v>2544</v>
      </c>
      <c r="Y39" s="108">
        <f>IF(Z39&gt;0,(Z39-X39)/2,"")</f>
        <v/>
      </c>
      <c r="Z39" s="108" t="n">
        <v>2544</v>
      </c>
      <c r="AA39" s="108">
        <f>IF(AB39&gt;0,(AB39-Z39)/2,"")</f>
        <v/>
      </c>
      <c r="AB39" s="108" t="n">
        <v>2544</v>
      </c>
      <c r="AC39" s="108">
        <f>IF(AD39&gt;0,(AD39-AB39)/2,"")</f>
        <v/>
      </c>
      <c r="AD39" s="108" t="n">
        <v>2544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>
        <v>2980</v>
      </c>
      <c r="R40" s="106" t="n">
        <v>19</v>
      </c>
      <c r="S40" s="106">
        <f>IF(T40&gt;0,(T40-R40)/2,"")</f>
        <v/>
      </c>
      <c r="T40" s="106" t="n">
        <v>507</v>
      </c>
      <c r="U40" s="106">
        <f>IF(V40&gt;0,(V40-T40)/2,"")</f>
        <v/>
      </c>
      <c r="V40" s="106" t="n">
        <v>1227</v>
      </c>
      <c r="W40" s="106">
        <f>IF(X40&gt;0,(X40-V40)/2,"")</f>
        <v/>
      </c>
      <c r="X40" s="106" t="n">
        <v>1900</v>
      </c>
      <c r="Y40" s="106">
        <f>IF(Z40&gt;0,(Z40-X40)/2,"")</f>
        <v/>
      </c>
      <c r="Z40" s="106" t="n">
        <v>1900</v>
      </c>
      <c r="AA40" s="106">
        <f>IF(AB40&gt;0,(AB40-Z40)/2,"")</f>
        <v/>
      </c>
      <c r="AB40" s="106" t="n">
        <v>1900</v>
      </c>
      <c r="AC40" s="106">
        <f>IF(AD40&gt;0,(AD40-AB40)/2,"")</f>
        <v/>
      </c>
      <c r="AD40" s="106" t="n">
        <v>1900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>
        <v>1791</v>
      </c>
      <c r="R41" s="108" t="n">
        <v>615</v>
      </c>
      <c r="S41" s="108">
        <f>IF(T41&gt;0,(T41-R41)/2,"")</f>
        <v/>
      </c>
      <c r="T41" s="108" t="n">
        <v>1114</v>
      </c>
      <c r="U41" s="108">
        <f>IF(V41&gt;0,(V41-T41)/2,"")</f>
        <v/>
      </c>
      <c r="V41" s="108" t="n">
        <v>1570</v>
      </c>
      <c r="W41" s="108">
        <f>IF(X41&gt;0,(X41-V41)/2,"")</f>
        <v/>
      </c>
      <c r="X41" s="108" t="n">
        <v>1570</v>
      </c>
      <c r="Y41" s="108">
        <f>IF(Z41&gt;0,(Z41-X41)/2,"")</f>
        <v/>
      </c>
      <c r="Z41" s="108" t="n">
        <v>1570</v>
      </c>
      <c r="AA41" s="108">
        <f>IF(AB41&gt;0,(AB41-Z41)/2,"")</f>
        <v/>
      </c>
      <c r="AB41" s="108" t="n">
        <v>1570</v>
      </c>
      <c r="AC41" s="108">
        <f>IF(AD41&gt;0,(AD41-AB41)/2,"")</f>
        <v/>
      </c>
      <c r="AD41" s="108" t="n">
        <v>1570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>
        <v>0</v>
      </c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>
        <v>0</v>
      </c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>
        <v>525</v>
      </c>
      <c r="R44" s="112" t="n">
        <v>201</v>
      </c>
      <c r="S44" s="112">
        <f>IF(T44&gt;0,(T44-R44)/2,"")</f>
        <v/>
      </c>
      <c r="T44" s="112" t="n">
        <v>366</v>
      </c>
      <c r="U44" s="112">
        <f>IF(V44&gt;0,(V44-T44)/2,"")</f>
        <v/>
      </c>
      <c r="V44" s="112" t="n">
        <v>519</v>
      </c>
      <c r="W44" s="112">
        <f>IF(X44&gt;0,(X44-V44)/2,"")</f>
        <v/>
      </c>
      <c r="X44" s="112" t="n">
        <v>519</v>
      </c>
      <c r="Y44" s="112">
        <f>IF(Z44&gt;0,(Z44-X44)/2,"")</f>
        <v/>
      </c>
      <c r="Z44" s="112" t="n">
        <v>519</v>
      </c>
      <c r="AA44" s="112">
        <f>IF(AB44&gt;0,(AB44-Z44)/2,"")</f>
        <v/>
      </c>
      <c r="AB44" s="112" t="n">
        <v>519</v>
      </c>
      <c r="AC44" s="112">
        <f>IF(AD44&gt;0,(AD44-AB44)/2,"")</f>
        <v/>
      </c>
      <c r="AD44" s="112" t="n">
        <v>519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>
        <v>3396</v>
      </c>
      <c r="R45" s="108" t="n">
        <v>636</v>
      </c>
      <c r="S45" s="108">
        <f>IF(T45&gt;0,(T45-R45)/2,"")</f>
        <v/>
      </c>
      <c r="T45" s="108" t="n">
        <v>636</v>
      </c>
      <c r="U45" s="108">
        <f>IF(V45&gt;0,(V45-T45)/2,"")</f>
        <v/>
      </c>
      <c r="V45" s="108" t="n">
        <v>1328</v>
      </c>
      <c r="W45" s="108">
        <f>IF(X45&gt;0,(X45-V45)/2,"")</f>
        <v/>
      </c>
      <c r="X45" s="108" t="n">
        <v>1328</v>
      </c>
      <c r="Y45" s="108">
        <f>IF(Z45&gt;0,(Z45-X45)/2,"")</f>
        <v/>
      </c>
      <c r="Z45" s="108" t="n">
        <v>1328</v>
      </c>
      <c r="AA45" s="108">
        <f>IF(AB45&gt;0,(AB45-Z45)/2,"")</f>
        <v/>
      </c>
      <c r="AB45" s="108" t="n">
        <v>1328</v>
      </c>
      <c r="AC45" s="108">
        <f>IF(AD45&gt;0,(AD45-AB45)/2,"")</f>
        <v/>
      </c>
      <c r="AD45" s="108" t="n">
        <v>1328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>
        <v>0</v>
      </c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>
        <v>0</v>
      </c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>
        <v>2020</v>
      </c>
      <c r="R48" s="112" t="n">
        <v>0</v>
      </c>
      <c r="S48" s="112">
        <f>IF(T48&gt;0,(T48-R48)/2,"")</f>
        <v/>
      </c>
      <c r="T48" s="112" t="n">
        <v>233</v>
      </c>
      <c r="U48" s="112">
        <f>IF(V48&gt;0,(V48-T48)/2,"")</f>
        <v/>
      </c>
      <c r="V48" s="112" t="n">
        <v>1915</v>
      </c>
      <c r="W48" s="112">
        <f>IF(X48&gt;0,(X48-V48)/2,"")</f>
        <v/>
      </c>
      <c r="X48" s="112" t="n">
        <v>1915</v>
      </c>
      <c r="Y48" s="112">
        <f>IF(Z48&gt;0,(Z48-X48)/2,"")</f>
        <v/>
      </c>
      <c r="Z48" s="112" t="n">
        <v>1915</v>
      </c>
      <c r="AA48" s="112">
        <f>IF(AB48&gt;0,(AB48-Z48)/2,"")</f>
        <v/>
      </c>
      <c r="AB48" s="112" t="n">
        <v>1915</v>
      </c>
      <c r="AC48" s="112">
        <f>IF(AD48&gt;0,(AD48-AB48)/2,"")</f>
        <v/>
      </c>
      <c r="AD48" s="112" t="n">
        <v>1915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>
        <v>3115</v>
      </c>
      <c r="R49" s="108" t="n">
        <v>729</v>
      </c>
      <c r="S49" s="108">
        <f>IF(T49&gt;0,(T49-R49)/2,"")</f>
        <v/>
      </c>
      <c r="T49" s="108" t="n">
        <v>756</v>
      </c>
      <c r="U49" s="108">
        <f>IF(V49&gt;0,(V49-T49)/2,"")</f>
        <v/>
      </c>
      <c r="V49" s="108" t="n">
        <v>1261</v>
      </c>
      <c r="W49" s="108">
        <f>IF(X49&gt;0,(X49-V49)/2,"")</f>
        <v/>
      </c>
      <c r="X49" s="108" t="n">
        <v>1261</v>
      </c>
      <c r="Y49" s="108">
        <f>IF(Z49&gt;0,(Z49-X49)/2,"")</f>
        <v/>
      </c>
      <c r="Z49" s="108" t="n">
        <v>1261</v>
      </c>
      <c r="AA49" s="108">
        <f>IF(AB49&gt;0,(AB49-Z49)/2,"")</f>
        <v/>
      </c>
      <c r="AB49" s="108" t="n">
        <v>1261</v>
      </c>
      <c r="AC49" s="108">
        <f>IF(AD49&gt;0,(AD49-AB49)/2,"")</f>
        <v/>
      </c>
      <c r="AD49" s="108" t="n">
        <v>1261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>
        <v>2350</v>
      </c>
      <c r="R50" s="106" t="n">
        <v>149</v>
      </c>
      <c r="S50" s="106">
        <f>IF(T50&gt;0,(T50-R50)/2,"")</f>
        <v/>
      </c>
      <c r="T50" s="106" t="n">
        <v>316</v>
      </c>
      <c r="U50" s="106">
        <f>IF(V50&gt;0,(V50-T50)/2,"")</f>
        <v/>
      </c>
      <c r="V50" s="106" t="n">
        <v>1457</v>
      </c>
      <c r="W50" s="106">
        <f>IF(X50&gt;0,(X50-V50)/2,"")</f>
        <v/>
      </c>
      <c r="X50" s="106" t="n">
        <v>1457</v>
      </c>
      <c r="Y50" s="106">
        <f>IF(Z50&gt;0,(Z50-X50)/2,"")</f>
        <v/>
      </c>
      <c r="Z50" s="106" t="n">
        <v>1457</v>
      </c>
      <c r="AA50" s="106">
        <f>IF(AB50&gt;0,(AB50-Z50)/2,"")</f>
        <v/>
      </c>
      <c r="AB50" s="106" t="n">
        <v>1457</v>
      </c>
      <c r="AC50" s="106">
        <f>IF(AD50&gt;0,(AD50-AB50)/2,"")</f>
        <v/>
      </c>
      <c r="AD50" s="106" t="n">
        <v>1457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>
        <v>3329</v>
      </c>
      <c r="R51" s="108" t="n">
        <v>1800</v>
      </c>
      <c r="S51" s="108">
        <f>IF(T51&gt;0,(T51-R51)/2,"")</f>
        <v/>
      </c>
      <c r="T51" s="108" t="n">
        <v>1800</v>
      </c>
      <c r="U51" s="108">
        <f>IF(V51&gt;0,(V51-T51)/2,"")</f>
        <v/>
      </c>
      <c r="V51" s="108" t="n">
        <v>1800</v>
      </c>
      <c r="W51" s="108">
        <f>IF(X51&gt;0,(X51-V51)/2,"")</f>
        <v/>
      </c>
      <c r="X51" s="108" t="n">
        <v>1800</v>
      </c>
      <c r="Y51" s="108">
        <f>IF(Z51&gt;0,(Z51-X51)/2,"")</f>
        <v/>
      </c>
      <c r="Z51" s="108" t="n">
        <v>1800</v>
      </c>
      <c r="AA51" s="108">
        <f>IF(AB51&gt;0,(AB51-Z51)/2,"")</f>
        <v/>
      </c>
      <c r="AB51" s="108" t="n">
        <v>1800</v>
      </c>
      <c r="AC51" s="108">
        <f>IF(AD51&gt;0,(AD51-AB51)/2,"")</f>
        <v/>
      </c>
      <c r="AD51" s="108" t="n">
        <v>1800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>
        <v>1131</v>
      </c>
      <c r="R52" s="106" t="n">
        <v>0</v>
      </c>
      <c r="S52" s="106">
        <f>IF(T52&gt;0,(T52-R52)/2,"")</f>
        <v/>
      </c>
      <c r="T52" s="106" t="n">
        <v>0</v>
      </c>
      <c r="U52" s="106">
        <f>IF(V52&gt;0,(V52-T52)/2,"")</f>
        <v/>
      </c>
      <c r="V52" s="106" t="n">
        <v>999</v>
      </c>
      <c r="W52" s="106">
        <f>IF(X52&gt;0,(X52-V52)/2,"")</f>
        <v/>
      </c>
      <c r="X52" s="106" t="n">
        <v>999</v>
      </c>
      <c r="Y52" s="106">
        <f>IF(Z52&gt;0,(Z52-X52)/2,"")</f>
        <v/>
      </c>
      <c r="Z52" s="106" t="n">
        <v>999</v>
      </c>
      <c r="AA52" s="106">
        <f>IF(AB52&gt;0,(AB52-Z52)/2,"")</f>
        <v/>
      </c>
      <c r="AB52" s="106" t="n">
        <v>999</v>
      </c>
      <c r="AC52" s="106">
        <f>IF(AD52&gt;0,(AD52-AB52)/2,"")</f>
        <v/>
      </c>
      <c r="AD52" s="106" t="n">
        <v>999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>
        <v>493</v>
      </c>
      <c r="R53" s="108" t="n">
        <v>0</v>
      </c>
      <c r="S53" s="108">
        <f>IF(T53&gt;0,(T53-R53)/2,"")</f>
        <v/>
      </c>
      <c r="T53" s="108" t="n">
        <v>0</v>
      </c>
      <c r="U53" s="108">
        <f>IF(V53&gt;0,(V53-T53)/2,"")</f>
        <v/>
      </c>
      <c r="V53" s="108" t="n">
        <v>30</v>
      </c>
      <c r="W53" s="108">
        <f>IF(X53&gt;0,(X53-V53)/2,"")</f>
        <v/>
      </c>
      <c r="X53" s="108" t="n">
        <v>30</v>
      </c>
      <c r="Y53" s="108">
        <f>IF(Z53&gt;0,(Z53-X53)/2,"")</f>
        <v/>
      </c>
      <c r="Z53" s="108" t="n">
        <v>30</v>
      </c>
      <c r="AA53" s="108">
        <f>IF(AB53&gt;0,(AB53-Z53)/2,"")</f>
        <v/>
      </c>
      <c r="AB53" s="108" t="n">
        <v>30</v>
      </c>
      <c r="AC53" s="108">
        <f>IF(AD53&gt;0,(AD53-AB53)/2,"")</f>
        <v/>
      </c>
      <c r="AD53" s="108" t="n">
        <v>30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>
        <v>0</v>
      </c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>
        <v>0</v>
      </c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>
        <v>0</v>
      </c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>
        <v>3611</v>
      </c>
      <c r="R57" s="104" t="n">
        <v>1519</v>
      </c>
      <c r="S57" s="104">
        <f>IF(T57&gt;0,(T57-R57)/2,"")</f>
        <v/>
      </c>
      <c r="T57" s="104" t="n">
        <v>1886</v>
      </c>
      <c r="U57" s="104">
        <f>IF(V57&gt;0,(V57-T57)/2,"")</f>
        <v/>
      </c>
      <c r="V57" s="104" t="n">
        <v>2472</v>
      </c>
      <c r="W57" s="104">
        <f>IF(X57&gt;0,(X57-V57)/2,"")</f>
        <v/>
      </c>
      <c r="X57" s="104" t="n">
        <v>2648</v>
      </c>
      <c r="Y57" s="104">
        <f>IF(Z57&gt;0,(Z57-X57)/2,"")</f>
        <v/>
      </c>
      <c r="Z57" s="104" t="n">
        <v>2648</v>
      </c>
      <c r="AA57" s="104">
        <f>IF(AB57&gt;0,(AB57-Z57)/2,"")</f>
        <v/>
      </c>
      <c r="AB57" s="104" t="n">
        <v>2648</v>
      </c>
      <c r="AC57" s="104">
        <f>IF(AD57&gt;0,(AD57-AB57)/2,"")</f>
        <v/>
      </c>
      <c r="AD57" s="104" t="n">
        <v>2648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>
        <v>3656</v>
      </c>
      <c r="R58" s="106" t="n">
        <v>1902</v>
      </c>
      <c r="S58" s="106">
        <f>IF(T58&gt;0,(T58-R58)/2,"")</f>
        <v/>
      </c>
      <c r="T58" s="106" t="n">
        <v>2775</v>
      </c>
      <c r="U58" s="106">
        <f>IF(V58&gt;0,(V58-T58)/2,"")</f>
        <v/>
      </c>
      <c r="V58" s="106" t="n">
        <v>3005</v>
      </c>
      <c r="W58" s="106">
        <f>IF(X58&gt;0,(X58-V58)/2,"")</f>
        <v/>
      </c>
      <c r="X58" s="106" t="n">
        <v>3157</v>
      </c>
      <c r="Y58" s="106">
        <f>IF(Z58&gt;0,(Z58-X58)/2,"")</f>
        <v/>
      </c>
      <c r="Z58" s="106" t="n">
        <v>3157</v>
      </c>
      <c r="AA58" s="106">
        <f>IF(AB58&gt;0,(AB58-Z58)/2,"")</f>
        <v/>
      </c>
      <c r="AB58" s="106" t="n">
        <v>3157</v>
      </c>
      <c r="AC58" s="106">
        <f>IF(AD58&gt;0,(AD58-AB58)/2,"")</f>
        <v/>
      </c>
      <c r="AD58" s="106" t="n">
        <v>3157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>
        <v>3977</v>
      </c>
      <c r="R59" s="108" t="n">
        <v>1579</v>
      </c>
      <c r="S59" s="108">
        <f>IF(T59&gt;0,(T59-R59)/2,"")</f>
        <v/>
      </c>
      <c r="T59" s="108" t="n">
        <v>2105</v>
      </c>
      <c r="U59" s="108">
        <f>IF(V59&gt;0,(V59-T59)/2,"")</f>
        <v/>
      </c>
      <c r="V59" s="108" t="n">
        <v>2340</v>
      </c>
      <c r="W59" s="108">
        <f>IF(X59&gt;0,(X59-V59)/2,"")</f>
        <v/>
      </c>
      <c r="X59" s="108" t="n">
        <v>2340</v>
      </c>
      <c r="Y59" s="108">
        <f>IF(Z59&gt;0,(Z59-X59)/2,"")</f>
        <v/>
      </c>
      <c r="Z59" s="108" t="n">
        <v>2340</v>
      </c>
      <c r="AA59" s="108">
        <f>IF(AB59&gt;0,(AB59-Z59)/2,"")</f>
        <v/>
      </c>
      <c r="AB59" s="108" t="n">
        <v>2340</v>
      </c>
      <c r="AC59" s="108">
        <f>IF(AD59&gt;0,(AD59-AB59)/2,"")</f>
        <v/>
      </c>
      <c r="AD59" s="108" t="n">
        <v>2340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>
        <v>5108</v>
      </c>
      <c r="R60" s="114" t="n">
        <v>1139</v>
      </c>
      <c r="S60" s="114">
        <f>IF(T60&gt;0,(T60-R60)/2,"")</f>
        <v/>
      </c>
      <c r="T60" s="114" t="n">
        <v>1414</v>
      </c>
      <c r="U60" s="114">
        <f>IF(V60&gt;0,(V60-T60)/2,"")</f>
        <v/>
      </c>
      <c r="V60" s="114" t="n">
        <v>2015</v>
      </c>
      <c r="W60" s="114">
        <f>IF(X60&gt;0,(X60-V60)/2,"")</f>
        <v/>
      </c>
      <c r="X60" s="114" t="n">
        <v>2394</v>
      </c>
      <c r="Y60" s="114">
        <f>IF(Z60&gt;0,(Z60-X60)/2,"")</f>
        <v/>
      </c>
      <c r="Z60" s="114" t="n">
        <v>2394</v>
      </c>
      <c r="AA60" s="114">
        <f>IF(AB60&gt;0,(AB60-Z60)/2,"")</f>
        <v/>
      </c>
      <c r="AB60" s="114" t="n">
        <v>2394</v>
      </c>
      <c r="AC60" s="114">
        <f>IF(AD60&gt;0,(AD60-AB60)/2,"")</f>
        <v/>
      </c>
      <c r="AD60" s="114" t="n">
        <v>2394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>
        <v>5666</v>
      </c>
      <c r="R61" s="104" t="n">
        <v>565</v>
      </c>
      <c r="S61" s="104">
        <f>IF(T61&gt;0,(T61-R61)/2,"")</f>
        <v/>
      </c>
      <c r="T61" s="104" t="n">
        <v>911</v>
      </c>
      <c r="U61" s="104">
        <f>IF(V61&gt;0,(V61-T61)/2,"")</f>
        <v/>
      </c>
      <c r="V61" s="104" t="n">
        <v>1431</v>
      </c>
      <c r="W61" s="104">
        <f>IF(X61&gt;0,(X61-V61)/2,"")</f>
        <v/>
      </c>
      <c r="X61" s="104" t="n">
        <v>2550</v>
      </c>
      <c r="Y61" s="104">
        <f>IF(Z61&gt;0,(Z61-X61)/2,"")</f>
        <v/>
      </c>
      <c r="Z61" s="104" t="n">
        <v>2550</v>
      </c>
      <c r="AA61" s="104">
        <f>IF(AB61&gt;0,(AB61-Z61)/2,"")</f>
        <v/>
      </c>
      <c r="AB61" s="104" t="n">
        <v>2550</v>
      </c>
      <c r="AC61" s="104">
        <f>IF(AD61&gt;0,(AD61-AB61)/2,"")</f>
        <v/>
      </c>
      <c r="AD61" s="104" t="n">
        <v>2550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>
        <v>4375</v>
      </c>
      <c r="R62" s="106" t="n">
        <v>531</v>
      </c>
      <c r="S62" s="106">
        <f>IF(T62&gt;0,(T62-R62)/2,"")</f>
        <v/>
      </c>
      <c r="T62" s="106" t="n">
        <v>938</v>
      </c>
      <c r="U62" s="106">
        <f>IF(V62&gt;0,(V62-T62)/2,"")</f>
        <v/>
      </c>
      <c r="V62" s="106" t="n">
        <v>1370</v>
      </c>
      <c r="W62" s="106">
        <f>IF(X62&gt;0,(X62-V62)/2,"")</f>
        <v/>
      </c>
      <c r="X62" s="106" t="n">
        <v>1202</v>
      </c>
      <c r="Y62" s="106">
        <f>IF(Z62&gt;0,(Z62-X62)/2,"")</f>
        <v/>
      </c>
      <c r="Z62" s="106" t="n">
        <v>1202</v>
      </c>
      <c r="AA62" s="106">
        <f>IF(AB62&gt;0,(AB62-Z62)/2,"")</f>
        <v/>
      </c>
      <c r="AB62" s="106" t="n">
        <v>1202</v>
      </c>
      <c r="AC62" s="106">
        <f>IF(AD62&gt;0,(AD62-AB62)/2,"")</f>
        <v/>
      </c>
      <c r="AD62" s="106" t="n">
        <v>1202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>
        <v>3284</v>
      </c>
      <c r="R63" s="108" t="n">
        <v>350</v>
      </c>
      <c r="S63" s="108">
        <f>IF(T63&gt;0,(T63-R63)/2,"")</f>
        <v/>
      </c>
      <c r="T63" s="108" t="n">
        <v>350</v>
      </c>
      <c r="U63" s="108">
        <f>IF(V63&gt;0,(V63-T63)/2,"")</f>
        <v/>
      </c>
      <c r="V63" s="108" t="n">
        <v>737</v>
      </c>
      <c r="W63" s="108">
        <f>IF(X63&gt;0,(X63-V63)/2,"")</f>
        <v/>
      </c>
      <c r="X63" s="108" t="n">
        <v>737</v>
      </c>
      <c r="Y63" s="108">
        <f>IF(Z63&gt;0,(Z63-X63)/2,"")</f>
        <v/>
      </c>
      <c r="Z63" s="108" t="n">
        <v>737</v>
      </c>
      <c r="AA63" s="108">
        <f>IF(AB63&gt;0,(AB63-Z63)/2,"")</f>
        <v/>
      </c>
      <c r="AB63" s="108" t="n">
        <v>737</v>
      </c>
      <c r="AC63" s="108">
        <f>IF(AD63&gt;0,(AD63-AB63)/2,"")</f>
        <v/>
      </c>
      <c r="AD63" s="108" t="n">
        <v>737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>
        <v>6831</v>
      </c>
      <c r="R64" s="114" t="n">
        <v>653</v>
      </c>
      <c r="S64" s="114">
        <f>IF(T64&gt;0,(T64-R64)/2,"")</f>
        <v/>
      </c>
      <c r="T64" s="114" t="n">
        <v>900</v>
      </c>
      <c r="U64" s="114">
        <f>IF(V64&gt;0,(V64-T64)/2,"")</f>
        <v/>
      </c>
      <c r="V64" s="114" t="n">
        <v>1751</v>
      </c>
      <c r="W64" s="114">
        <f>IF(X64&gt;0,(X64-V64)/2,"")</f>
        <v/>
      </c>
      <c r="X64" s="114" t="n">
        <v>1765</v>
      </c>
      <c r="Y64" s="114">
        <f>IF(Z64&gt;0,(Z64-X64)/2,"")</f>
        <v/>
      </c>
      <c r="Z64" s="114" t="n">
        <v>1765</v>
      </c>
      <c r="AA64" s="114">
        <f>IF(AB64&gt;0,(AB64-Z64)/2,"")</f>
        <v/>
      </c>
      <c r="AB64" s="114" t="n">
        <v>1765</v>
      </c>
      <c r="AC64" s="114">
        <f>IF(AD64&gt;0,(AD64-AB64)/2,"")</f>
        <v/>
      </c>
      <c r="AD64" s="114" t="n">
        <v>1765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30.xml><?xml version="1.0" encoding="utf-8"?>
<worksheet xmlns:r="http://schemas.openxmlformats.org/officeDocument/2006/relationships" xmlns="http://schemas.openxmlformats.org/spreadsheetml/2006/main">
  <sheetPr codeName="Sheet130">
    <tabColor theme="1"/>
    <outlinePr summaryBelow="1" summaryRight="1"/>
    <pageSetUpPr fitToPage="1"/>
  </sheetPr>
  <dimension ref="B2:AQ64"/>
  <sheetViews>
    <sheetView topLeftCell="D1" zoomScale="115" zoomScaleNormal="11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44480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2652</v>
      </c>
      <c r="E6" s="18" t="inlineStr">
        <is>
          <t xml:space="preserve">Room 1 </t>
        </is>
      </c>
      <c r="F6" s="119" t="n">
        <v>17235</v>
      </c>
      <c r="G6" s="117" t="n">
        <v>7987.327875</v>
      </c>
      <c r="H6" s="117" t="n">
        <v>893.1583750000001</v>
      </c>
      <c r="I6" s="19">
        <f>G6+H6</f>
        <v/>
      </c>
      <c r="J6" s="119" t="n">
        <v>17053</v>
      </c>
      <c r="K6" s="117" t="n">
        <v>7873.565124999999</v>
      </c>
      <c r="L6" s="117" t="n">
        <v>866.0143025</v>
      </c>
      <c r="M6" s="19">
        <f>K6+L6</f>
        <v/>
      </c>
      <c r="N6" s="85" t="n">
        <v>54</v>
      </c>
      <c r="O6" s="85" t="n">
        <v>43</v>
      </c>
      <c r="P6" s="92" t="n"/>
      <c r="Q6" s="20">
        <f>J6-P6</f>
        <v/>
      </c>
      <c r="R6" s="21" t="n">
        <v>2749</v>
      </c>
      <c r="S6" s="20">
        <f>IF(R6&gt;0,(R6-R7-$Q6),"")</f>
        <v/>
      </c>
      <c r="T6" s="21" t="n">
        <v>6215</v>
      </c>
      <c r="U6" s="20">
        <f>IF(T6&gt;0,(T6-T7-$Q6),"")</f>
        <v/>
      </c>
      <c r="V6" s="21" t="n">
        <v>10932</v>
      </c>
      <c r="W6" s="20">
        <f>IF(V6&gt;0,(V6-V7-$Q6),"")</f>
        <v/>
      </c>
      <c r="X6" s="21" t="n">
        <v>13371</v>
      </c>
      <c r="Y6" s="20">
        <f>IF(X6&gt;0,(X6-X7-$Q6),"")</f>
        <v/>
      </c>
      <c r="Z6" s="21" t="n">
        <v>13371</v>
      </c>
      <c r="AA6" s="20">
        <f>IF(Z6&gt;0,(Z6-Z7-$Q6),"")</f>
        <v/>
      </c>
      <c r="AB6" s="21" t="n">
        <v>13371</v>
      </c>
      <c r="AC6" s="22">
        <f>IF(AB6&gt;0,(AB6-AB7-$Q6),"")</f>
        <v/>
      </c>
      <c r="AD6" s="21" t="n">
        <v>13371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67</v>
      </c>
      <c r="S7" s="24" t="n"/>
      <c r="T7" s="25" t="n">
        <v>76</v>
      </c>
      <c r="U7" s="24" t="n"/>
      <c r="V7" s="25" t="n">
        <v>81</v>
      </c>
      <c r="W7" s="24" t="n"/>
      <c r="X7" s="25" t="n">
        <v>81</v>
      </c>
      <c r="Y7" s="24" t="n"/>
      <c r="Z7" s="25" t="n">
        <v>81</v>
      </c>
      <c r="AA7" s="24" t="n"/>
      <c r="AB7" s="25" t="n">
        <v>81</v>
      </c>
      <c r="AC7" s="26" t="n"/>
      <c r="AD7" s="25" t="n">
        <v>81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1757</v>
      </c>
      <c r="E8" s="29" t="inlineStr">
        <is>
          <t>Room 2</t>
        </is>
      </c>
      <c r="F8" s="119" t="n">
        <v>2291</v>
      </c>
      <c r="G8" s="117" t="n">
        <v>885.482</v>
      </c>
      <c r="H8" s="117" t="n">
        <v>27405.66507206</v>
      </c>
      <c r="I8" s="19">
        <f>G8+H8</f>
        <v/>
      </c>
      <c r="J8" s="119" t="n">
        <v>2183</v>
      </c>
      <c r="K8" s="117" t="n">
        <v>1073.471</v>
      </c>
      <c r="L8" s="117" t="n">
        <v>26555.30783894</v>
      </c>
      <c r="M8" s="19">
        <f>K8+L8</f>
        <v/>
      </c>
      <c r="N8" s="87" t="n">
        <v>14</v>
      </c>
      <c r="O8" s="87" t="n">
        <v>11</v>
      </c>
      <c r="P8" s="92" t="n"/>
      <c r="Q8" s="20">
        <f>J8-P8</f>
        <v/>
      </c>
      <c r="R8" s="21" t="n">
        <v>607</v>
      </c>
      <c r="S8" s="20">
        <f>IF(R8&gt;0,(R8-R9-$Q8),"")</f>
        <v/>
      </c>
      <c r="T8" s="21" t="n">
        <v>1069</v>
      </c>
      <c r="U8" s="20">
        <f>IF(T8&gt;0,(T8-T9-$Q8),"")</f>
        <v/>
      </c>
      <c r="V8" s="21" t="n">
        <v>1404</v>
      </c>
      <c r="W8" s="20">
        <f>IF(V8&gt;0,(V8-V9-$Q8),"")</f>
        <v/>
      </c>
      <c r="X8" s="21" t="n">
        <v>1404</v>
      </c>
      <c r="Y8" s="20">
        <f>IF(X8&gt;0,(X8-X9-$Q8),"")</f>
        <v/>
      </c>
      <c r="Z8" s="21" t="n">
        <v>1404</v>
      </c>
      <c r="AA8" s="20">
        <f>IF(Z8&gt;0,(Z8-Z9-$Q8),"")</f>
        <v/>
      </c>
      <c r="AB8" s="21" t="n">
        <v>1404</v>
      </c>
      <c r="AC8" s="22">
        <f>IF(AB8&gt;0,(AB8-AB9-$Q8),"")</f>
        <v/>
      </c>
      <c r="AD8" s="21" t="n">
        <v>1404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1338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4437</v>
      </c>
      <c r="E10" s="18" t="inlineStr">
        <is>
          <t>Room 3</t>
        </is>
      </c>
      <c r="F10" s="119" t="n">
        <v>17919</v>
      </c>
      <c r="G10" s="117" t="n">
        <v>12910.67675</v>
      </c>
      <c r="H10" s="117" t="n">
        <v>417.2026404</v>
      </c>
      <c r="I10" s="19">
        <f>G10+H10</f>
        <v/>
      </c>
      <c r="J10" s="119" t="n">
        <v>11385</v>
      </c>
      <c r="K10" s="117" t="n">
        <v>7296.711749999999</v>
      </c>
      <c r="L10" s="117" t="n">
        <v>406.7166092</v>
      </c>
      <c r="M10" s="19">
        <f>K10+L10</f>
        <v/>
      </c>
      <c r="N10" s="88" t="n">
        <v>40</v>
      </c>
      <c r="O10" s="88" t="n">
        <v>35</v>
      </c>
      <c r="P10" s="92" t="n"/>
      <c r="Q10" s="20">
        <f>J10-P10</f>
        <v/>
      </c>
      <c r="R10" s="21" t="n">
        <v>3906</v>
      </c>
      <c r="S10" s="20">
        <f>IF(R10&gt;0,(R10-R11-$Q10),"")</f>
        <v/>
      </c>
      <c r="T10" s="21" t="n">
        <v>5891</v>
      </c>
      <c r="U10" s="20">
        <f>IF(T10&gt;0,(T10-T11-$Q10),"")</f>
        <v/>
      </c>
      <c r="V10" s="21" t="n">
        <v>8436</v>
      </c>
      <c r="W10" s="20">
        <f>IF(V10&gt;0,(V10-V11-$Q10),"")</f>
        <v/>
      </c>
      <c r="X10" s="21" t="n">
        <v>9984</v>
      </c>
      <c r="Y10" s="20">
        <f>IF(X10&gt;0,(X10-X11-$Q10),"")</f>
        <v/>
      </c>
      <c r="Z10" s="21" t="n">
        <v>9984</v>
      </c>
      <c r="AA10" s="20">
        <f>IF(Z10&gt;0,(Z10-Z11-$Q10),"")</f>
        <v/>
      </c>
      <c r="AB10" s="21" t="n">
        <v>9984</v>
      </c>
      <c r="AC10" s="22">
        <f>IF(AB10&gt;0,(AB10-AB11-$Q10),"")</f>
        <v/>
      </c>
      <c r="AD10" s="21" t="n">
        <v>9984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10178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2204</v>
      </c>
      <c r="S11" s="24" t="n"/>
      <c r="T11" s="30" t="n">
        <v>2160</v>
      </c>
      <c r="U11" s="24" t="n"/>
      <c r="V11" s="30" t="n">
        <v>2613</v>
      </c>
      <c r="W11" s="24" t="n"/>
      <c r="X11" s="30" t="n">
        <v>2613</v>
      </c>
      <c r="Y11" s="24" t="n"/>
      <c r="Z11" s="30" t="n">
        <v>2613</v>
      </c>
      <c r="AA11" s="24" t="n"/>
      <c r="AB11" s="30" t="n">
        <v>2613</v>
      </c>
      <c r="AC11" s="26" t="n"/>
      <c r="AD11" s="30" t="n">
        <v>2613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5896</v>
      </c>
      <c r="G12" s="117" t="n">
        <v>3842.677749999999</v>
      </c>
      <c r="H12" s="117" t="n">
        <v>6328.598558539999</v>
      </c>
      <c r="I12" s="19">
        <f>G12+H12</f>
        <v/>
      </c>
      <c r="J12" s="119" t="n">
        <v>5479</v>
      </c>
      <c r="K12" s="117" t="n">
        <v>3591.2555</v>
      </c>
      <c r="L12" s="117" t="n">
        <v>5307.966102020001</v>
      </c>
      <c r="M12" s="19">
        <f>K12+L12</f>
        <v/>
      </c>
      <c r="N12" s="88" t="n">
        <v>46</v>
      </c>
      <c r="O12" s="88" t="n">
        <v>37</v>
      </c>
      <c r="P12" s="92" t="n"/>
      <c r="Q12" s="20">
        <f>J12-P12</f>
        <v/>
      </c>
      <c r="R12" s="21" t="n">
        <v>4330</v>
      </c>
      <c r="S12" s="20">
        <f>IF(R12&gt;0,(R12-R13-$Q12),"")</f>
        <v/>
      </c>
      <c r="T12" s="21" t="n">
        <v>5369</v>
      </c>
      <c r="U12" s="20">
        <f>IF(T12&gt;0,(T12-T13-$Q12),"")</f>
        <v/>
      </c>
      <c r="V12" s="21" t="n">
        <v>5369</v>
      </c>
      <c r="W12" s="20">
        <f>IF(V12&gt;0,(V12-V13-$Q12),"")</f>
        <v/>
      </c>
      <c r="X12" s="21" t="n">
        <v>5369</v>
      </c>
      <c r="Y12" s="20">
        <f>IF(X12&gt;0,(X12-X13-$Q12),"")</f>
        <v/>
      </c>
      <c r="Z12" s="21" t="n">
        <v>5369</v>
      </c>
      <c r="AA12" s="20">
        <f>IF(Z12&gt;0,(Z12-Z13-$Q12),"")</f>
        <v/>
      </c>
      <c r="AB12" s="21" t="n">
        <v>5369</v>
      </c>
      <c r="AC12" s="22">
        <f>IF(AB12&gt;0,(AB12-AB13-$Q12),"")</f>
        <v/>
      </c>
      <c r="AD12" s="21" t="n">
        <v>5369</v>
      </c>
      <c r="AE12" s="22">
        <f>IF(AD12&gt;0,(AD12-AD13-$Q12),"")</f>
        <v/>
      </c>
    </row>
    <row r="13">
      <c r="B13" s="28" t="inlineStr">
        <is>
          <t>FRY'S</t>
        </is>
      </c>
      <c r="C13" s="17" t="n"/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355</v>
      </c>
      <c r="S13" s="24" t="n"/>
      <c r="T13" s="30" t="n">
        <v>409</v>
      </c>
      <c r="U13" s="24" t="n"/>
      <c r="V13" s="30" t="n">
        <v>409</v>
      </c>
      <c r="W13" s="24" t="n"/>
      <c r="X13" s="30" t="n">
        <v>409</v>
      </c>
      <c r="Y13" s="24" t="n"/>
      <c r="Z13" s="30" t="n">
        <v>409</v>
      </c>
      <c r="AA13" s="24" t="n"/>
      <c r="AB13" s="30" t="n">
        <v>409</v>
      </c>
      <c r="AC13" s="26" t="n"/>
      <c r="AD13" s="30" t="n">
        <v>409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26846</v>
      </c>
      <c r="G14" s="117" t="n">
        <v>19230.555</v>
      </c>
      <c r="H14" s="117" t="n">
        <v>35975.45762074001</v>
      </c>
      <c r="I14" s="19">
        <f>G14+H14</f>
        <v/>
      </c>
      <c r="J14" s="119" t="n">
        <v>27481</v>
      </c>
      <c r="K14" s="117" t="n">
        <v>20645.94825</v>
      </c>
      <c r="L14" s="117" t="n">
        <v>37239.72582682002</v>
      </c>
      <c r="M14" s="19">
        <f>K14+L14</f>
        <v/>
      </c>
      <c r="N14" s="88" t="n">
        <v>63</v>
      </c>
      <c r="O14" s="88" t="n">
        <v>54</v>
      </c>
      <c r="P14" s="92" t="n"/>
      <c r="Q14" s="20">
        <f>J14-P14</f>
        <v/>
      </c>
      <c r="R14" s="21" t="n">
        <v>5037</v>
      </c>
      <c r="S14" s="20">
        <f>IF(R14&gt;0,(R14-R15-$Q14),"")</f>
        <v/>
      </c>
      <c r="T14" s="21" t="n">
        <v>6044</v>
      </c>
      <c r="U14" s="20">
        <f>IF(T14&gt;0,(T14-T15-$Q14),"")</f>
        <v/>
      </c>
      <c r="V14" s="21" t="n">
        <v>8484</v>
      </c>
      <c r="W14" s="20">
        <f>IF(V14&gt;0,(V14-V15-$Q14),"")</f>
        <v/>
      </c>
      <c r="X14" s="21" t="n">
        <v>10017</v>
      </c>
      <c r="Y14" s="20">
        <f>IF(X14&gt;0,(X14-X15-$Q14),"")</f>
        <v/>
      </c>
      <c r="Z14" s="21" t="n">
        <v>9832</v>
      </c>
      <c r="AA14" s="20">
        <f>IF(Z14&gt;0,(Z14-Z15-$Q14),"")</f>
        <v/>
      </c>
      <c r="AB14" s="21" t="n">
        <v>9832</v>
      </c>
      <c r="AC14" s="22">
        <f>IF(AB14&gt;0,(AB14-AB15-$Q14),"")</f>
        <v/>
      </c>
      <c r="AD14" s="21" t="n">
        <v>9832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12</v>
      </c>
      <c r="S15" s="24" t="n"/>
      <c r="T15" s="25" t="n">
        <v>12</v>
      </c>
      <c r="U15" s="24" t="n"/>
      <c r="V15" s="25" t="n">
        <v>16</v>
      </c>
      <c r="W15" s="24" t="n"/>
      <c r="X15" s="25" t="n">
        <v>37</v>
      </c>
      <c r="Y15" s="24" t="n"/>
      <c r="Z15" s="25" t="n">
        <v>42</v>
      </c>
      <c r="AA15" s="24" t="n"/>
      <c r="AB15" s="25" t="n">
        <v>42</v>
      </c>
      <c r="AC15" s="26" t="n"/>
      <c r="AD15" s="25" t="n">
        <v>42</v>
      </c>
      <c r="AE15" s="26" t="n"/>
    </row>
    <row r="16" ht="15" customHeight="1" thickBot="1">
      <c r="B16" s="16" t="inlineStr">
        <is>
          <t>SBUX PHX</t>
        </is>
      </c>
      <c r="C16" s="17" t="n">
        <v>10630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1532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4624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15393</v>
      </c>
      <c r="S20" s="36" t="n"/>
      <c r="T20" s="35" t="n">
        <v>20680</v>
      </c>
      <c r="U20" s="36" t="n"/>
      <c r="V20" s="35" t="n">
        <v>37278</v>
      </c>
      <c r="W20" s="36" t="n"/>
      <c r="X20" s="35" t="n">
        <v>44948</v>
      </c>
      <c r="Y20" s="36" t="n"/>
      <c r="Z20" s="35" t="n">
        <v>44948</v>
      </c>
      <c r="AA20" s="36" t="n"/>
      <c r="AB20" s="35" t="n">
        <v>44948</v>
      </c>
      <c r="AC20" s="37" t="n"/>
      <c r="AD20" s="35" t="n">
        <v>44948</v>
      </c>
      <c r="AE20" s="37" t="n"/>
    </row>
    <row r="21" ht="15" customHeight="1" thickBot="1">
      <c r="M21" s="4" t="n"/>
      <c r="Q21" s="52" t="n"/>
      <c r="R21" s="40" t="n">
        <v>549</v>
      </c>
      <c r="S21" s="41" t="n"/>
      <c r="T21" s="40" t="n">
        <v>849</v>
      </c>
      <c r="U21" s="41" t="n"/>
      <c r="V21" s="40" t="n">
        <v>1004</v>
      </c>
      <c r="W21" s="41" t="n"/>
      <c r="X21" s="40" t="n">
        <v>1035</v>
      </c>
      <c r="Y21" s="41" t="n"/>
      <c r="Z21" s="40" t="n">
        <v>1035</v>
      </c>
      <c r="AA21" s="41" t="n"/>
      <c r="AB21" s="40" t="n">
        <v>1035</v>
      </c>
      <c r="AC21" s="42" t="n"/>
      <c r="AD21" s="40" t="n">
        <v>1035</v>
      </c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10246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20714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2652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4437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17076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3095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130</v>
      </c>
      <c r="U35" s="104">
        <f>IF(V35&gt;0,(V35-T35)/2,"")</f>
        <v/>
      </c>
      <c r="V35" s="104" t="n">
        <v>1715</v>
      </c>
      <c r="W35" s="104">
        <f>IF(X35&gt;0,(X35-V35)/2,"")</f>
        <v/>
      </c>
      <c r="X35" s="104" t="n">
        <v>1715</v>
      </c>
      <c r="Y35" s="104">
        <f>IF(Z35&gt;0,(Z35-X35)/2,"")</f>
        <v/>
      </c>
      <c r="Z35" s="104" t="n">
        <v>1715</v>
      </c>
      <c r="AA35" s="104">
        <f>IF(AB35&gt;0,(AB35-Z35)/2,"")</f>
        <v/>
      </c>
      <c r="AB35" s="104" t="n">
        <v>1715</v>
      </c>
      <c r="AC35" s="104">
        <f>IF(AD35&gt;0,(AD35-AB35)/2,"")</f>
        <v/>
      </c>
      <c r="AD35" s="104" t="n">
        <v>1715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1337</v>
      </c>
      <c r="W36" s="106">
        <f>IF(X36&gt;0,(X36-V36)/2,"")</f>
        <v/>
      </c>
      <c r="X36" s="106" t="n">
        <v>2659</v>
      </c>
      <c r="Y36" s="106">
        <f>IF(Z36&gt;0,(Z36-X36)/2,"")</f>
        <v/>
      </c>
      <c r="Z36" s="106" t="n">
        <v>2659</v>
      </c>
      <c r="AA36" s="106">
        <f>IF(AB36&gt;0,(AB36-Z36)/2,"")</f>
        <v/>
      </c>
      <c r="AB36" s="106" t="n">
        <v>2659</v>
      </c>
      <c r="AC36" s="106">
        <f>IF(AD36&gt;0,(AD36-AB36)/2,"")</f>
        <v/>
      </c>
      <c r="AD36" s="106" t="n">
        <v>2659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0</v>
      </c>
      <c r="S37" s="108">
        <f>IF(T37&gt;0,(T37-R37)/2,"")</f>
        <v/>
      </c>
      <c r="T37" s="108" t="n">
        <v>1733</v>
      </c>
      <c r="U37" s="108">
        <f>IF(V37&gt;0,(V37-T37)/2,"")</f>
        <v/>
      </c>
      <c r="V37" s="108" t="n">
        <v>2063</v>
      </c>
      <c r="W37" s="108">
        <f>IF(X37&gt;0,(X37-V37)/2,"")</f>
        <v/>
      </c>
      <c r="X37" s="108" t="n">
        <v>3218</v>
      </c>
      <c r="Y37" s="108">
        <f>IF(Z37&gt;0,(Z37-X37)/2,"")</f>
        <v/>
      </c>
      <c r="Z37" s="108" t="n">
        <v>3218</v>
      </c>
      <c r="AA37" s="108">
        <f>IF(AB37&gt;0,(AB37-Z37)/2,"")</f>
        <v/>
      </c>
      <c r="AB37" s="108" t="n">
        <v>3218</v>
      </c>
      <c r="AC37" s="108">
        <f>IF(AD37&gt;0,(AD37-AB37)/2,"")</f>
        <v/>
      </c>
      <c r="AD37" s="108" t="n">
        <v>3218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742</v>
      </c>
      <c r="S38" s="106">
        <f>IF(T38&gt;0,(T38-R38)/2,"")</f>
        <v/>
      </c>
      <c r="T38" s="106" t="n">
        <v>1605</v>
      </c>
      <c r="U38" s="106">
        <f>IF(V38&gt;0,(V38-T38)/2,"")</f>
        <v/>
      </c>
      <c r="V38" s="106" t="n">
        <v>2163</v>
      </c>
      <c r="W38" s="106">
        <f>IF(X38&gt;0,(X38-V38)/2,"")</f>
        <v/>
      </c>
      <c r="X38" s="106" t="n">
        <v>2163</v>
      </c>
      <c r="Y38" s="106">
        <f>IF(Z38&gt;0,(Z38-X38)/2,"")</f>
        <v/>
      </c>
      <c r="Z38" s="106" t="n">
        <v>2163</v>
      </c>
      <c r="AA38" s="106">
        <f>IF(AB38&gt;0,(AB38-Z38)/2,"")</f>
        <v/>
      </c>
      <c r="AB38" s="106" t="n">
        <v>2163</v>
      </c>
      <c r="AC38" s="106">
        <f>IF(AD38&gt;0,(AD38-AB38)/2,"")</f>
        <v/>
      </c>
      <c r="AD38" s="106" t="n">
        <v>2163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697</v>
      </c>
      <c r="S39" s="108">
        <f>IF(T39&gt;0,(T39-R39)/2,"")</f>
        <v/>
      </c>
      <c r="T39" s="108" t="n">
        <v>1437</v>
      </c>
      <c r="U39" s="108">
        <f>IF(V39&gt;0,(V39-T39)/2,"")</f>
        <v/>
      </c>
      <c r="V39" s="108" t="n">
        <v>2344</v>
      </c>
      <c r="W39" s="108">
        <f>IF(X39&gt;0,(X39-V39)/2,"")</f>
        <v/>
      </c>
      <c r="X39" s="108" t="n">
        <v>2306</v>
      </c>
      <c r="Y39" s="108">
        <f>IF(Z39&gt;0,(Z39-X39)/2,"")</f>
        <v/>
      </c>
      <c r="Z39" s="108" t="n">
        <v>2306</v>
      </c>
      <c r="AA39" s="108">
        <f>IF(AB39&gt;0,(AB39-Z39)/2,"")</f>
        <v/>
      </c>
      <c r="AB39" s="108" t="n">
        <v>2306</v>
      </c>
      <c r="AC39" s="108">
        <f>IF(AD39&gt;0,(AD39-AB39)/2,"")</f>
        <v/>
      </c>
      <c r="AD39" s="108" t="n">
        <v>2306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504</v>
      </c>
      <c r="S40" s="106">
        <f>IF(T40&gt;0,(T40-R40)/2,"")</f>
        <v/>
      </c>
      <c r="T40" s="106" t="n">
        <v>504</v>
      </c>
      <c r="U40" s="106">
        <f>IF(V40&gt;0,(V40-T40)/2,"")</f>
        <v/>
      </c>
      <c r="V40" s="106" t="n">
        <v>504</v>
      </c>
      <c r="W40" s="106">
        <f>IF(X40&gt;0,(X40-V40)/2,"")</f>
        <v/>
      </c>
      <c r="X40" s="106" t="n">
        <v>504</v>
      </c>
      <c r="Y40" s="106">
        <f>IF(Z40&gt;0,(Z40-X40)/2,"")</f>
        <v/>
      </c>
      <c r="Z40" s="106" t="n">
        <v>504</v>
      </c>
      <c r="AA40" s="106">
        <f>IF(AB40&gt;0,(AB40-Z40)/2,"")</f>
        <v/>
      </c>
      <c r="AB40" s="106" t="n">
        <v>504</v>
      </c>
      <c r="AC40" s="106">
        <f>IF(AD40&gt;0,(AD40-AB40)/2,"")</f>
        <v/>
      </c>
      <c r="AD40" s="106" t="n">
        <v>504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806</v>
      </c>
      <c r="S41" s="108">
        <f>IF(T41&gt;0,(T41-R41)/2,"")</f>
        <v/>
      </c>
      <c r="T41" s="108" t="n">
        <v>806</v>
      </c>
      <c r="U41" s="108">
        <f>IF(V41&gt;0,(V41-T41)/2,"")</f>
        <v/>
      </c>
      <c r="V41" s="108" t="n">
        <v>806</v>
      </c>
      <c r="W41" s="108">
        <f>IF(X41&gt;0,(X41-V41)/2,"")</f>
        <v/>
      </c>
      <c r="X41" s="108" t="n">
        <v>806</v>
      </c>
      <c r="Y41" s="108">
        <f>IF(Z41&gt;0,(Z41-X41)/2,"")</f>
        <v/>
      </c>
      <c r="Z41" s="108" t="n">
        <v>806</v>
      </c>
      <c r="AA41" s="108">
        <f>IF(AB41&gt;0,(AB41-Z41)/2,"")</f>
        <v/>
      </c>
      <c r="AB41" s="108" t="n">
        <v>806</v>
      </c>
      <c r="AC41" s="108">
        <f>IF(AD41&gt;0,(AD41-AB41)/2,"")</f>
        <v/>
      </c>
      <c r="AD41" s="108" t="n">
        <v>806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0</v>
      </c>
      <c r="S44" s="112">
        <f>IF(T44&gt;0,(T44-R44)/2,"")</f>
        <v/>
      </c>
      <c r="T44" s="112" t="n">
        <v>2</v>
      </c>
      <c r="U44" s="112">
        <f>IF(V44&gt;0,(V44-T44)/2,"")</f>
        <v/>
      </c>
      <c r="V44" s="112" t="n">
        <v>2</v>
      </c>
      <c r="W44" s="112">
        <f>IF(X44&gt;0,(X44-V44)/2,"")</f>
        <v/>
      </c>
      <c r="X44" s="112" t="n">
        <v>2</v>
      </c>
      <c r="Y44" s="112">
        <f>IF(Z44&gt;0,(Z44-X44)/2,"")</f>
        <v/>
      </c>
      <c r="Z44" s="112" t="n">
        <v>2</v>
      </c>
      <c r="AA44" s="112">
        <f>IF(AB44&gt;0,(AB44-Z44)/2,"")</f>
        <v/>
      </c>
      <c r="AB44" s="112" t="n">
        <v>2</v>
      </c>
      <c r="AC44" s="112">
        <f>IF(AD44&gt;0,(AD44-AB44)/2,"")</f>
        <v/>
      </c>
      <c r="AD44" s="112" t="n">
        <v>2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607</v>
      </c>
      <c r="S45" s="108">
        <f>IF(T45&gt;0,(T45-R45)/2,"")</f>
        <v/>
      </c>
      <c r="T45" s="108" t="n">
        <v>1067</v>
      </c>
      <c r="U45" s="108">
        <f>IF(V45&gt;0,(V45-T45)/2,"")</f>
        <v/>
      </c>
      <c r="V45" s="108" t="n">
        <v>1402</v>
      </c>
      <c r="W45" s="108">
        <f>IF(X45&gt;0,(X45-V45)/2,"")</f>
        <v/>
      </c>
      <c r="X45" s="108" t="n">
        <v>1402</v>
      </c>
      <c r="Y45" s="108">
        <f>IF(Z45&gt;0,(Z45-X45)/2,"")</f>
        <v/>
      </c>
      <c r="Z45" s="108" t="n">
        <v>1402</v>
      </c>
      <c r="AA45" s="108">
        <f>IF(AB45&gt;0,(AB45-Z45)/2,"")</f>
        <v/>
      </c>
      <c r="AB45" s="108" t="n">
        <v>1402</v>
      </c>
      <c r="AC45" s="108">
        <f>IF(AD45&gt;0,(AD45-AB45)/2,"")</f>
        <v/>
      </c>
      <c r="AD45" s="108" t="n">
        <v>1402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653</v>
      </c>
      <c r="U48" s="112">
        <f>IF(V48&gt;0,(V48-T48)/2,"")</f>
        <v/>
      </c>
      <c r="V48" s="112" t="n">
        <v>653</v>
      </c>
      <c r="W48" s="112">
        <f>IF(X48&gt;0,(X48-V48)/2,"")</f>
        <v/>
      </c>
      <c r="X48" s="112" t="n">
        <v>1209</v>
      </c>
      <c r="Y48" s="112">
        <f>IF(Z48&gt;0,(Z48-X48)/2,"")</f>
        <v/>
      </c>
      <c r="Z48" s="112" t="n">
        <v>1209</v>
      </c>
      <c r="AA48" s="112">
        <f>IF(AB48&gt;0,(AB48-Z48)/2,"")</f>
        <v/>
      </c>
      <c r="AB48" s="112" t="n">
        <v>1209</v>
      </c>
      <c r="AC48" s="112">
        <f>IF(AD48&gt;0,(AD48-AB48)/2,"")</f>
        <v/>
      </c>
      <c r="AD48" s="112" t="n">
        <v>1209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682</v>
      </c>
      <c r="S49" s="108">
        <f>IF(T49&gt;0,(T49-R49)/2,"")</f>
        <v/>
      </c>
      <c r="T49" s="108" t="n">
        <v>1124</v>
      </c>
      <c r="U49" s="108">
        <f>IF(V49&gt;0,(V49-T49)/2,"")</f>
        <v/>
      </c>
      <c r="V49" s="108" t="n">
        <v>1287</v>
      </c>
      <c r="W49" s="108">
        <f>IF(X49&gt;0,(X49-V49)/2,"")</f>
        <v/>
      </c>
      <c r="X49" s="108" t="n">
        <v>1287</v>
      </c>
      <c r="Y49" s="108">
        <f>IF(Z49&gt;0,(Z49-X49)/2,"")</f>
        <v/>
      </c>
      <c r="Z49" s="108" t="n">
        <v>1287</v>
      </c>
      <c r="AA49" s="108">
        <f>IF(AB49&gt;0,(AB49-Z49)/2,"")</f>
        <v/>
      </c>
      <c r="AB49" s="108" t="n">
        <v>1287</v>
      </c>
      <c r="AC49" s="108">
        <f>IF(AD49&gt;0,(AD49-AB49)/2,"")</f>
        <v/>
      </c>
      <c r="AD49" s="108" t="n">
        <v>1287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20</v>
      </c>
      <c r="S50" s="106">
        <f>IF(T50&gt;0,(T50-R50)/2,"")</f>
        <v/>
      </c>
      <c r="T50" s="106" t="n">
        <v>954</v>
      </c>
      <c r="U50" s="106">
        <f>IF(V50&gt;0,(V50-T50)/2,"")</f>
        <v/>
      </c>
      <c r="V50" s="106" t="n">
        <v>1270</v>
      </c>
      <c r="W50" s="106">
        <f>IF(X50&gt;0,(X50-V50)/2,"")</f>
        <v/>
      </c>
      <c r="X50" s="106" t="n">
        <v>1416</v>
      </c>
      <c r="Y50" s="106">
        <f>IF(Z50&gt;0,(Z50-X50)/2,"")</f>
        <v/>
      </c>
      <c r="Z50" s="106" t="n">
        <v>1416</v>
      </c>
      <c r="AA50" s="106">
        <f>IF(AB50&gt;0,(AB50-Z50)/2,"")</f>
        <v/>
      </c>
      <c r="AB50" s="106" t="n">
        <v>1416</v>
      </c>
      <c r="AC50" s="106">
        <f>IF(AD50&gt;0,(AD50-AB50)/2,"")</f>
        <v/>
      </c>
      <c r="AD50" s="106" t="n">
        <v>1416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1000</v>
      </c>
      <c r="S51" s="108">
        <f>IF(T51&gt;0,(T51-R51)/2,"")</f>
        <v/>
      </c>
      <c r="T51" s="108" t="n">
        <v>1000</v>
      </c>
      <c r="U51" s="108">
        <f>IF(V51&gt;0,(V51-T51)/2,"")</f>
        <v/>
      </c>
      <c r="V51" s="108" t="n">
        <v>2842</v>
      </c>
      <c r="W51" s="108">
        <f>IF(X51&gt;0,(X51-V51)/2,"")</f>
        <v/>
      </c>
      <c r="X51" s="108" t="n">
        <v>2564</v>
      </c>
      <c r="Y51" s="108">
        <f>IF(Z51&gt;0,(Z51-X51)/2,"")</f>
        <v/>
      </c>
      <c r="Z51" s="108" t="n">
        <v>2564</v>
      </c>
      <c r="AA51" s="108">
        <f>IF(AB51&gt;0,(AB51-Z51)/2,"")</f>
        <v/>
      </c>
      <c r="AB51" s="108" t="n">
        <v>2564</v>
      </c>
      <c r="AC51" s="108">
        <f>IF(AD51&gt;0,(AD51-AB51)/2,"")</f>
        <v/>
      </c>
      <c r="AD51" s="108" t="n">
        <v>2564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1244</v>
      </c>
      <c r="S52" s="106">
        <f>IF(T52&gt;0,(T52-R52)/2,"")</f>
        <v/>
      </c>
      <c r="T52" s="106" t="n">
        <v>1200</v>
      </c>
      <c r="U52" s="106">
        <f>IF(V52&gt;0,(V52-T52)/2,"")</f>
        <v/>
      </c>
      <c r="V52" s="106" t="n">
        <v>1223</v>
      </c>
      <c r="W52" s="106">
        <f>IF(X52&gt;0,(X52-V52)/2,"")</f>
        <v/>
      </c>
      <c r="X52" s="106" t="n">
        <v>2347</v>
      </c>
      <c r="Y52" s="106">
        <f>IF(Z52&gt;0,(Z52-X52)/2,"")</f>
        <v/>
      </c>
      <c r="Z52" s="106" t="n">
        <v>2347</v>
      </c>
      <c r="AA52" s="106">
        <f>IF(AB52&gt;0,(AB52-Z52)/2,"")</f>
        <v/>
      </c>
      <c r="AB52" s="106" t="n">
        <v>2347</v>
      </c>
      <c r="AC52" s="106">
        <f>IF(AD52&gt;0,(AD52-AB52)/2,"")</f>
        <v/>
      </c>
      <c r="AD52" s="106" t="n">
        <v>2347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960</v>
      </c>
      <c r="S53" s="108">
        <f>IF(T53&gt;0,(T53-R53)/2,"")</f>
        <v/>
      </c>
      <c r="T53" s="108" t="n">
        <v>960</v>
      </c>
      <c r="U53" s="108">
        <f>IF(V53&gt;0,(V53-T53)/2,"")</f>
        <v/>
      </c>
      <c r="V53" s="108" t="n">
        <v>1161</v>
      </c>
      <c r="W53" s="108">
        <f>IF(X53&gt;0,(X53-V53)/2,"")</f>
        <v/>
      </c>
      <c r="X53" s="108" t="n">
        <v>1161</v>
      </c>
      <c r="Y53" s="108">
        <f>IF(Z53&gt;0,(Z53-X53)/2,"")</f>
        <v/>
      </c>
      <c r="Z53" s="108" t="n">
        <v>1161</v>
      </c>
      <c r="AA53" s="108">
        <f>IF(AB53&gt;0,(AB53-Z53)/2,"")</f>
        <v/>
      </c>
      <c r="AB53" s="108" t="n">
        <v>1161</v>
      </c>
      <c r="AC53" s="108">
        <f>IF(AD53&gt;0,(AD53-AB53)/2,"")</f>
        <v/>
      </c>
      <c r="AD53" s="108" t="n">
        <v>1161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50</v>
      </c>
      <c r="S57" s="104">
        <f>IF(T57&gt;0,(T57-R57)/2,"")</f>
        <v/>
      </c>
      <c r="T57" s="104" t="n">
        <v>50</v>
      </c>
      <c r="U57" s="104">
        <f>IF(V57&gt;0,(V57-T57)/2,"")</f>
        <v/>
      </c>
      <c r="V57" s="104" t="n">
        <v>50</v>
      </c>
      <c r="W57" s="104">
        <f>IF(X57&gt;0,(X57-V57)/2,"")</f>
        <v/>
      </c>
      <c r="X57" s="104" t="n">
        <v>50</v>
      </c>
      <c r="Y57" s="104">
        <f>IF(Z57&gt;0,(Z57-X57)/2,"")</f>
        <v/>
      </c>
      <c r="Z57" s="104" t="n">
        <v>50</v>
      </c>
      <c r="AA57" s="104">
        <f>IF(AB57&gt;0,(AB57-Z57)/2,"")</f>
        <v/>
      </c>
      <c r="AB57" s="104" t="n">
        <v>50</v>
      </c>
      <c r="AC57" s="104">
        <f>IF(AD57&gt;0,(AD57-AB57)/2,"")</f>
        <v/>
      </c>
      <c r="AD57" s="104" t="n">
        <v>50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1249</v>
      </c>
      <c r="S58" s="106">
        <f>IF(T58&gt;0,(T58-R58)/2,"")</f>
        <v/>
      </c>
      <c r="T58" s="106" t="n">
        <v>1249</v>
      </c>
      <c r="U58" s="106">
        <f>IF(V58&gt;0,(V58-T58)/2,"")</f>
        <v/>
      </c>
      <c r="V58" s="106" t="n">
        <v>1249</v>
      </c>
      <c r="W58" s="106">
        <f>IF(X58&gt;0,(X58-V58)/2,"")</f>
        <v/>
      </c>
      <c r="X58" s="106" t="n">
        <v>1249</v>
      </c>
      <c r="Y58" s="106">
        <f>IF(Z58&gt;0,(Z58-X58)/2,"")</f>
        <v/>
      </c>
      <c r="Z58" s="106" t="n">
        <v>1249</v>
      </c>
      <c r="AA58" s="106">
        <f>IF(AB58&gt;0,(AB58-Z58)/2,"")</f>
        <v/>
      </c>
      <c r="AB58" s="106" t="n">
        <v>1249</v>
      </c>
      <c r="AC58" s="106">
        <f>IF(AD58&gt;0,(AD58-AB58)/2,"")</f>
        <v/>
      </c>
      <c r="AD58" s="106" t="n">
        <v>1249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1854</v>
      </c>
      <c r="S59" s="108">
        <f>IF(T59&gt;0,(T59-R59)/2,"")</f>
        <v/>
      </c>
      <c r="T59" s="108" t="n">
        <v>1867</v>
      </c>
      <c r="U59" s="108">
        <f>IF(V59&gt;0,(V59-T59)/2,"")</f>
        <v/>
      </c>
      <c r="V59" s="108" t="n">
        <v>1867</v>
      </c>
      <c r="W59" s="108">
        <f>IF(X59&gt;0,(X59-V59)/2,"")</f>
        <v/>
      </c>
      <c r="X59" s="108" t="n">
        <v>1867</v>
      </c>
      <c r="Y59" s="108">
        <f>IF(Z59&gt;0,(Z59-X59)/2,"")</f>
        <v/>
      </c>
      <c r="Z59" s="108" t="n">
        <v>1867</v>
      </c>
      <c r="AA59" s="108">
        <f>IF(AB59&gt;0,(AB59-Z59)/2,"")</f>
        <v/>
      </c>
      <c r="AB59" s="108" t="n">
        <v>1867</v>
      </c>
      <c r="AC59" s="108">
        <f>IF(AD59&gt;0,(AD59-AB59)/2,"")</f>
        <v/>
      </c>
      <c r="AD59" s="108" t="n">
        <v>1867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1177</v>
      </c>
      <c r="S60" s="114">
        <f>IF(T60&gt;0,(T60-R60)/2,"")</f>
        <v/>
      </c>
      <c r="T60" s="114" t="n">
        <v>2203</v>
      </c>
      <c r="U60" s="114">
        <f>IF(V60&gt;0,(V60-T60)/2,"")</f>
        <v/>
      </c>
      <c r="V60" s="114" t="n">
        <v>2203</v>
      </c>
      <c r="W60" s="114">
        <f>IF(X60&gt;0,(X60-V60)/2,"")</f>
        <v/>
      </c>
      <c r="X60" s="114" t="n">
        <v>2203</v>
      </c>
      <c r="Y60" s="114">
        <f>IF(Z60&gt;0,(Z60-X60)/2,"")</f>
        <v/>
      </c>
      <c r="Z60" s="114" t="n">
        <v>2203</v>
      </c>
      <c r="AA60" s="114">
        <f>IF(AB60&gt;0,(AB60-Z60)/2,"")</f>
        <v/>
      </c>
      <c r="AB60" s="114" t="n">
        <v>2203</v>
      </c>
      <c r="AC60" s="114">
        <f>IF(AD60&gt;0,(AD60-AB60)/2,"")</f>
        <v/>
      </c>
      <c r="AD60" s="114" t="n">
        <v>2203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807</v>
      </c>
      <c r="S61" s="104">
        <f>IF(T61&gt;0,(T61-R61)/2,"")</f>
        <v/>
      </c>
      <c r="T61" s="104" t="n">
        <v>1137</v>
      </c>
      <c r="U61" s="104">
        <f>IF(V61&gt;0,(V61-T61)/2,"")</f>
        <v/>
      </c>
      <c r="V61" s="104" t="n">
        <v>1605</v>
      </c>
      <c r="W61" s="104">
        <f>IF(X61&gt;0,(X61-V61)/2,"")</f>
        <v/>
      </c>
      <c r="X61" s="104" t="n">
        <v>1889</v>
      </c>
      <c r="Y61" s="104">
        <f>IF(Z61&gt;0,(Z61-X61)/2,"")</f>
        <v/>
      </c>
      <c r="Z61" s="104" t="n">
        <v>1693</v>
      </c>
      <c r="AA61" s="104">
        <f>IF(AB61&gt;0,(AB61-Z61)/2,"")</f>
        <v/>
      </c>
      <c r="AB61" s="104" t="n">
        <v>1693</v>
      </c>
      <c r="AC61" s="104">
        <f>IF(AD61&gt;0,(AD61-AB61)/2,"")</f>
        <v/>
      </c>
      <c r="AD61" s="104" t="n">
        <v>1693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114</v>
      </c>
      <c r="S62" s="106">
        <f>IF(T62&gt;0,(T62-R62)/2,"")</f>
        <v/>
      </c>
      <c r="T62" s="106" t="n">
        <v>477</v>
      </c>
      <c r="U62" s="106">
        <f>IF(V62&gt;0,(V62-T62)/2,"")</f>
        <v/>
      </c>
      <c r="V62" s="106" t="n">
        <v>1131</v>
      </c>
      <c r="W62" s="106">
        <f>IF(X62&gt;0,(X62-V62)/2,"")</f>
        <v/>
      </c>
      <c r="X62" s="106" t="n">
        <v>1401</v>
      </c>
      <c r="Y62" s="106">
        <f>IF(Z62&gt;0,(Z62-X62)/2,"")</f>
        <v/>
      </c>
      <c r="Z62" s="106" t="n">
        <v>1438</v>
      </c>
      <c r="AA62" s="106">
        <f>IF(AB62&gt;0,(AB62-Z62)/2,"")</f>
        <v/>
      </c>
      <c r="AB62" s="106" t="n">
        <v>1438</v>
      </c>
      <c r="AC62" s="106">
        <f>IF(AD62&gt;0,(AD62-AB62)/2,"")</f>
        <v/>
      </c>
      <c r="AD62" s="106" t="n">
        <v>1438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274</v>
      </c>
      <c r="S63" s="108">
        <f>IF(T63&gt;0,(T63-R63)/2,"")</f>
        <v/>
      </c>
      <c r="T63" s="108" t="n">
        <v>274</v>
      </c>
      <c r="U63" s="108">
        <f>IF(V63&gt;0,(V63-T63)/2,"")</f>
        <v/>
      </c>
      <c r="V63" s="108" t="n">
        <v>506</v>
      </c>
      <c r="W63" s="108">
        <f>IF(X63&gt;0,(X63-V63)/2,"")</f>
        <v/>
      </c>
      <c r="X63" s="108" t="n">
        <v>923</v>
      </c>
      <c r="Y63" s="108">
        <f>IF(Z63&gt;0,(Z63-X63)/2,"")</f>
        <v/>
      </c>
      <c r="Z63" s="108" t="n">
        <v>1516</v>
      </c>
      <c r="AA63" s="108">
        <f>IF(AB63&gt;0,(AB63-Z63)/2,"")</f>
        <v/>
      </c>
      <c r="AB63" s="108" t="n">
        <v>1516</v>
      </c>
      <c r="AC63" s="108">
        <f>IF(AD63&gt;0,(AD63-AB63)/2,"")</f>
        <v/>
      </c>
      <c r="AD63" s="108" t="n">
        <v>1516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1471</v>
      </c>
      <c r="S64" s="114">
        <f>IF(T64&gt;0,(T64-R64)/2,"")</f>
        <v/>
      </c>
      <c r="T64" s="114" t="n">
        <v>1735</v>
      </c>
      <c r="U64" s="114">
        <f>IF(V64&gt;0,(V64-T64)/2,"")</f>
        <v/>
      </c>
      <c r="V64" s="114" t="n">
        <v>2539</v>
      </c>
      <c r="W64" s="114">
        <f>IF(X64&gt;0,(X64-V64)/2,"")</f>
        <v/>
      </c>
      <c r="X64" s="114" t="n">
        <v>2611</v>
      </c>
      <c r="Y64" s="114">
        <f>IF(Z64&gt;0,(Z64-X64)/2,"")</f>
        <v/>
      </c>
      <c r="Z64" s="114" t="n">
        <v>1992</v>
      </c>
      <c r="AA64" s="114">
        <f>IF(AB64&gt;0,(AB64-Z64)/2,"")</f>
        <v/>
      </c>
      <c r="AB64" s="114" t="n">
        <v>1992</v>
      </c>
      <c r="AC64" s="114">
        <f>IF(AD64&gt;0,(AD64-AB64)/2,"")</f>
        <v/>
      </c>
      <c r="AD64" s="114" t="n">
        <v>1992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31.xml><?xml version="1.0" encoding="utf-8"?>
<worksheet xmlns:r="http://schemas.openxmlformats.org/officeDocument/2006/relationships" xmlns="http://schemas.openxmlformats.org/spreadsheetml/2006/main">
  <sheetPr codeName="Sheet131">
    <tabColor theme="1"/>
    <outlinePr summaryBelow="1" summaryRight="1"/>
    <pageSetUpPr fitToPage="1"/>
  </sheetPr>
  <dimension ref="B2:AQ64"/>
  <sheetViews>
    <sheetView topLeftCell="C1"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44481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4928</v>
      </c>
      <c r="E6" s="18" t="inlineStr">
        <is>
          <t xml:space="preserve">Room 1 </t>
        </is>
      </c>
      <c r="F6" s="119" t="n">
        <v>23571</v>
      </c>
      <c r="G6" s="117" t="n">
        <v>13355.01825</v>
      </c>
      <c r="H6" s="117" t="n">
        <v>899.9476749999999</v>
      </c>
      <c r="I6" s="19">
        <f>G6+H6</f>
        <v/>
      </c>
      <c r="J6" s="119" t="n">
        <v>20349</v>
      </c>
      <c r="K6" s="117" t="n">
        <v>10065.78425</v>
      </c>
      <c r="L6" s="117" t="n">
        <v>939.3804624999999</v>
      </c>
      <c r="M6" s="19">
        <f>K6+L6</f>
        <v/>
      </c>
      <c r="N6" s="85" t="n">
        <v>61</v>
      </c>
      <c r="O6" s="85" t="n">
        <v>56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3490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2328</v>
      </c>
      <c r="E8" s="29" t="inlineStr">
        <is>
          <t>Room 2</t>
        </is>
      </c>
      <c r="F8" s="119" t="n">
        <v>4832</v>
      </c>
      <c r="G8" s="117" t="n">
        <v>9574.096000000001</v>
      </c>
      <c r="H8" s="117" t="n">
        <v>53924.40042933331</v>
      </c>
      <c r="I8" s="19">
        <f>G8+H8</f>
        <v/>
      </c>
      <c r="J8" s="119" t="n">
        <v>4459</v>
      </c>
      <c r="K8" s="117" t="n">
        <v>7912.32</v>
      </c>
      <c r="L8" s="117" t="n">
        <v>50265.12323327996</v>
      </c>
      <c r="M8" s="19">
        <f>K8+L8</f>
        <v/>
      </c>
      <c r="N8" s="87" t="n">
        <v>21</v>
      </c>
      <c r="O8" s="87" t="n">
        <v>16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1743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3807</v>
      </c>
      <c r="E10" s="18" t="inlineStr">
        <is>
          <t>Room 3</t>
        </is>
      </c>
      <c r="F10" s="119" t="n">
        <v>19586</v>
      </c>
      <c r="G10" s="117" t="n">
        <v>14126.2655</v>
      </c>
      <c r="H10" s="117" t="n">
        <v>429.9917750000001</v>
      </c>
      <c r="I10" s="19">
        <f>G10+H10</f>
        <v/>
      </c>
      <c r="J10" s="119" t="n">
        <v>21228</v>
      </c>
      <c r="K10" s="117" t="n">
        <v>15275.474</v>
      </c>
      <c r="L10" s="117" t="n">
        <v>429.0391795</v>
      </c>
      <c r="M10" s="19">
        <f>K10+L10</f>
        <v/>
      </c>
      <c r="N10" s="88" t="n">
        <v>40</v>
      </c>
      <c r="O10" s="88" t="n">
        <v>38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8665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3742</v>
      </c>
      <c r="E12" s="29" t="inlineStr">
        <is>
          <t>Room 4</t>
        </is>
      </c>
      <c r="F12" s="119" t="n">
        <v>12494</v>
      </c>
      <c r="G12" s="117" t="n">
        <v>12051.69175</v>
      </c>
      <c r="H12" s="117" t="n">
        <v>17514.80701349999</v>
      </c>
      <c r="I12" s="19">
        <f>G12+H12</f>
        <v/>
      </c>
      <c r="J12" s="119" t="n">
        <v>12696</v>
      </c>
      <c r="K12" s="117" t="n">
        <v>12267.9695</v>
      </c>
      <c r="L12" s="117" t="n">
        <v>17234.63407375001</v>
      </c>
      <c r="M12" s="19">
        <f>K12+L12</f>
        <v/>
      </c>
      <c r="N12" s="88" t="n">
        <v>49</v>
      </c>
      <c r="O12" s="88" t="n">
        <v>41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15805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2314</v>
      </c>
      <c r="E14" s="18" t="inlineStr">
        <is>
          <t>Room 5</t>
        </is>
      </c>
      <c r="F14" s="119" t="n">
        <v>24157</v>
      </c>
      <c r="G14" s="117" t="n">
        <v>18811.6</v>
      </c>
      <c r="H14" s="117" t="n">
        <v>37737.60052405998</v>
      </c>
      <c r="I14" s="19">
        <f>G14+H14</f>
        <v/>
      </c>
      <c r="J14" s="119" t="n">
        <v>24248</v>
      </c>
      <c r="K14" s="117" t="n">
        <v>18863.76425</v>
      </c>
      <c r="L14" s="117" t="n">
        <v>37809.83942732</v>
      </c>
      <c r="M14" s="19">
        <f>K14+L14</f>
        <v/>
      </c>
      <c r="N14" s="88" t="n">
        <v>61</v>
      </c>
      <c r="O14" s="88" t="n">
        <v>54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596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9242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1845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4679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13488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32891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4928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3807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15460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4071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32.xml><?xml version="1.0" encoding="utf-8"?>
<worksheet xmlns:r="http://schemas.openxmlformats.org/officeDocument/2006/relationships" xmlns="http://schemas.openxmlformats.org/spreadsheetml/2006/main">
  <sheetPr codeName="Sheet132">
    <tabColor theme="1"/>
    <outlinePr summaryBelow="1" summaryRight="1"/>
    <pageSetUpPr fitToPage="1"/>
  </sheetPr>
  <dimension ref="B2:AQ64"/>
  <sheetViews>
    <sheetView topLeftCell="C1" zoomScale="70" zoomScaleNormal="7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44482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19196</v>
      </c>
      <c r="G6" s="117" t="n">
        <v>9292.244499999997</v>
      </c>
      <c r="H6" s="117" t="n">
        <v>980.8258375</v>
      </c>
      <c r="I6" s="19">
        <f>G6+H6</f>
        <v/>
      </c>
      <c r="J6" s="119" t="n">
        <v>19700</v>
      </c>
      <c r="K6" s="117" t="n">
        <v>9449.610000000001</v>
      </c>
      <c r="L6" s="117" t="n">
        <v>1022.206175</v>
      </c>
      <c r="M6" s="19">
        <f>K6+L6</f>
        <v/>
      </c>
      <c r="N6" s="85" t="n">
        <v>61</v>
      </c>
      <c r="O6" s="85" t="n">
        <v>52</v>
      </c>
      <c r="P6" s="92" t="n"/>
      <c r="Q6" s="20">
        <f>J6-P6</f>
        <v/>
      </c>
      <c r="R6" s="21" t="n">
        <v>6018</v>
      </c>
      <c r="S6" s="20">
        <f>IF(R6&gt;0,(R6-R7-$Q6),"")</f>
        <v/>
      </c>
      <c r="T6" s="21" t="n">
        <v>8109</v>
      </c>
      <c r="U6" s="20">
        <f>IF(T6&gt;0,(T6-T7-$Q6),"")</f>
        <v/>
      </c>
      <c r="V6" s="21" t="n">
        <v>15072</v>
      </c>
      <c r="W6" s="20">
        <f>IF(V6&gt;0,(V6-V7-$Q6),"")</f>
        <v/>
      </c>
      <c r="X6" s="21" t="n">
        <v>16505</v>
      </c>
      <c r="Y6" s="20">
        <f>IF(X6&gt;0,(X6-X7-$Q6),"")</f>
        <v/>
      </c>
      <c r="Z6" s="21" t="n">
        <v>16505</v>
      </c>
      <c r="AA6" s="20">
        <f>IF(Z6&gt;0,(Z6-Z7-$Q6),"")</f>
        <v/>
      </c>
      <c r="AB6" s="21" t="n">
        <v>16505</v>
      </c>
      <c r="AC6" s="22">
        <f>IF(AB6&gt;0,(AB6-AB7-$Q6),"")</f>
        <v/>
      </c>
      <c r="AD6" s="21" t="n">
        <v>16505</v>
      </c>
      <c r="AE6" s="22">
        <f>IF(AD6&gt;0,(AD6-AD7-$Q6),"")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23</v>
      </c>
      <c r="S7" s="24" t="n"/>
      <c r="T7" s="25" t="n">
        <v>63</v>
      </c>
      <c r="U7" s="24" t="n"/>
      <c r="V7" s="25" t="n">
        <v>69</v>
      </c>
      <c r="W7" s="24" t="n"/>
      <c r="X7" s="25" t="n">
        <v>69</v>
      </c>
      <c r="Y7" s="24" t="n"/>
      <c r="Z7" s="25" t="n">
        <v>69</v>
      </c>
      <c r="AA7" s="24" t="n"/>
      <c r="AB7" s="25" t="n">
        <v>69</v>
      </c>
      <c r="AC7" s="26" t="n"/>
      <c r="AD7" s="25" t="n">
        <v>69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2217</v>
      </c>
      <c r="E8" s="29" t="inlineStr">
        <is>
          <t>Room 2</t>
        </is>
      </c>
      <c r="F8" s="119" t="n">
        <v>3381</v>
      </c>
      <c r="G8" s="117" t="n">
        <v>4487.753999999999</v>
      </c>
      <c r="H8" s="117" t="n">
        <v>10078.85076304667</v>
      </c>
      <c r="I8" s="19">
        <f>G8+H8</f>
        <v/>
      </c>
      <c r="J8" s="119" t="n">
        <v>3318</v>
      </c>
      <c r="K8" s="117" t="n">
        <v>4186.6775</v>
      </c>
      <c r="L8" s="117" t="n">
        <v>9587.448861666662</v>
      </c>
      <c r="M8" s="19">
        <f>K8+L8</f>
        <v/>
      </c>
      <c r="N8" s="87" t="n">
        <v>23</v>
      </c>
      <c r="O8" s="87" t="n">
        <v>16</v>
      </c>
      <c r="P8" s="92" t="n"/>
      <c r="Q8" s="20">
        <f>J8-P8</f>
        <v/>
      </c>
      <c r="R8" s="21" t="n">
        <v>536</v>
      </c>
      <c r="S8" s="20">
        <f>IF(R8&gt;0,(R8-R9-$Q8),"")</f>
        <v/>
      </c>
      <c r="T8" s="21" t="n">
        <v>1082</v>
      </c>
      <c r="U8" s="20">
        <f>IF(T8&gt;0,(T8-T9-$Q8),"")</f>
        <v/>
      </c>
      <c r="V8" s="21" t="n">
        <v>2191</v>
      </c>
      <c r="W8" s="20">
        <f>IF(V8&gt;0,(V8-V9-$Q8),"")</f>
        <v/>
      </c>
      <c r="X8" s="21" t="n">
        <v>2191</v>
      </c>
      <c r="Y8" s="20">
        <f>IF(X8&gt;0,(X8-X9-$Q8),"")</f>
        <v/>
      </c>
      <c r="Z8" s="21" t="n">
        <v>2191</v>
      </c>
      <c r="AA8" s="20">
        <f>IF(Z8&gt;0,(Z8-Z9-$Q8),"")</f>
        <v/>
      </c>
      <c r="AB8" s="21" t="n">
        <v>2191</v>
      </c>
      <c r="AC8" s="22">
        <f>IF(AB8&gt;0,(AB8-AB9-$Q8),"")</f>
        <v/>
      </c>
      <c r="AD8" s="21" t="n">
        <v>2191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1631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33</v>
      </c>
      <c r="U9" s="24" t="n"/>
      <c r="V9" s="30" t="n">
        <v>33</v>
      </c>
      <c r="W9" s="24" t="n"/>
      <c r="X9" s="30" t="n">
        <v>33</v>
      </c>
      <c r="Y9" s="24" t="n"/>
      <c r="Z9" s="30" t="n">
        <v>33</v>
      </c>
      <c r="AA9" s="24" t="n"/>
      <c r="AB9" s="30" t="n">
        <v>33</v>
      </c>
      <c r="AC9" s="26" t="n"/>
      <c r="AD9" s="30" t="n">
        <v>33</v>
      </c>
      <c r="AE9" s="26" t="n"/>
    </row>
    <row r="10">
      <c r="B10" s="16" t="inlineStr">
        <is>
          <t>WM DC</t>
        </is>
      </c>
      <c r="C10" s="17" t="n">
        <v>2295</v>
      </c>
      <c r="E10" s="18" t="inlineStr">
        <is>
          <t>Room 3</t>
        </is>
      </c>
      <c r="F10" s="119" t="n">
        <v>19268</v>
      </c>
      <c r="G10" s="117" t="n">
        <v>14864.108</v>
      </c>
      <c r="H10" s="117" t="n">
        <v>461.75094</v>
      </c>
      <c r="I10" s="19">
        <f>G10+H10</f>
        <v/>
      </c>
      <c r="J10" s="119" t="n">
        <v>10859</v>
      </c>
      <c r="K10" s="117" t="n">
        <v>7818.5035</v>
      </c>
      <c r="L10" s="117" t="n">
        <v>464.0588255</v>
      </c>
      <c r="M10" s="19">
        <f>K10+L10</f>
        <v/>
      </c>
      <c r="N10" s="88" t="n">
        <v>40</v>
      </c>
      <c r="O10" s="88" t="n">
        <v>36</v>
      </c>
      <c r="P10" s="92" t="n"/>
      <c r="Q10" s="20">
        <f>J10-P10</f>
        <v/>
      </c>
      <c r="R10" s="21" t="n">
        <v>3876</v>
      </c>
      <c r="S10" s="20">
        <f>IF(R10&gt;0,(R10-R11-$Q10),"")</f>
        <v/>
      </c>
      <c r="T10" s="21" t="n">
        <v>5469</v>
      </c>
      <c r="U10" s="20">
        <f>IF(T10&gt;0,(T10-T11-$Q10),"")</f>
        <v/>
      </c>
      <c r="V10" s="21" t="n">
        <v>7908</v>
      </c>
      <c r="W10" s="20">
        <f>IF(V10&gt;0,(V10-V11-$Q10),"")</f>
        <v/>
      </c>
      <c r="X10" s="21" t="n">
        <v>8990</v>
      </c>
      <c r="Y10" s="20">
        <f>IF(X10&gt;0,(X10-X11-$Q10),"")</f>
        <v/>
      </c>
      <c r="Z10" s="21" t="n">
        <v>10575</v>
      </c>
      <c r="AA10" s="20">
        <f>IF(Z10&gt;0,(Z10-Z11-$Q10),"")</f>
        <v/>
      </c>
      <c r="AB10" s="21" t="n">
        <v>10575</v>
      </c>
      <c r="AC10" s="22">
        <f>IF(AB10&gt;0,(AB10-AB11-$Q10),"")</f>
        <v/>
      </c>
      <c r="AD10" s="21" t="n">
        <v>10575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10284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1757</v>
      </c>
      <c r="S11" s="24" t="n"/>
      <c r="T11" s="30" t="n">
        <v>2405</v>
      </c>
      <c r="U11" s="24" t="n"/>
      <c r="V11" s="30" t="n">
        <v>3247</v>
      </c>
      <c r="W11" s="24" t="n"/>
      <c r="X11" s="30" t="n">
        <v>3725</v>
      </c>
      <c r="Y11" s="24" t="n"/>
      <c r="Z11" s="30" t="n">
        <v>3725</v>
      </c>
      <c r="AA11" s="24" t="n"/>
      <c r="AB11" s="30" t="n">
        <v>3725</v>
      </c>
      <c r="AC11" s="26" t="n"/>
      <c r="AD11" s="30" t="n">
        <v>3725</v>
      </c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13486</v>
      </c>
      <c r="G12" s="117" t="n">
        <v>13276.16925</v>
      </c>
      <c r="H12" s="117" t="n">
        <v>16483.70845877</v>
      </c>
      <c r="I12" s="19">
        <f>G12+H12</f>
        <v/>
      </c>
      <c r="J12" s="119" t="n">
        <v>13689</v>
      </c>
      <c r="K12" s="117" t="n">
        <v>13260.01575</v>
      </c>
      <c r="L12" s="117" t="n">
        <v>15348.55989564</v>
      </c>
      <c r="M12" s="19">
        <f>K12+L12</f>
        <v/>
      </c>
      <c r="N12" s="88" t="n">
        <v>48</v>
      </c>
      <c r="O12" s="88" t="n">
        <v>40</v>
      </c>
      <c r="P12" s="92" t="n"/>
      <c r="Q12" s="20">
        <f>J12-P12</f>
        <v/>
      </c>
      <c r="R12" s="21" t="n">
        <v>6510</v>
      </c>
      <c r="S12" s="20">
        <f>IF(R12&gt;0,(R12-R13-$Q12),"")</f>
        <v/>
      </c>
      <c r="T12" s="21" t="n">
        <v>7563</v>
      </c>
      <c r="U12" s="20">
        <f>IF(T12&gt;0,(T12-T13-$Q12),"")</f>
        <v/>
      </c>
      <c r="V12" s="21" t="n">
        <v>9983</v>
      </c>
      <c r="W12" s="20">
        <f>IF(V12&gt;0,(V12-V13-$Q12),"")</f>
        <v/>
      </c>
      <c r="X12" s="21" t="n">
        <v>12115</v>
      </c>
      <c r="Y12" s="20">
        <f>IF(X12&gt;0,(X12-X13-$Q12),"")</f>
        <v/>
      </c>
      <c r="Z12" s="21" t="n">
        <v>12115</v>
      </c>
      <c r="AA12" s="20">
        <f>IF(Z12&gt;0,(Z12-Z13-$Q12),"")</f>
        <v/>
      </c>
      <c r="AB12" s="21" t="n">
        <v>12115</v>
      </c>
      <c r="AC12" s="22">
        <f>IF(AB12&gt;0,(AB12-AB13-$Q12),"")</f>
        <v/>
      </c>
      <c r="AD12" s="21" t="n">
        <v>12115</v>
      </c>
      <c r="AE12" s="22">
        <f>IF(AD12&gt;0,(AD12-AD13-$Q12),"")</f>
        <v/>
      </c>
    </row>
    <row r="13">
      <c r="B13" s="28" t="inlineStr">
        <is>
          <t>FRY'S</t>
        </is>
      </c>
      <c r="C13" s="17" t="n">
        <v>15508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311</v>
      </c>
      <c r="S13" s="24" t="n"/>
      <c r="T13" s="30" t="n">
        <v>377</v>
      </c>
      <c r="U13" s="24" t="n"/>
      <c r="V13" s="30" t="n">
        <v>432</v>
      </c>
      <c r="W13" s="24" t="n"/>
      <c r="X13" s="30" t="n">
        <v>453</v>
      </c>
      <c r="Y13" s="24" t="n"/>
      <c r="Z13" s="30" t="n">
        <v>453</v>
      </c>
      <c r="AA13" s="24" t="n"/>
      <c r="AB13" s="30" t="n">
        <v>453</v>
      </c>
      <c r="AC13" s="26" t="n"/>
      <c r="AD13" s="30" t="n">
        <v>453</v>
      </c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18641</v>
      </c>
      <c r="G14" s="117" t="n">
        <v>15450.22375</v>
      </c>
      <c r="H14" s="117" t="n">
        <v>20461.46302037998</v>
      </c>
      <c r="I14" s="19">
        <f>G14+H14</f>
        <v/>
      </c>
      <c r="J14" s="119" t="n">
        <v>17676</v>
      </c>
      <c r="K14" s="117" t="n">
        <v>14263.26875</v>
      </c>
      <c r="L14" s="117" t="n">
        <v>19261.99208925999</v>
      </c>
      <c r="M14" s="19">
        <f>K14+L14</f>
        <v/>
      </c>
      <c r="N14" s="88" t="n">
        <v>58</v>
      </c>
      <c r="O14" s="88" t="n">
        <v>46</v>
      </c>
      <c r="P14" s="92" t="n"/>
      <c r="Q14" s="20">
        <f>J14-P14</f>
        <v/>
      </c>
      <c r="R14" s="21" t="n">
        <v>4242</v>
      </c>
      <c r="S14" s="20">
        <f>IF(R14&gt;0,(R14-R15-$Q14),"")</f>
        <v/>
      </c>
      <c r="T14" s="21" t="n">
        <v>5534</v>
      </c>
      <c r="U14" s="20">
        <f>IF(T14&gt;0,(T14-T15-$Q14),"")</f>
        <v/>
      </c>
      <c r="V14" s="21" t="n">
        <v>7522</v>
      </c>
      <c r="W14" s="20">
        <f>IF(V14&gt;0,(V14-V15-$Q14),"")</f>
        <v/>
      </c>
      <c r="X14" s="21" t="n">
        <v>6215</v>
      </c>
      <c r="Y14" s="20">
        <f>IF(X14&gt;0,(X14-X15-$Q14),"")</f>
        <v/>
      </c>
      <c r="Z14" s="21" t="n">
        <v>6215</v>
      </c>
      <c r="AA14" s="20">
        <f>IF(Z14&gt;0,(Z14-Z15-$Q14),"")</f>
        <v/>
      </c>
      <c r="AB14" s="21" t="n">
        <v>6215</v>
      </c>
      <c r="AC14" s="22">
        <f>IF(AB14&gt;0,(AB14-AB15-$Q14),"")</f>
        <v/>
      </c>
      <c r="AD14" s="21" t="n">
        <v>6215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0</v>
      </c>
      <c r="S15" s="24" t="n"/>
      <c r="T15" s="25" t="n">
        <v>0</v>
      </c>
      <c r="U15" s="24" t="n"/>
      <c r="V15" s="25" t="n">
        <v>14</v>
      </c>
      <c r="W15" s="24" t="n"/>
      <c r="X15" s="25" t="n">
        <v>14</v>
      </c>
      <c r="Y15" s="24" t="n"/>
      <c r="Z15" s="25" t="n">
        <v>14</v>
      </c>
      <c r="AA15" s="24" t="n"/>
      <c r="AB15" s="25" t="n">
        <v>14</v>
      </c>
      <c r="AC15" s="26" t="n"/>
      <c r="AD15" s="25" t="n">
        <v>14</v>
      </c>
      <c r="AE15" s="26" t="n"/>
    </row>
    <row r="16" ht="15" customHeight="1" thickBot="1">
      <c r="B16" s="16" t="inlineStr">
        <is>
          <t>SBUX PHX</t>
        </is>
      </c>
      <c r="C16" s="17" t="n">
        <v>10700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2347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4724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10006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34017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2295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17130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3848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150</v>
      </c>
      <c r="S35" s="104">
        <f>IF(T35&gt;0,(T35-R35)/2,"")</f>
        <v/>
      </c>
      <c r="T35" s="104" t="n">
        <v>150</v>
      </c>
      <c r="U35" s="104">
        <f>IF(V35&gt;0,(V35-T35)/2,"")</f>
        <v/>
      </c>
      <c r="V35" s="104" t="n">
        <v>1859</v>
      </c>
      <c r="W35" s="104">
        <f>IF(X35&gt;0,(X35-V35)/2,"")</f>
        <v/>
      </c>
      <c r="X35" s="104" t="n">
        <v>1859</v>
      </c>
      <c r="Y35" s="104">
        <f>IF(Z35&gt;0,(Z35-X35)/2,"")</f>
        <v/>
      </c>
      <c r="Z35" s="104" t="n">
        <v>1859</v>
      </c>
      <c r="AA35" s="104">
        <f>IF(AB35&gt;0,(AB35-Z35)/2,"")</f>
        <v/>
      </c>
      <c r="AB35" s="104" t="n">
        <v>1859</v>
      </c>
      <c r="AC35" s="104">
        <f>IF(AD35&gt;0,(AD35-AB35)/2,"")</f>
        <v/>
      </c>
      <c r="AD35" s="104" t="n">
        <v>1859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2399</v>
      </c>
      <c r="W36" s="106">
        <f>IF(X36&gt;0,(X36-V36)/2,"")</f>
        <v/>
      </c>
      <c r="X36" s="106" t="n">
        <v>2399</v>
      </c>
      <c r="Y36" s="106">
        <f>IF(Z36&gt;0,(Z36-X36)/2,"")</f>
        <v/>
      </c>
      <c r="Z36" s="106" t="n">
        <v>2399</v>
      </c>
      <c r="AA36" s="106">
        <f>IF(AB36&gt;0,(AB36-Z36)/2,"")</f>
        <v/>
      </c>
      <c r="AB36" s="106" t="n">
        <v>2399</v>
      </c>
      <c r="AC36" s="106">
        <f>IF(AD36&gt;0,(AD36-AB36)/2,"")</f>
        <v/>
      </c>
      <c r="AD36" s="106" t="n">
        <v>2399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1750</v>
      </c>
      <c r="S37" s="108">
        <f>IF(T37&gt;0,(T37-R37)/2,"")</f>
        <v/>
      </c>
      <c r="T37" s="108" t="n">
        <v>1750</v>
      </c>
      <c r="U37" s="108">
        <f>IF(V37&gt;0,(V37-T37)/2,"")</f>
        <v/>
      </c>
      <c r="V37" s="108" t="n">
        <v>2150</v>
      </c>
      <c r="W37" s="108">
        <f>IF(X37&gt;0,(X37-V37)/2,"")</f>
        <v/>
      </c>
      <c r="X37" s="108" t="n">
        <v>3386</v>
      </c>
      <c r="Y37" s="108">
        <f>IF(Z37&gt;0,(Z37-X37)/2,"")</f>
        <v/>
      </c>
      <c r="Z37" s="108" t="n">
        <v>3386</v>
      </c>
      <c r="AA37" s="108">
        <f>IF(AB37&gt;0,(AB37-Z37)/2,"")</f>
        <v/>
      </c>
      <c r="AB37" s="108" t="n">
        <v>3386</v>
      </c>
      <c r="AC37" s="108">
        <f>IF(AD37&gt;0,(AD37-AB37)/2,"")</f>
        <v/>
      </c>
      <c r="AD37" s="108" t="n">
        <v>3386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1031</v>
      </c>
      <c r="S38" s="106">
        <f>IF(T38&gt;0,(T38-R38)/2,"")</f>
        <v/>
      </c>
      <c r="T38" s="106" t="n">
        <v>2695</v>
      </c>
      <c r="U38" s="106">
        <f>IF(V38&gt;0,(V38-T38)/2,"")</f>
        <v/>
      </c>
      <c r="V38" s="106" t="n">
        <v>3536</v>
      </c>
      <c r="W38" s="106">
        <f>IF(X38&gt;0,(X38-V38)/2,"")</f>
        <v/>
      </c>
      <c r="X38" s="106" t="n">
        <v>3536</v>
      </c>
      <c r="Y38" s="106">
        <f>IF(Z38&gt;0,(Z38-X38)/2,"")</f>
        <v/>
      </c>
      <c r="Z38" s="106" t="n">
        <v>3536</v>
      </c>
      <c r="AA38" s="106">
        <f>IF(AB38&gt;0,(AB38-Z38)/2,"")</f>
        <v/>
      </c>
      <c r="AB38" s="106" t="n">
        <v>3536</v>
      </c>
      <c r="AC38" s="106">
        <f>IF(AD38&gt;0,(AD38-AB38)/2,"")</f>
        <v/>
      </c>
      <c r="AD38" s="106" t="n">
        <v>3536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1042</v>
      </c>
      <c r="S39" s="108">
        <f>IF(T39&gt;0,(T39-R39)/2,"")</f>
        <v/>
      </c>
      <c r="T39" s="108" t="n">
        <v>1469</v>
      </c>
      <c r="U39" s="108">
        <f>IF(V39&gt;0,(V39-T39)/2,"")</f>
        <v/>
      </c>
      <c r="V39" s="108" t="n">
        <v>2104</v>
      </c>
      <c r="W39" s="108">
        <f>IF(X39&gt;0,(X39-V39)/2,"")</f>
        <v/>
      </c>
      <c r="X39" s="108" t="n">
        <v>2104</v>
      </c>
      <c r="Y39" s="108">
        <f>IF(Z39&gt;0,(Z39-X39)/2,"")</f>
        <v/>
      </c>
      <c r="Z39" s="108" t="n">
        <v>2104</v>
      </c>
      <c r="AA39" s="108">
        <f>IF(AB39&gt;0,(AB39-Z39)/2,"")</f>
        <v/>
      </c>
      <c r="AB39" s="108" t="n">
        <v>2104</v>
      </c>
      <c r="AC39" s="108">
        <f>IF(AD39&gt;0,(AD39-AB39)/2,"")</f>
        <v/>
      </c>
      <c r="AD39" s="108" t="n">
        <v>2104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784</v>
      </c>
      <c r="S40" s="106">
        <f>IF(T40&gt;0,(T40-R40)/2,"")</f>
        <v/>
      </c>
      <c r="T40" s="106" t="n">
        <v>784</v>
      </c>
      <c r="U40" s="106">
        <f>IF(V40&gt;0,(V40-T40)/2,"")</f>
        <v/>
      </c>
      <c r="V40" s="106" t="n">
        <v>1321</v>
      </c>
      <c r="W40" s="106">
        <f>IF(X40&gt;0,(X40-V40)/2,"")</f>
        <v/>
      </c>
      <c r="X40" s="106" t="n">
        <v>1518</v>
      </c>
      <c r="Y40" s="106">
        <f>IF(Z40&gt;0,(Z40-X40)/2,"")</f>
        <v/>
      </c>
      <c r="Z40" s="106" t="n">
        <v>1518</v>
      </c>
      <c r="AA40" s="106">
        <f>IF(AB40&gt;0,(AB40-Z40)/2,"")</f>
        <v/>
      </c>
      <c r="AB40" s="106" t="n">
        <v>1518</v>
      </c>
      <c r="AC40" s="106">
        <f>IF(AD40&gt;0,(AD40-AB40)/2,"")</f>
        <v/>
      </c>
      <c r="AD40" s="106" t="n">
        <v>1518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1261</v>
      </c>
      <c r="S41" s="108">
        <f>IF(T41&gt;0,(T41-R41)/2,"")</f>
        <v/>
      </c>
      <c r="T41" s="108" t="n">
        <v>1261</v>
      </c>
      <c r="U41" s="108">
        <f>IF(V41&gt;0,(V41-T41)/2,"")</f>
        <v/>
      </c>
      <c r="V41" s="108" t="n">
        <v>1703</v>
      </c>
      <c r="W41" s="108">
        <f>IF(X41&gt;0,(X41-V41)/2,"")</f>
        <v/>
      </c>
      <c r="X41" s="108" t="n">
        <v>1703</v>
      </c>
      <c r="Y41" s="108">
        <f>IF(Z41&gt;0,(Z41-X41)/2,"")</f>
        <v/>
      </c>
      <c r="Z41" s="108" t="n">
        <v>1703</v>
      </c>
      <c r="AA41" s="108">
        <f>IF(AB41&gt;0,(AB41-Z41)/2,"")</f>
        <v/>
      </c>
      <c r="AB41" s="108" t="n">
        <v>1703</v>
      </c>
      <c r="AC41" s="108">
        <f>IF(AD41&gt;0,(AD41-AB41)/2,"")</f>
        <v/>
      </c>
      <c r="AD41" s="108" t="n">
        <v>1703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326</v>
      </c>
      <c r="S44" s="112">
        <f>IF(T44&gt;0,(T44-R44)/2,"")</f>
        <v/>
      </c>
      <c r="T44" s="112" t="n">
        <v>481</v>
      </c>
      <c r="U44" s="112">
        <f>IF(V44&gt;0,(V44-T44)/2,"")</f>
        <v/>
      </c>
      <c r="V44" s="112" t="n">
        <v>698</v>
      </c>
      <c r="W44" s="112">
        <f>IF(X44&gt;0,(X44-V44)/2,"")</f>
        <v/>
      </c>
      <c r="X44" s="112" t="n">
        <v>698</v>
      </c>
      <c r="Y44" s="112">
        <f>IF(Z44&gt;0,(Z44-X44)/2,"")</f>
        <v/>
      </c>
      <c r="Z44" s="112" t="n">
        <v>698</v>
      </c>
      <c r="AA44" s="112">
        <f>IF(AB44&gt;0,(AB44-Z44)/2,"")</f>
        <v/>
      </c>
      <c r="AB44" s="112" t="n">
        <v>698</v>
      </c>
      <c r="AC44" s="112">
        <f>IF(AD44&gt;0,(AD44-AB44)/2,"")</f>
        <v/>
      </c>
      <c r="AD44" s="112" t="n">
        <v>698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210</v>
      </c>
      <c r="S45" s="108">
        <f>IF(T45&gt;0,(T45-R45)/2,"")</f>
        <v/>
      </c>
      <c r="T45" s="108" t="n">
        <v>601</v>
      </c>
      <c r="U45" s="108">
        <f>IF(V45&gt;0,(V45-T45)/2,"")</f>
        <v/>
      </c>
      <c r="V45" s="108" t="n">
        <v>1493</v>
      </c>
      <c r="W45" s="108">
        <f>IF(X45&gt;0,(X45-V45)/2,"")</f>
        <v/>
      </c>
      <c r="X45" s="108" t="n">
        <v>1493</v>
      </c>
      <c r="Y45" s="108">
        <f>IF(Z45&gt;0,(Z45-X45)/2,"")</f>
        <v/>
      </c>
      <c r="Z45" s="108" t="n">
        <v>1493</v>
      </c>
      <c r="AA45" s="108">
        <f>IF(AB45&gt;0,(AB45-Z45)/2,"")</f>
        <v/>
      </c>
      <c r="AB45" s="108" t="n">
        <v>1493</v>
      </c>
      <c r="AC45" s="108">
        <f>IF(AD45&gt;0,(AD45-AB45)/2,"")</f>
        <v/>
      </c>
      <c r="AD45" s="108" t="n">
        <v>1493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0</v>
      </c>
      <c r="U48" s="112">
        <f>IF(V48&gt;0,(V48-T48)/2,"")</f>
        <v/>
      </c>
      <c r="V48" s="112" t="n">
        <v>994</v>
      </c>
      <c r="W48" s="112">
        <f>IF(X48&gt;0,(X48-V48)/2,"")</f>
        <v/>
      </c>
      <c r="X48" s="112" t="n">
        <v>1277</v>
      </c>
      <c r="Y48" s="112">
        <f>IF(Z48&gt;0,(Z48-X48)/2,"")</f>
        <v/>
      </c>
      <c r="Z48" s="112" t="n">
        <v>1297</v>
      </c>
      <c r="AA48" s="112">
        <f>IF(AB48&gt;0,(AB48-Z48)/2,"")</f>
        <v/>
      </c>
      <c r="AB48" s="112" t="n">
        <v>1297</v>
      </c>
      <c r="AC48" s="112">
        <f>IF(AD48&gt;0,(AD48-AB48)/2,"")</f>
        <v/>
      </c>
      <c r="AD48" s="112" t="n">
        <v>1297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702</v>
      </c>
      <c r="S49" s="108">
        <f>IF(T49&gt;0,(T49-R49)/2,"")</f>
        <v/>
      </c>
      <c r="T49" s="108" t="n">
        <v>702</v>
      </c>
      <c r="U49" s="108">
        <f>IF(V49&gt;0,(V49-T49)/2,"")</f>
        <v/>
      </c>
      <c r="V49" s="108" t="n">
        <v>702</v>
      </c>
      <c r="W49" s="108">
        <f>IF(X49&gt;0,(X49-V49)/2,"")</f>
        <v/>
      </c>
      <c r="X49" s="108" t="n">
        <v>1295</v>
      </c>
      <c r="Y49" s="108">
        <f>IF(Z49&gt;0,(Z49-X49)/2,"")</f>
        <v/>
      </c>
      <c r="Z49" s="108" t="n">
        <v>1499</v>
      </c>
      <c r="AA49" s="108">
        <f>IF(AB49&gt;0,(AB49-Z49)/2,"")</f>
        <v/>
      </c>
      <c r="AB49" s="108" t="n">
        <v>1499</v>
      </c>
      <c r="AC49" s="108">
        <f>IF(AD49&gt;0,(AD49-AB49)/2,"")</f>
        <v/>
      </c>
      <c r="AD49" s="108" t="n">
        <v>1499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422</v>
      </c>
      <c r="S50" s="106">
        <f>IF(T50&gt;0,(T50-R50)/2,"")</f>
        <v/>
      </c>
      <c r="T50" s="106" t="n">
        <v>1367</v>
      </c>
      <c r="U50" s="106">
        <f>IF(V50&gt;0,(V50-T50)/2,"")</f>
        <v/>
      </c>
      <c r="V50" s="106" t="n">
        <v>1367</v>
      </c>
      <c r="W50" s="106">
        <f>IF(X50&gt;0,(X50-V50)/2,"")</f>
        <v/>
      </c>
      <c r="X50" s="106" t="n">
        <v>1493</v>
      </c>
      <c r="Y50" s="106">
        <f>IF(Z50&gt;0,(Z50-X50)/2,"")</f>
        <v/>
      </c>
      <c r="Z50" s="106" t="n">
        <v>1654</v>
      </c>
      <c r="AA50" s="106">
        <f>IF(AB50&gt;0,(AB50-Z50)/2,"")</f>
        <v/>
      </c>
      <c r="AB50" s="106" t="n">
        <v>1654</v>
      </c>
      <c r="AC50" s="106">
        <f>IF(AD50&gt;0,(AD50-AB50)/2,"")</f>
        <v/>
      </c>
      <c r="AD50" s="106" t="n">
        <v>1654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1000</v>
      </c>
      <c r="S51" s="108">
        <f>IF(T51&gt;0,(T51-R51)/2,"")</f>
        <v/>
      </c>
      <c r="T51" s="108" t="n">
        <v>1648</v>
      </c>
      <c r="U51" s="108">
        <f>IF(V51&gt;0,(V51-T51)/2,"")</f>
        <v/>
      </c>
      <c r="V51" s="108" t="n">
        <v>1648</v>
      </c>
      <c r="W51" s="108">
        <f>IF(X51&gt;0,(X51-V51)/2,"")</f>
        <v/>
      </c>
      <c r="X51" s="108" t="n">
        <v>1728</v>
      </c>
      <c r="Y51" s="108">
        <f>IF(Z51&gt;0,(Z51-X51)/2,"")</f>
        <v/>
      </c>
      <c r="Z51" s="108" t="n">
        <v>1728</v>
      </c>
      <c r="AA51" s="108">
        <f>IF(AB51&gt;0,(AB51-Z51)/2,"")</f>
        <v/>
      </c>
      <c r="AB51" s="108" t="n">
        <v>1728</v>
      </c>
      <c r="AC51" s="108">
        <f>IF(AD51&gt;0,(AD51-AB51)/2,"")</f>
        <v/>
      </c>
      <c r="AD51" s="108" t="n">
        <v>1728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792</v>
      </c>
      <c r="S52" s="106">
        <f>IF(T52&gt;0,(T52-R52)/2,"")</f>
        <v/>
      </c>
      <c r="T52" s="106" t="n">
        <v>792</v>
      </c>
      <c r="U52" s="106">
        <f>IF(V52&gt;0,(V52-T52)/2,"")</f>
        <v/>
      </c>
      <c r="V52" s="106" t="n">
        <v>1632</v>
      </c>
      <c r="W52" s="106">
        <f>IF(X52&gt;0,(X52-V52)/2,"")</f>
        <v/>
      </c>
      <c r="X52" s="106" t="n">
        <v>1632</v>
      </c>
      <c r="Y52" s="106">
        <f>IF(Z52&gt;0,(Z52-X52)/2,"")</f>
        <v/>
      </c>
      <c r="Z52" s="106" t="n">
        <v>2832</v>
      </c>
      <c r="AA52" s="106">
        <f>IF(AB52&gt;0,(AB52-Z52)/2,"")</f>
        <v/>
      </c>
      <c r="AB52" s="106" t="n">
        <v>2832</v>
      </c>
      <c r="AC52" s="106">
        <f>IF(AD52&gt;0,(AD52-AB52)/2,"")</f>
        <v/>
      </c>
      <c r="AD52" s="106" t="n">
        <v>2832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960</v>
      </c>
      <c r="S53" s="108">
        <f>IF(T53&gt;0,(T53-R53)/2,"")</f>
        <v/>
      </c>
      <c r="T53" s="108" t="n">
        <v>960</v>
      </c>
      <c r="U53" s="108">
        <f>IF(V53&gt;0,(V53-T53)/2,"")</f>
        <v/>
      </c>
      <c r="V53" s="108" t="n">
        <v>1565</v>
      </c>
      <c r="W53" s="108">
        <f>IF(X53&gt;0,(X53-V53)/2,"")</f>
        <v/>
      </c>
      <c r="X53" s="108" t="n">
        <v>1565</v>
      </c>
      <c r="Y53" s="108">
        <f>IF(Z53&gt;0,(Z53-X53)/2,"")</f>
        <v/>
      </c>
      <c r="Z53" s="108" t="n">
        <v>1565</v>
      </c>
      <c r="AA53" s="108">
        <f>IF(AB53&gt;0,(AB53-Z53)/2,"")</f>
        <v/>
      </c>
      <c r="AB53" s="108" t="n">
        <v>1565</v>
      </c>
      <c r="AC53" s="108">
        <f>IF(AD53&gt;0,(AD53-AB53)/2,"")</f>
        <v/>
      </c>
      <c r="AD53" s="108" t="n">
        <v>1565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1590</v>
      </c>
      <c r="S57" s="104">
        <f>IF(T57&gt;0,(T57-R57)/2,"")</f>
        <v/>
      </c>
      <c r="T57" s="104" t="n">
        <v>1813</v>
      </c>
      <c r="U57" s="104">
        <f>IF(V57&gt;0,(V57-T57)/2,"")</f>
        <v/>
      </c>
      <c r="V57" s="104" t="n">
        <v>2478</v>
      </c>
      <c r="W57" s="104">
        <f>IF(X57&gt;0,(X57-V57)/2,"")</f>
        <v/>
      </c>
      <c r="X57" s="104" t="n">
        <v>3232</v>
      </c>
      <c r="Y57" s="104">
        <f>IF(Z57&gt;0,(Z57-X57)/2,"")</f>
        <v/>
      </c>
      <c r="Z57" s="104" t="n">
        <v>3232</v>
      </c>
      <c r="AA57" s="104">
        <f>IF(AB57&gt;0,(AB57-Z57)/2,"")</f>
        <v/>
      </c>
      <c r="AB57" s="104" t="n">
        <v>3232</v>
      </c>
      <c r="AC57" s="104">
        <f>IF(AD57&gt;0,(AD57-AB57)/2,"")</f>
        <v/>
      </c>
      <c r="AD57" s="104" t="n">
        <v>3232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2375</v>
      </c>
      <c r="S58" s="106">
        <f>IF(T58&gt;0,(T58-R58)/2,"")</f>
        <v/>
      </c>
      <c r="T58" s="106" t="n">
        <v>2668</v>
      </c>
      <c r="U58" s="106">
        <f>IF(V58&gt;0,(V58-T58)/2,"")</f>
        <v/>
      </c>
      <c r="V58" s="106" t="n">
        <v>3735</v>
      </c>
      <c r="W58" s="106">
        <f>IF(X58&gt;0,(X58-V58)/2,"")</f>
        <v/>
      </c>
      <c r="X58" s="106" t="n">
        <v>3800</v>
      </c>
      <c r="Y58" s="106">
        <f>IF(Z58&gt;0,(Z58-X58)/2,"")</f>
        <v/>
      </c>
      <c r="Z58" s="106" t="n">
        <v>3800</v>
      </c>
      <c r="AA58" s="106">
        <f>IF(AB58&gt;0,(AB58-Z58)/2,"")</f>
        <v/>
      </c>
      <c r="AB58" s="106" t="n">
        <v>3800</v>
      </c>
      <c r="AC58" s="106">
        <f>IF(AD58&gt;0,(AD58-AB58)/2,"")</f>
        <v/>
      </c>
      <c r="AD58" s="106" t="n">
        <v>3800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1253</v>
      </c>
      <c r="S59" s="108">
        <f>IF(T59&gt;0,(T59-R59)/2,"")</f>
        <v/>
      </c>
      <c r="T59" s="108" t="n">
        <v>1477</v>
      </c>
      <c r="U59" s="108">
        <f>IF(V59&gt;0,(V59-T59)/2,"")</f>
        <v/>
      </c>
      <c r="V59" s="108" t="n">
        <v>1843</v>
      </c>
      <c r="W59" s="108">
        <f>IF(X59&gt;0,(X59-V59)/2,"")</f>
        <v/>
      </c>
      <c r="X59" s="108" t="n">
        <v>2002</v>
      </c>
      <c r="Y59" s="108">
        <f>IF(Z59&gt;0,(Z59-X59)/2,"")</f>
        <v/>
      </c>
      <c r="Z59" s="108" t="n">
        <v>2002</v>
      </c>
      <c r="AA59" s="108">
        <f>IF(AB59&gt;0,(AB59-Z59)/2,"")</f>
        <v/>
      </c>
      <c r="AB59" s="108" t="n">
        <v>2002</v>
      </c>
      <c r="AC59" s="108">
        <f>IF(AD59&gt;0,(AD59-AB59)/2,"")</f>
        <v/>
      </c>
      <c r="AD59" s="108" t="n">
        <v>2002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1292</v>
      </c>
      <c r="S60" s="114">
        <f>IF(T60&gt;0,(T60-R60)/2,"")</f>
        <v/>
      </c>
      <c r="T60" s="114" t="n">
        <v>1605</v>
      </c>
      <c r="U60" s="114">
        <f>IF(V60&gt;0,(V60-T60)/2,"")</f>
        <v/>
      </c>
      <c r="V60" s="114" t="n">
        <v>1927</v>
      </c>
      <c r="W60" s="114">
        <f>IF(X60&gt;0,(X60-V60)/2,"")</f>
        <v/>
      </c>
      <c r="X60" s="114" t="n">
        <v>3081</v>
      </c>
      <c r="Y60" s="114">
        <f>IF(Z60&gt;0,(Z60-X60)/2,"")</f>
        <v/>
      </c>
      <c r="Z60" s="114" t="n">
        <v>3081</v>
      </c>
      <c r="AA60" s="114">
        <f>IF(AB60&gt;0,(AB60-Z60)/2,"")</f>
        <v/>
      </c>
      <c r="AB60" s="114" t="n">
        <v>3081</v>
      </c>
      <c r="AC60" s="114">
        <f>IF(AD60&gt;0,(AD60-AB60)/2,"")</f>
        <v/>
      </c>
      <c r="AD60" s="114" t="n">
        <v>3081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1073</v>
      </c>
      <c r="S61" s="104">
        <f>IF(T61&gt;0,(T61-R61)/2,"")</f>
        <v/>
      </c>
      <c r="T61" s="104" t="n">
        <v>1073</v>
      </c>
      <c r="U61" s="104">
        <f>IF(V61&gt;0,(V61-T61)/2,"")</f>
        <v/>
      </c>
      <c r="V61" s="104" t="n">
        <v>1833</v>
      </c>
      <c r="W61" s="104">
        <f>IF(X61&gt;0,(X61-V61)/2,"")</f>
        <v/>
      </c>
      <c r="X61" s="104" t="n">
        <v>1289</v>
      </c>
      <c r="Y61" s="104">
        <f>IF(Z61&gt;0,(Z61-X61)/2,"")</f>
        <v/>
      </c>
      <c r="Z61" s="104" t="n">
        <v>1289</v>
      </c>
      <c r="AA61" s="104">
        <f>IF(AB61&gt;0,(AB61-Z61)/2,"")</f>
        <v/>
      </c>
      <c r="AB61" s="104" t="n">
        <v>1289</v>
      </c>
      <c r="AC61" s="104">
        <f>IF(AD61&gt;0,(AD61-AB61)/2,"")</f>
        <v/>
      </c>
      <c r="AD61" s="104" t="n">
        <v>1289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330</v>
      </c>
      <c r="S62" s="106">
        <f>IF(T62&gt;0,(T62-R62)/2,"")</f>
        <v/>
      </c>
      <c r="T62" s="106" t="n">
        <v>1030</v>
      </c>
      <c r="U62" s="106">
        <f>IF(V62&gt;0,(V62-T62)/2,"")</f>
        <v/>
      </c>
      <c r="V62" s="106" t="n">
        <v>1290</v>
      </c>
      <c r="W62" s="106">
        <f>IF(X62&gt;0,(X62-V62)/2,"")</f>
        <v/>
      </c>
      <c r="X62" s="106" t="n">
        <v>1466</v>
      </c>
      <c r="Y62" s="106">
        <f>IF(Z62&gt;0,(Z62-X62)/2,"")</f>
        <v/>
      </c>
      <c r="Z62" s="106" t="n">
        <v>1466</v>
      </c>
      <c r="AA62" s="106">
        <f>IF(AB62&gt;0,(AB62-Z62)/2,"")</f>
        <v/>
      </c>
      <c r="AB62" s="106" t="n">
        <v>1466</v>
      </c>
      <c r="AC62" s="106">
        <f>IF(AD62&gt;0,(AD62-AB62)/2,"")</f>
        <v/>
      </c>
      <c r="AD62" s="106" t="n">
        <v>1466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210</v>
      </c>
      <c r="S63" s="108">
        <f>IF(T63&gt;0,(T63-R63)/2,"")</f>
        <v/>
      </c>
      <c r="T63" s="108" t="n">
        <v>451</v>
      </c>
      <c r="U63" s="108">
        <f>IF(V63&gt;0,(V63-T63)/2,"")</f>
        <v/>
      </c>
      <c r="V63" s="108" t="n">
        <v>679</v>
      </c>
      <c r="W63" s="108">
        <f>IF(X63&gt;0,(X63-V63)/2,"")</f>
        <v/>
      </c>
      <c r="X63" s="108" t="n">
        <v>679</v>
      </c>
      <c r="Y63" s="108">
        <f>IF(Z63&gt;0,(Z63-X63)/2,"")</f>
        <v/>
      </c>
      <c r="Z63" s="108" t="n">
        <v>679</v>
      </c>
      <c r="AA63" s="108">
        <f>IF(AB63&gt;0,(AB63-Z63)/2,"")</f>
        <v/>
      </c>
      <c r="AB63" s="108" t="n">
        <v>679</v>
      </c>
      <c r="AC63" s="108">
        <f>IF(AD63&gt;0,(AD63-AB63)/2,"")</f>
        <v/>
      </c>
      <c r="AD63" s="108" t="n">
        <v>679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1225</v>
      </c>
      <c r="S64" s="114">
        <f>IF(T64&gt;0,(T64-R64)/2,"")</f>
        <v/>
      </c>
      <c r="T64" s="114" t="n">
        <v>1374</v>
      </c>
      <c r="U64" s="114">
        <f>IF(V64&gt;0,(V64-T64)/2,"")</f>
        <v/>
      </c>
      <c r="V64" s="114" t="n">
        <v>1731</v>
      </c>
      <c r="W64" s="114">
        <f>IF(X64&gt;0,(X64-V64)/2,"")</f>
        <v/>
      </c>
      <c r="X64" s="114" t="n">
        <v>1315</v>
      </c>
      <c r="Y64" s="114">
        <f>IF(Z64&gt;0,(Z64-X64)/2,"")</f>
        <v/>
      </c>
      <c r="Z64" s="114" t="n">
        <v>1315</v>
      </c>
      <c r="AA64" s="114">
        <f>IF(AB64&gt;0,(AB64-Z64)/2,"")</f>
        <v/>
      </c>
      <c r="AB64" s="114" t="n">
        <v>1315</v>
      </c>
      <c r="AC64" s="114">
        <f>IF(AD64&gt;0,(AD64-AB64)/2,"")</f>
        <v/>
      </c>
      <c r="AD64" s="114" t="n">
        <v>1315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33.xml><?xml version="1.0" encoding="utf-8"?>
<worksheet xmlns:r="http://schemas.openxmlformats.org/officeDocument/2006/relationships" xmlns="http://schemas.openxmlformats.org/spreadsheetml/2006/main">
  <sheetPr codeName="Sheet133">
    <tabColor theme="1"/>
    <outlinePr summaryBelow="1" summaryRight="1"/>
    <pageSetUpPr fitToPage="1"/>
  </sheetPr>
  <dimension ref="B2:AQ64"/>
  <sheetViews>
    <sheetView topLeftCell="C1" zoomScale="70" zoomScaleNormal="7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44483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5874</v>
      </c>
      <c r="E6" s="18" t="inlineStr">
        <is>
          <t xml:space="preserve">Room 1 </t>
        </is>
      </c>
      <c r="F6" s="119" t="n">
        <v>20702</v>
      </c>
      <c r="G6" s="117" t="n">
        <v>10493.81775</v>
      </c>
      <c r="H6" s="117" t="n">
        <v>904.9070624999999</v>
      </c>
      <c r="I6" s="19">
        <f>G6+H6</f>
        <v/>
      </c>
      <c r="J6" s="119" t="n">
        <v>20112</v>
      </c>
      <c r="K6" s="117" t="n">
        <v>9911.757749999997</v>
      </c>
      <c r="L6" s="117" t="n">
        <v>899.92037</v>
      </c>
      <c r="M6" s="19">
        <f>K6+L6</f>
        <v/>
      </c>
      <c r="N6" s="85" t="n">
        <v>61</v>
      </c>
      <c r="O6" s="85" t="n">
        <v>51</v>
      </c>
      <c r="P6" s="92" t="n"/>
      <c r="Q6" s="20">
        <f>J6-P6</f>
        <v/>
      </c>
      <c r="R6" s="21" t="n">
        <v>5148</v>
      </c>
      <c r="S6" s="20">
        <f>IF(R6&gt;0,(R6-R7-$Q6),"")</f>
        <v/>
      </c>
      <c r="T6" s="21" t="n">
        <v>7119</v>
      </c>
      <c r="U6" s="20">
        <f>IF(T6&gt;0,(T6-T7-$Q6),"")</f>
        <v/>
      </c>
      <c r="V6" s="21" t="n">
        <v>14255</v>
      </c>
      <c r="W6" s="20">
        <f>IF(V6&gt;0,(V6-V7-$Q6),"")</f>
        <v/>
      </c>
      <c r="X6" s="21" t="n">
        <v>17781</v>
      </c>
      <c r="Y6" s="20">
        <f>IF(X6&gt;0,(X6-X7-$Q6),"")</f>
        <v/>
      </c>
      <c r="Z6" s="21" t="n">
        <v>17781</v>
      </c>
      <c r="AA6" s="20">
        <f>IF(Z6&gt;0,(Z6-Z7-$Q6),"")</f>
        <v/>
      </c>
      <c r="AB6" s="21" t="n">
        <v>17781</v>
      </c>
      <c r="AC6" s="22">
        <f>IF(AB6&gt;0,(AB6-AB7-$Q6),"")</f>
        <v/>
      </c>
      <c r="AD6" s="21" t="n">
        <v>17781</v>
      </c>
      <c r="AE6" s="22">
        <f>IF(AD6&gt;0,(AD6-AD7-$Q6),"")</f>
        <v/>
      </c>
    </row>
    <row r="7">
      <c r="B7" s="16" t="inlineStr">
        <is>
          <t>SMITH'S</t>
        </is>
      </c>
      <c r="C7" s="17" t="n">
        <v>3598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197</v>
      </c>
      <c r="S7" s="24" t="n"/>
      <c r="T7" s="25" t="n">
        <v>206</v>
      </c>
      <c r="U7" s="24" t="n"/>
      <c r="V7" s="25" t="n">
        <v>273</v>
      </c>
      <c r="W7" s="24" t="n"/>
      <c r="X7" s="25" t="n">
        <v>292</v>
      </c>
      <c r="Y7" s="24" t="n"/>
      <c r="Z7" s="25" t="n">
        <v>292</v>
      </c>
      <c r="AA7" s="24" t="n"/>
      <c r="AB7" s="25" t="n">
        <v>292</v>
      </c>
      <c r="AC7" s="26" t="n"/>
      <c r="AD7" s="25" t="n">
        <v>292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2317</v>
      </c>
      <c r="E8" s="29" t="inlineStr">
        <is>
          <t>Room 2</t>
        </is>
      </c>
      <c r="F8" s="119" t="n">
        <v>6967</v>
      </c>
      <c r="G8" s="117" t="n">
        <v>10422.286</v>
      </c>
      <c r="H8" s="117" t="n">
        <v>55725.47772133332</v>
      </c>
      <c r="I8" s="19">
        <f>G8+H8</f>
        <v/>
      </c>
      <c r="J8" s="119" t="n">
        <v>6806</v>
      </c>
      <c r="K8" s="117" t="n">
        <v>10575.631</v>
      </c>
      <c r="L8" s="117" t="n">
        <v>55463.46624446004</v>
      </c>
      <c r="M8" s="19">
        <f>K8+L8</f>
        <v/>
      </c>
      <c r="N8" s="87" t="n">
        <v>18</v>
      </c>
      <c r="O8" s="87" t="n">
        <v>13</v>
      </c>
      <c r="P8" s="92" t="n"/>
      <c r="Q8" s="20">
        <f>J8-P8</f>
        <v/>
      </c>
      <c r="R8" s="21" t="n">
        <v>499</v>
      </c>
      <c r="S8" s="20">
        <f>IF(R8&gt;0,(R8-R9-$Q8),"")</f>
        <v/>
      </c>
      <c r="T8" s="21" t="n">
        <v>519</v>
      </c>
      <c r="U8" s="20">
        <f>IF(T8&gt;0,(T8-T9-$Q8),"")</f>
        <v/>
      </c>
      <c r="V8" s="21" t="n">
        <v>1454</v>
      </c>
      <c r="W8" s="20">
        <f>IF(V8&gt;0,(V8-V9-$Q8),"")</f>
        <v/>
      </c>
      <c r="X8" s="21" t="n">
        <v>2653</v>
      </c>
      <c r="Y8" s="20">
        <f>IF(X8&gt;0,(X8-X9-$Q8),"")</f>
        <v/>
      </c>
      <c r="Z8" s="21" t="n">
        <v>2653</v>
      </c>
      <c r="AA8" s="20">
        <f>IF(Z8&gt;0,(Z8-Z9-$Q8),"")</f>
        <v/>
      </c>
      <c r="AB8" s="21" t="n">
        <v>2653</v>
      </c>
      <c r="AC8" s="22">
        <f>IF(AB8&gt;0,(AB8-AB9-$Q8),"")</f>
        <v/>
      </c>
      <c r="AD8" s="21" t="n">
        <v>2653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1226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0</v>
      </c>
      <c r="W9" s="24" t="n"/>
      <c r="X9" s="30" t="n">
        <v>0</v>
      </c>
      <c r="Y9" s="24" t="n"/>
      <c r="Z9" s="30" t="n">
        <v>0</v>
      </c>
      <c r="AA9" s="24" t="n"/>
      <c r="AB9" s="30" t="n">
        <v>0</v>
      </c>
      <c r="AC9" s="26" t="n"/>
      <c r="AD9" s="30" t="n">
        <v>0</v>
      </c>
      <c r="AE9" s="26" t="n"/>
    </row>
    <row r="10">
      <c r="B10" s="16" t="inlineStr">
        <is>
          <t>WM DC</t>
        </is>
      </c>
      <c r="C10" s="17" t="n">
        <v>4080</v>
      </c>
      <c r="E10" s="18" t="inlineStr">
        <is>
          <t>Room 3</t>
        </is>
      </c>
      <c r="F10" s="119" t="n">
        <v>20719</v>
      </c>
      <c r="G10" s="117" t="n">
        <v>14858.31525</v>
      </c>
      <c r="H10" s="117" t="n">
        <v>421.259877</v>
      </c>
      <c r="I10" s="19">
        <f>G10+H10</f>
        <v/>
      </c>
      <c r="J10" s="119" t="n">
        <v>20613</v>
      </c>
      <c r="K10" s="117" t="n">
        <v>14707.87175</v>
      </c>
      <c r="L10" s="117" t="n">
        <v>409.5744681</v>
      </c>
      <c r="M10" s="19">
        <f>K10+L10</f>
        <v/>
      </c>
      <c r="N10" s="88" t="n">
        <v>45</v>
      </c>
      <c r="O10" s="88" t="n">
        <v>40</v>
      </c>
      <c r="P10" s="92" t="n"/>
      <c r="Q10" s="20">
        <f>J10-P10</f>
        <v/>
      </c>
      <c r="R10" s="21" t="n">
        <v>4028</v>
      </c>
      <c r="S10" s="20">
        <f>IF(R10&gt;0,(R10-R11-$Q10),"")</f>
        <v/>
      </c>
      <c r="T10" s="21" t="n">
        <v>6067</v>
      </c>
      <c r="U10" s="20">
        <f>IF(T10&gt;0,(T10-T11-$Q10),"")</f>
        <v/>
      </c>
      <c r="V10" s="21" t="n">
        <v>10146</v>
      </c>
      <c r="W10" s="20">
        <f>IF(V10&gt;0,(V10-V11-$Q10),"")</f>
        <v/>
      </c>
      <c r="X10" s="21" t="n">
        <v>12230</v>
      </c>
      <c r="Y10" s="20">
        <f>IF(X10&gt;0,(X10-X11-$Q10),"")</f>
        <v/>
      </c>
      <c r="Z10" s="21" t="n">
        <v>15339</v>
      </c>
      <c r="AA10" s="20">
        <f>IF(Z10&gt;0,(Z10-Z11-$Q10),"")</f>
        <v/>
      </c>
      <c r="AB10" s="21" t="n">
        <v>15339</v>
      </c>
      <c r="AC10" s="22">
        <f>IF(AB10&gt;0,(AB10-AB11-$Q10),"")</f>
        <v/>
      </c>
      <c r="AD10" s="21" t="n">
        <v>15339</v>
      </c>
      <c r="AE10" s="22">
        <f>IF(AD10&gt;0,(AD10-AD11-$Q10),"")</f>
        <v/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0</v>
      </c>
      <c r="S11" s="24" t="n"/>
      <c r="T11" s="30" t="n">
        <v>47</v>
      </c>
      <c r="U11" s="24" t="n"/>
      <c r="V11" s="30" t="n">
        <v>1747</v>
      </c>
      <c r="W11" s="24" t="n"/>
      <c r="X11" s="30" t="n">
        <v>1747</v>
      </c>
      <c r="Y11" s="24" t="n"/>
      <c r="Z11" s="30" t="n">
        <v>1749</v>
      </c>
      <c r="AA11" s="24" t="n"/>
      <c r="AB11" s="30" t="n">
        <v>1749</v>
      </c>
      <c r="AC11" s="26" t="n"/>
      <c r="AD11" s="30" t="n">
        <v>1749</v>
      </c>
      <c r="AE11" s="26" t="n"/>
    </row>
    <row r="12">
      <c r="B12" s="16" t="inlineStr">
        <is>
          <t>KING SOOPERS</t>
        </is>
      </c>
      <c r="C12" s="17" t="n">
        <v>4392</v>
      </c>
      <c r="E12" s="29" t="inlineStr">
        <is>
          <t>Room 4</t>
        </is>
      </c>
      <c r="F12" s="119" t="n">
        <v>12169</v>
      </c>
      <c r="G12" s="117" t="n">
        <v>11321.268</v>
      </c>
      <c r="H12" s="117" t="n">
        <v>16683.52992072999</v>
      </c>
      <c r="I12" s="19">
        <f>G12+H12</f>
        <v/>
      </c>
      <c r="J12" s="119" t="n">
        <v>12156</v>
      </c>
      <c r="K12" s="117" t="n">
        <v>11284.87325</v>
      </c>
      <c r="L12" s="117" t="n">
        <v>16582.86882697001</v>
      </c>
      <c r="M12" s="19">
        <f>K12+L12</f>
        <v/>
      </c>
      <c r="N12" s="88" t="n">
        <v>48</v>
      </c>
      <c r="O12" s="88" t="n">
        <v>41</v>
      </c>
      <c r="P12" s="92" t="n"/>
      <c r="Q12" s="20">
        <f>J12-P12</f>
        <v/>
      </c>
      <c r="R12" s="21" t="n">
        <v>7457</v>
      </c>
      <c r="S12" s="20">
        <f>IF(R12&gt;0,(R12-R13-$Q12),"")</f>
        <v/>
      </c>
      <c r="T12" s="21" t="n">
        <v>8221</v>
      </c>
      <c r="U12" s="20">
        <f>IF(T12&gt;0,(T12-T13-$Q12),"")</f>
        <v/>
      </c>
      <c r="V12" s="21" t="n">
        <v>11449</v>
      </c>
      <c r="W12" s="20">
        <f>IF(V12&gt;0,(V12-V13-$Q12),"")</f>
        <v/>
      </c>
      <c r="X12" s="21" t="n">
        <v>11621</v>
      </c>
      <c r="Y12" s="20">
        <f>IF(X12&gt;0,(X12-X13-$Q12),"")</f>
        <v/>
      </c>
      <c r="Z12" s="21" t="n">
        <v>11621</v>
      </c>
      <c r="AA12" s="20">
        <f>IF(Z12&gt;0,(Z12-Z13-$Q12),"")</f>
        <v/>
      </c>
      <c r="AB12" s="21" t="n">
        <v>11621</v>
      </c>
      <c r="AC12" s="22">
        <f>IF(AB12&gt;0,(AB12-AB13-$Q12),"")</f>
        <v/>
      </c>
      <c r="AD12" s="21" t="n">
        <v>11621</v>
      </c>
      <c r="AE12" s="22">
        <f>IF(AD12&gt;0,(AD12-AD13-$Q12),"")</f>
        <v/>
      </c>
    </row>
    <row r="13">
      <c r="B13" s="28" t="inlineStr">
        <is>
          <t>FRY'S</t>
        </is>
      </c>
      <c r="C13" s="17" t="n"/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296</v>
      </c>
      <c r="S13" s="24" t="n"/>
      <c r="T13" s="30" t="n">
        <v>317</v>
      </c>
      <c r="U13" s="24" t="n"/>
      <c r="V13" s="30" t="n">
        <v>365</v>
      </c>
      <c r="W13" s="24" t="n"/>
      <c r="X13" s="30" t="n">
        <v>365</v>
      </c>
      <c r="Y13" s="24" t="n"/>
      <c r="Z13" s="30" t="n">
        <v>365</v>
      </c>
      <c r="AA13" s="24" t="n"/>
      <c r="AB13" s="30" t="n">
        <v>365</v>
      </c>
      <c r="AC13" s="26" t="n"/>
      <c r="AD13" s="30" t="n">
        <v>365</v>
      </c>
      <c r="AE13" s="26" t="n"/>
    </row>
    <row r="14">
      <c r="B14" s="43" t="inlineStr">
        <is>
          <t>RALPHS</t>
        </is>
      </c>
      <c r="C14" s="17" t="n">
        <v>2340</v>
      </c>
      <c r="E14" s="18" t="inlineStr">
        <is>
          <t>Room 5</t>
        </is>
      </c>
      <c r="F14" s="119" t="n">
        <v>22978</v>
      </c>
      <c r="G14" s="117" t="n">
        <v>18671.36125</v>
      </c>
      <c r="H14" s="117" t="n">
        <v>40540.94625121999</v>
      </c>
      <c r="I14" s="19">
        <f>G14+H14</f>
        <v/>
      </c>
      <c r="J14" s="119" t="n">
        <v>21931</v>
      </c>
      <c r="K14" s="117" t="n">
        <v>16593.36125</v>
      </c>
      <c r="L14" s="117" t="n">
        <v>38644.03731071998</v>
      </c>
      <c r="M14" s="19">
        <f>K14+L14</f>
        <v/>
      </c>
      <c r="N14" s="88" t="n">
        <v>60</v>
      </c>
      <c r="O14" s="88" t="n">
        <v>51</v>
      </c>
      <c r="P14" s="92" t="n"/>
      <c r="Q14" s="20">
        <f>J14-P14</f>
        <v/>
      </c>
      <c r="R14" s="21" t="n">
        <v>6103</v>
      </c>
      <c r="S14" s="20">
        <f>IF(R14&gt;0,(R14-R15-$Q14),"")</f>
        <v/>
      </c>
      <c r="T14" s="21" t="n">
        <v>6982</v>
      </c>
      <c r="U14" s="20">
        <f>IF(T14&gt;0,(T14-T15-$Q14),"")</f>
        <v/>
      </c>
      <c r="V14" s="21" t="n">
        <v>8779</v>
      </c>
      <c r="W14" s="20">
        <f>IF(V14&gt;0,(V14-V15-$Q14),"")</f>
        <v/>
      </c>
      <c r="X14" s="21" t="n">
        <v>9830</v>
      </c>
      <c r="Y14" s="20">
        <f>IF(X14&gt;0,(X14-X15-$Q14),"")</f>
        <v/>
      </c>
      <c r="Z14" s="21" t="n">
        <v>9830</v>
      </c>
      <c r="AA14" s="20">
        <f>IF(Z14&gt;0,(Z14-Z15-$Q14),"")</f>
        <v/>
      </c>
      <c r="AB14" s="21" t="n">
        <v>9830</v>
      </c>
      <c r="AC14" s="22">
        <f>IF(AB14&gt;0,(AB14-AB15-$Q14),"")</f>
        <v/>
      </c>
      <c r="AD14" s="21" t="n">
        <v>9830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781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298</v>
      </c>
      <c r="S15" s="24" t="n"/>
      <c r="T15" s="25" t="n">
        <v>299</v>
      </c>
      <c r="U15" s="24" t="n"/>
      <c r="V15" s="25" t="n">
        <v>326</v>
      </c>
      <c r="W15" s="24" t="n"/>
      <c r="X15" s="25" t="n">
        <v>326</v>
      </c>
      <c r="Y15" s="24" t="n"/>
      <c r="Z15" s="25" t="n">
        <v>326</v>
      </c>
      <c r="AA15" s="24" t="n"/>
      <c r="AB15" s="25" t="n">
        <v>326</v>
      </c>
      <c r="AC15" s="26" t="n"/>
      <c r="AD15" s="25" t="n">
        <v>326</v>
      </c>
      <c r="AE15" s="26" t="n"/>
    </row>
    <row r="16" ht="15" customHeight="1" thickBot="1">
      <c r="B16" s="16" t="inlineStr">
        <is>
          <t>SBUX PHX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/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/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19091</v>
      </c>
      <c r="S20" s="36" t="n">
        <v>-46151</v>
      </c>
      <c r="T20" s="35" t="n">
        <v>24879</v>
      </c>
      <c r="U20" s="36" t="n">
        <v>-40363</v>
      </c>
      <c r="V20" s="35" t="n">
        <v>38881</v>
      </c>
      <c r="W20" s="36" t="n">
        <v>-26361</v>
      </c>
      <c r="X20" s="35" t="n">
        <v>41722</v>
      </c>
      <c r="Y20" s="36" t="n">
        <v>-23520</v>
      </c>
      <c r="Z20" s="35" t="n">
        <v>43307</v>
      </c>
      <c r="AA20" s="36" t="n">
        <v>-21935</v>
      </c>
      <c r="AB20" s="35" t="n">
        <v>43307</v>
      </c>
      <c r="AC20" s="37" t="n">
        <v>-21935</v>
      </c>
      <c r="AD20" s="35" t="n">
        <v>43307</v>
      </c>
      <c r="AE20" s="37" t="n">
        <v>-21935</v>
      </c>
    </row>
    <row r="21" ht="15" customHeight="1" thickBot="1">
      <c r="M21" s="4" t="n"/>
      <c r="Q21" s="52" t="n"/>
      <c r="R21" s="40" t="n">
        <v>2091</v>
      </c>
      <c r="S21" s="41" t="n"/>
      <c r="T21" s="40" t="n">
        <v>2878</v>
      </c>
      <c r="U21" s="41" t="n"/>
      <c r="V21" s="40" t="n">
        <v>3795</v>
      </c>
      <c r="W21" s="41" t="n"/>
      <c r="X21" s="40" t="n">
        <v>4294</v>
      </c>
      <c r="Y21" s="41" t="n"/>
      <c r="Z21" s="40" t="n">
        <v>4294</v>
      </c>
      <c r="AA21" s="41" t="n"/>
      <c r="AB21" s="40" t="n">
        <v>4294</v>
      </c>
      <c r="AC21" s="42" t="n"/>
      <c r="AD21" s="40" t="n">
        <v>4294</v>
      </c>
      <c r="AE21" s="42" t="n"/>
    </row>
    <row r="22" ht="15" customHeight="1" thickBot="1">
      <c r="M22" s="4" t="n"/>
      <c r="Q22" s="54" t="n"/>
      <c r="R22" s="47" t="n">
        <v>9545.5</v>
      </c>
      <c r="S22" s="46" t="n"/>
      <c r="T22" s="47" t="n">
        <v>2894</v>
      </c>
      <c r="U22" s="46" t="n"/>
      <c r="V22" s="47" t="n">
        <v>7001</v>
      </c>
      <c r="W22" s="46" t="n"/>
      <c r="X22" s="47" t="n">
        <v>1420.5</v>
      </c>
      <c r="Y22" s="46" t="n"/>
      <c r="Z22" s="47" t="n">
        <v>792.5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10170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33260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5874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4080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15930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3543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3426</v>
      </c>
      <c r="W35" s="104">
        <f>IF(X35&gt;0,(X35-V35)/2,"")</f>
        <v/>
      </c>
      <c r="X35" s="104" t="n">
        <v>3426</v>
      </c>
      <c r="Y35" s="104">
        <f>IF(Z35&gt;0,(Z35-X35)/2,"")</f>
        <v/>
      </c>
      <c r="Z35" s="104" t="n">
        <v>3426</v>
      </c>
      <c r="AA35" s="104">
        <f>IF(AB35&gt;0,(AB35-Z35)/2,"")</f>
        <v/>
      </c>
      <c r="AB35" s="104" t="n">
        <v>3426</v>
      </c>
      <c r="AC35" s="104">
        <f>IF(AD35&gt;0,(AD35-AB35)/2,"")</f>
        <v/>
      </c>
      <c r="AD35" s="104" t="n">
        <v>3426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0</v>
      </c>
      <c r="U36" s="106">
        <f>IF(V36&gt;0,(V36-T36)/2,"")</f>
        <v/>
      </c>
      <c r="V36" s="106" t="n">
        <v>1287</v>
      </c>
      <c r="W36" s="106">
        <f>IF(X36&gt;0,(X36-V36)/2,"")</f>
        <v/>
      </c>
      <c r="X36" s="106" t="n">
        <v>2529</v>
      </c>
      <c r="Y36" s="106">
        <f>IF(Z36&gt;0,(Z36-X36)/2,"")</f>
        <v/>
      </c>
      <c r="Z36" s="106" t="n">
        <v>2529</v>
      </c>
      <c r="AA36" s="106">
        <f>IF(AB36&gt;0,(AB36-Z36)/2,"")</f>
        <v/>
      </c>
      <c r="AB36" s="106" t="n">
        <v>2529</v>
      </c>
      <c r="AC36" s="106">
        <f>IF(AD36&gt;0,(AD36-AB36)/2,"")</f>
        <v/>
      </c>
      <c r="AD36" s="106" t="n">
        <v>2529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1665</v>
      </c>
      <c r="S37" s="108">
        <f>IF(T37&gt;0,(T37-R37)/2,"")</f>
        <v/>
      </c>
      <c r="T37" s="108" t="n">
        <v>1665</v>
      </c>
      <c r="U37" s="108">
        <f>IF(V37&gt;0,(V37-T37)/2,"")</f>
        <v/>
      </c>
      <c r="V37" s="108" t="n">
        <v>1665</v>
      </c>
      <c r="W37" s="108">
        <f>IF(X37&gt;0,(X37-V37)/2,"")</f>
        <v/>
      </c>
      <c r="X37" s="108" t="n">
        <v>3048</v>
      </c>
      <c r="Y37" s="108">
        <f>IF(Z37&gt;0,(Z37-X37)/2,"")</f>
        <v/>
      </c>
      <c r="Z37" s="108" t="n">
        <v>3048</v>
      </c>
      <c r="AA37" s="108">
        <f>IF(AB37&gt;0,(AB37-Z37)/2,"")</f>
        <v/>
      </c>
      <c r="AB37" s="108" t="n">
        <v>3048</v>
      </c>
      <c r="AC37" s="108">
        <f>IF(AD37&gt;0,(AD37-AB37)/2,"")</f>
        <v/>
      </c>
      <c r="AD37" s="108" t="n">
        <v>3048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1738</v>
      </c>
      <c r="S38" s="106">
        <f>IF(T38&gt;0,(T38-R38)/2,"")</f>
        <v/>
      </c>
      <c r="T38" s="106" t="n">
        <v>2565</v>
      </c>
      <c r="U38" s="106">
        <f>IF(V38&gt;0,(V38-T38)/2,"")</f>
        <v/>
      </c>
      <c r="V38" s="106" t="n">
        <v>3369</v>
      </c>
      <c r="W38" s="106">
        <f>IF(X38&gt;0,(X38-V38)/2,"")</f>
        <v/>
      </c>
      <c r="X38" s="106" t="n">
        <v>3682</v>
      </c>
      <c r="Y38" s="106">
        <f>IF(Z38&gt;0,(Z38-X38)/2,"")</f>
        <v/>
      </c>
      <c r="Z38" s="106" t="n">
        <v>3682</v>
      </c>
      <c r="AA38" s="106">
        <f>IF(AB38&gt;0,(AB38-Z38)/2,"")</f>
        <v/>
      </c>
      <c r="AB38" s="106" t="n">
        <v>3682</v>
      </c>
      <c r="AC38" s="106">
        <f>IF(AD38&gt;0,(AD38-AB38)/2,"")</f>
        <v/>
      </c>
      <c r="AD38" s="106" t="n">
        <v>3682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1038</v>
      </c>
      <c r="S39" s="108">
        <f>IF(T39&gt;0,(T39-R39)/2,"")</f>
        <v/>
      </c>
      <c r="T39" s="108" t="n">
        <v>1287</v>
      </c>
      <c r="U39" s="108">
        <f>IF(V39&gt;0,(V39-T39)/2,"")</f>
        <v/>
      </c>
      <c r="V39" s="108" t="n">
        <v>1538</v>
      </c>
      <c r="W39" s="108">
        <f>IF(X39&gt;0,(X39-V39)/2,"")</f>
        <v/>
      </c>
      <c r="X39" s="108" t="n">
        <v>2133</v>
      </c>
      <c r="Y39" s="108">
        <f>IF(Z39&gt;0,(Z39-X39)/2,"")</f>
        <v/>
      </c>
      <c r="Z39" s="108" t="n">
        <v>2133</v>
      </c>
      <c r="AA39" s="108">
        <f>IF(AB39&gt;0,(AB39-Z39)/2,"")</f>
        <v/>
      </c>
      <c r="AB39" s="108" t="n">
        <v>2133</v>
      </c>
      <c r="AC39" s="108">
        <f>IF(AD39&gt;0,(AD39-AB39)/2,"")</f>
        <v/>
      </c>
      <c r="AD39" s="108" t="n">
        <v>2133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19</v>
      </c>
      <c r="S40" s="106">
        <f>IF(T40&gt;0,(T40-R40)/2,"")</f>
        <v/>
      </c>
      <c r="T40" s="106" t="n">
        <v>20</v>
      </c>
      <c r="U40" s="106">
        <f>IF(V40&gt;0,(V40-T40)/2,"")</f>
        <v/>
      </c>
      <c r="V40" s="106" t="n">
        <v>1388</v>
      </c>
      <c r="W40" s="106">
        <f>IF(X40&gt;0,(X40-V40)/2,"")</f>
        <v/>
      </c>
      <c r="X40" s="106" t="n">
        <v>1381</v>
      </c>
      <c r="Y40" s="106">
        <f>IF(Z40&gt;0,(Z40-X40)/2,"")</f>
        <v/>
      </c>
      <c r="Z40" s="106" t="n">
        <v>1381</v>
      </c>
      <c r="AA40" s="106">
        <f>IF(AB40&gt;0,(AB40-Z40)/2,"")</f>
        <v/>
      </c>
      <c r="AB40" s="106" t="n">
        <v>1381</v>
      </c>
      <c r="AC40" s="106">
        <f>IF(AD40&gt;0,(AD40-AB40)/2,"")</f>
        <v/>
      </c>
      <c r="AD40" s="106" t="n">
        <v>1381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688</v>
      </c>
      <c r="S41" s="108">
        <f>IF(T41&gt;0,(T41-R41)/2,"")</f>
        <v/>
      </c>
      <c r="T41" s="108" t="n">
        <v>1582</v>
      </c>
      <c r="U41" s="108">
        <f>IF(V41&gt;0,(V41-T41)/2,"")</f>
        <v/>
      </c>
      <c r="V41" s="108" t="n">
        <v>1582</v>
      </c>
      <c r="W41" s="108">
        <f>IF(X41&gt;0,(X41-V41)/2,"")</f>
        <v/>
      </c>
      <c r="X41" s="108" t="n">
        <v>1582</v>
      </c>
      <c r="Y41" s="108">
        <f>IF(Z41&gt;0,(Z41-X41)/2,"")</f>
        <v/>
      </c>
      <c r="Z41" s="108" t="n">
        <v>1582</v>
      </c>
      <c r="AA41" s="108">
        <f>IF(AB41&gt;0,(AB41-Z41)/2,"")</f>
        <v/>
      </c>
      <c r="AB41" s="108" t="n">
        <v>1582</v>
      </c>
      <c r="AC41" s="108">
        <f>IF(AD41&gt;0,(AD41-AB41)/2,"")</f>
        <v/>
      </c>
      <c r="AD41" s="108" t="n">
        <v>1582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251</v>
      </c>
      <c r="S44" s="112">
        <f>IF(T44&gt;0,(T44-R44)/2,"")</f>
        <v/>
      </c>
      <c r="T44" s="112" t="n">
        <v>444</v>
      </c>
      <c r="U44" s="112">
        <f>IF(V44&gt;0,(V44-T44)/2,"")</f>
        <v/>
      </c>
      <c r="V44" s="112" t="n">
        <v>1004</v>
      </c>
      <c r="W44" s="112">
        <f>IF(X44&gt;0,(X44-V44)/2,"")</f>
        <v/>
      </c>
      <c r="X44" s="112" t="n">
        <v>1371</v>
      </c>
      <c r="Y44" s="112">
        <f>IF(Z44&gt;0,(Z44-X44)/2,"")</f>
        <v/>
      </c>
      <c r="Z44" s="112" t="n">
        <v>1371</v>
      </c>
      <c r="AA44" s="112">
        <f>IF(AB44&gt;0,(AB44-Z44)/2,"")</f>
        <v/>
      </c>
      <c r="AB44" s="112" t="n">
        <v>1371</v>
      </c>
      <c r="AC44" s="112">
        <f>IF(AD44&gt;0,(AD44-AB44)/2,"")</f>
        <v/>
      </c>
      <c r="AD44" s="112" t="n">
        <v>1371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248</v>
      </c>
      <c r="S45" s="108">
        <f>IF(T45&gt;0,(T45-R45)/2,"")</f>
        <v/>
      </c>
      <c r="T45" s="108" t="n">
        <v>75</v>
      </c>
      <c r="U45" s="108">
        <f>IF(V45&gt;0,(V45-T45)/2,"")</f>
        <v/>
      </c>
      <c r="V45" s="108" t="n">
        <v>450</v>
      </c>
      <c r="W45" s="108">
        <f>IF(X45&gt;0,(X45-V45)/2,"")</f>
        <v/>
      </c>
      <c r="X45" s="108" t="n">
        <v>1282</v>
      </c>
      <c r="Y45" s="108">
        <f>IF(Z45&gt;0,(Z45-X45)/2,"")</f>
        <v/>
      </c>
      <c r="Z45" s="108" t="n">
        <v>1282</v>
      </c>
      <c r="AA45" s="108">
        <f>IF(AB45&gt;0,(AB45-Z45)/2,"")</f>
        <v/>
      </c>
      <c r="AB45" s="108" t="n">
        <v>1282</v>
      </c>
      <c r="AC45" s="108">
        <f>IF(AD45&gt;0,(AD45-AB45)/2,"")</f>
        <v/>
      </c>
      <c r="AD45" s="108" t="n">
        <v>1282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948</v>
      </c>
      <c r="U48" s="112">
        <f>IF(V48&gt;0,(V48-T48)/2,"")</f>
        <v/>
      </c>
      <c r="V48" s="112" t="n">
        <v>2831</v>
      </c>
      <c r="W48" s="112">
        <f>IF(X48&gt;0,(X48-V48)/2,"")</f>
        <v/>
      </c>
      <c r="X48" s="112" t="n">
        <v>2948</v>
      </c>
      <c r="Y48" s="112">
        <f>IF(Z48&gt;0,(Z48-X48)/2,"")</f>
        <v/>
      </c>
      <c r="Z48" s="112" t="n">
        <v>3580</v>
      </c>
      <c r="AA48" s="112">
        <f>IF(AB48&gt;0,(AB48-Z48)/2,"")</f>
        <v/>
      </c>
      <c r="AB48" s="112" t="n">
        <v>3580</v>
      </c>
      <c r="AC48" s="112">
        <f>IF(AD48&gt;0,(AD48-AB48)/2,"")</f>
        <v/>
      </c>
      <c r="AD48" s="112" t="n">
        <v>3580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1003</v>
      </c>
      <c r="S49" s="108">
        <f>IF(T49&gt;0,(T49-R49)/2,"")</f>
        <v/>
      </c>
      <c r="T49" s="108" t="n">
        <v>1136</v>
      </c>
      <c r="U49" s="108">
        <f>IF(V49&gt;0,(V49-T49)/2,"")</f>
        <v/>
      </c>
      <c r="V49" s="108" t="n">
        <v>1414</v>
      </c>
      <c r="W49" s="108">
        <f>IF(X49&gt;0,(X49-V49)/2,"")</f>
        <v/>
      </c>
      <c r="X49" s="108" t="n">
        <v>1414</v>
      </c>
      <c r="Y49" s="108">
        <f>IF(Z49&gt;0,(Z49-X49)/2,"")</f>
        <v/>
      </c>
      <c r="Z49" s="108" t="n">
        <v>1526</v>
      </c>
      <c r="AA49" s="108">
        <f>IF(AB49&gt;0,(AB49-Z49)/2,"")</f>
        <v/>
      </c>
      <c r="AB49" s="108" t="n">
        <v>1526</v>
      </c>
      <c r="AC49" s="108">
        <f>IF(AD49&gt;0,(AD49-AB49)/2,"")</f>
        <v/>
      </c>
      <c r="AD49" s="108" t="n">
        <v>1526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43</v>
      </c>
      <c r="S50" s="106">
        <f>IF(T50&gt;0,(T50-R50)/2,"")</f>
        <v/>
      </c>
      <c r="T50" s="106" t="n">
        <v>401</v>
      </c>
      <c r="U50" s="106">
        <f>IF(V50&gt;0,(V50-T50)/2,"")</f>
        <v/>
      </c>
      <c r="V50" s="106" t="n">
        <v>401</v>
      </c>
      <c r="W50" s="106">
        <f>IF(X50&gt;0,(X50-V50)/2,"")</f>
        <v/>
      </c>
      <c r="X50" s="106" t="n">
        <v>1345</v>
      </c>
      <c r="Y50" s="106">
        <f>IF(Z50&gt;0,(Z50-X50)/2,"")</f>
        <v/>
      </c>
      <c r="Z50" s="106" t="n">
        <v>2154</v>
      </c>
      <c r="AA50" s="106">
        <f>IF(AB50&gt;0,(AB50-Z50)/2,"")</f>
        <v/>
      </c>
      <c r="AB50" s="106" t="n">
        <v>2154</v>
      </c>
      <c r="AC50" s="106">
        <f>IF(AD50&gt;0,(AD50-AB50)/2,"")</f>
        <v/>
      </c>
      <c r="AD50" s="106" t="n">
        <v>2154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860</v>
      </c>
      <c r="S51" s="108">
        <f>IF(T51&gt;0,(T51-R51)/2,"")</f>
        <v/>
      </c>
      <c r="T51" s="108" t="n">
        <v>860</v>
      </c>
      <c r="U51" s="108">
        <f>IF(V51&gt;0,(V51-T51)/2,"")</f>
        <v/>
      </c>
      <c r="V51" s="108" t="n">
        <v>2274</v>
      </c>
      <c r="W51" s="108">
        <f>IF(X51&gt;0,(X51-V51)/2,"")</f>
        <v/>
      </c>
      <c r="X51" s="108" t="n">
        <v>2237</v>
      </c>
      <c r="Y51" s="108">
        <f>IF(Z51&gt;0,(Z51-X51)/2,"")</f>
        <v/>
      </c>
      <c r="Z51" s="108" t="n">
        <v>2237</v>
      </c>
      <c r="AA51" s="108">
        <f>IF(AB51&gt;0,(AB51-Z51)/2,"")</f>
        <v/>
      </c>
      <c r="AB51" s="108" t="n">
        <v>2237</v>
      </c>
      <c r="AC51" s="108">
        <f>IF(AD51&gt;0,(AD51-AB51)/2,"")</f>
        <v/>
      </c>
      <c r="AD51" s="108" t="n">
        <v>2237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1542</v>
      </c>
      <c r="S52" s="106">
        <f>IF(T52&gt;0,(T52-R52)/2,"")</f>
        <v/>
      </c>
      <c r="T52" s="106" t="n">
        <v>1542</v>
      </c>
      <c r="U52" s="106">
        <f>IF(V52&gt;0,(V52-T52)/2,"")</f>
        <v/>
      </c>
      <c r="V52" s="106" t="n">
        <v>1542</v>
      </c>
      <c r="W52" s="106">
        <f>IF(X52&gt;0,(X52-V52)/2,"")</f>
        <v/>
      </c>
      <c r="X52" s="106" t="n">
        <v>1563</v>
      </c>
      <c r="Y52" s="106">
        <f>IF(Z52&gt;0,(Z52-X52)/2,"")</f>
        <v/>
      </c>
      <c r="Z52" s="106" t="n">
        <v>2615</v>
      </c>
      <c r="AA52" s="106">
        <f>IF(AB52&gt;0,(AB52-Z52)/2,"")</f>
        <v/>
      </c>
      <c r="AB52" s="106" t="n">
        <v>2615</v>
      </c>
      <c r="AC52" s="106">
        <f>IF(AD52&gt;0,(AD52-AB52)/2,"")</f>
        <v/>
      </c>
      <c r="AD52" s="106" t="n">
        <v>2615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580</v>
      </c>
      <c r="S53" s="108">
        <f>IF(T53&gt;0,(T53-R53)/2,"")</f>
        <v/>
      </c>
      <c r="T53" s="108" t="n">
        <v>1180</v>
      </c>
      <c r="U53" s="108">
        <f>IF(V53&gt;0,(V53-T53)/2,"")</f>
        <v/>
      </c>
      <c r="V53" s="108" t="n">
        <v>1684</v>
      </c>
      <c r="W53" s="108">
        <f>IF(X53&gt;0,(X53-V53)/2,"")</f>
        <v/>
      </c>
      <c r="X53" s="108" t="n">
        <v>2723</v>
      </c>
      <c r="Y53" s="108">
        <f>IF(Z53&gt;0,(Z53-X53)/2,"")</f>
        <v/>
      </c>
      <c r="Z53" s="108" t="n">
        <v>3227</v>
      </c>
      <c r="AA53" s="108">
        <f>IF(AB53&gt;0,(AB53-Z53)/2,"")</f>
        <v/>
      </c>
      <c r="AB53" s="108" t="n">
        <v>3227</v>
      </c>
      <c r="AC53" s="108">
        <f>IF(AD53&gt;0,(AD53-AB53)/2,"")</f>
        <v/>
      </c>
      <c r="AD53" s="108" t="n">
        <v>3227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1846</v>
      </c>
      <c r="S57" s="104">
        <f>IF(T57&gt;0,(T57-R57)/2,"")</f>
        <v/>
      </c>
      <c r="T57" s="104" t="n">
        <v>2129</v>
      </c>
      <c r="U57" s="104">
        <f>IF(V57&gt;0,(V57-T57)/2,"")</f>
        <v/>
      </c>
      <c r="V57" s="104" t="n">
        <v>3091</v>
      </c>
      <c r="W57" s="104">
        <f>IF(X57&gt;0,(X57-V57)/2,"")</f>
        <v/>
      </c>
      <c r="X57" s="104" t="n">
        <v>3091</v>
      </c>
      <c r="Y57" s="104">
        <f>IF(Z57&gt;0,(Z57-X57)/2,"")</f>
        <v/>
      </c>
      <c r="Z57" s="104" t="n">
        <v>3091</v>
      </c>
      <c r="AA57" s="104">
        <f>IF(AB57&gt;0,(AB57-Z57)/2,"")</f>
        <v/>
      </c>
      <c r="AB57" s="104" t="n">
        <v>3091</v>
      </c>
      <c r="AC57" s="104">
        <f>IF(AD57&gt;0,(AD57-AB57)/2,"")</f>
        <v/>
      </c>
      <c r="AD57" s="104" t="n">
        <v>3091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2628</v>
      </c>
      <c r="S58" s="106">
        <f>IF(T58&gt;0,(T58-R58)/2,"")</f>
        <v/>
      </c>
      <c r="T58" s="106" t="n">
        <v>2628</v>
      </c>
      <c r="U58" s="106">
        <f>IF(V58&gt;0,(V58-T58)/2,"")</f>
        <v/>
      </c>
      <c r="V58" s="106" t="n">
        <v>3549</v>
      </c>
      <c r="W58" s="106">
        <f>IF(X58&gt;0,(X58-V58)/2,"")</f>
        <v/>
      </c>
      <c r="X58" s="106" t="n">
        <v>3549</v>
      </c>
      <c r="Y58" s="106">
        <f>IF(Z58&gt;0,(Z58-X58)/2,"")</f>
        <v/>
      </c>
      <c r="Z58" s="106" t="n">
        <v>3549</v>
      </c>
      <c r="AA58" s="106">
        <f>IF(AB58&gt;0,(AB58-Z58)/2,"")</f>
        <v/>
      </c>
      <c r="AB58" s="106" t="n">
        <v>3549</v>
      </c>
      <c r="AC58" s="106">
        <f>IF(AD58&gt;0,(AD58-AB58)/2,"")</f>
        <v/>
      </c>
      <c r="AD58" s="106" t="n">
        <v>3549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1594</v>
      </c>
      <c r="S59" s="108">
        <f>IF(T59&gt;0,(T59-R59)/2,"")</f>
        <v/>
      </c>
      <c r="T59" s="108" t="n">
        <v>1797</v>
      </c>
      <c r="U59" s="108">
        <f>IF(V59&gt;0,(V59-T59)/2,"")</f>
        <v/>
      </c>
      <c r="V59" s="108" t="n">
        <v>2192</v>
      </c>
      <c r="W59" s="108">
        <f>IF(X59&gt;0,(X59-V59)/2,"")</f>
        <v/>
      </c>
      <c r="X59" s="108" t="n">
        <v>2192</v>
      </c>
      <c r="Y59" s="108">
        <f>IF(Z59&gt;0,(Z59-X59)/2,"")</f>
        <v/>
      </c>
      <c r="Z59" s="108" t="n">
        <v>2192</v>
      </c>
      <c r="AA59" s="108">
        <f>IF(AB59&gt;0,(AB59-Z59)/2,"")</f>
        <v/>
      </c>
      <c r="AB59" s="108" t="n">
        <v>2192</v>
      </c>
      <c r="AC59" s="108">
        <f>IF(AD59&gt;0,(AD59-AB59)/2,"")</f>
        <v/>
      </c>
      <c r="AD59" s="108" t="n">
        <v>2192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1389</v>
      </c>
      <c r="S60" s="114">
        <f>IF(T60&gt;0,(T60-R60)/2,"")</f>
        <v/>
      </c>
      <c r="T60" s="114" t="n">
        <v>1667</v>
      </c>
      <c r="U60" s="114">
        <f>IF(V60&gt;0,(V60-T60)/2,"")</f>
        <v/>
      </c>
      <c r="V60" s="114" t="n">
        <v>2617</v>
      </c>
      <c r="W60" s="114">
        <f>IF(X60&gt;0,(X60-V60)/2,"")</f>
        <v/>
      </c>
      <c r="X60" s="114" t="n">
        <v>2789</v>
      </c>
      <c r="Y60" s="114">
        <f>IF(Z60&gt;0,(Z60-X60)/2,"")</f>
        <v/>
      </c>
      <c r="Z60" s="114" t="n">
        <v>2789</v>
      </c>
      <c r="AA60" s="114">
        <f>IF(AB60&gt;0,(AB60-Z60)/2,"")</f>
        <v/>
      </c>
      <c r="AB60" s="114" t="n">
        <v>2789</v>
      </c>
      <c r="AC60" s="114">
        <f>IF(AD60&gt;0,(AD60-AB60)/2,"")</f>
        <v/>
      </c>
      <c r="AD60" s="114" t="n">
        <v>2789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926</v>
      </c>
      <c r="S61" s="104">
        <f>IF(T61&gt;0,(T61-R61)/2,"")</f>
        <v/>
      </c>
      <c r="T61" s="104" t="n">
        <v>926</v>
      </c>
      <c r="U61" s="104">
        <f>IF(V61&gt;0,(V61-T61)/2,"")</f>
        <v/>
      </c>
      <c r="V61" s="104" t="n">
        <v>2076</v>
      </c>
      <c r="W61" s="104">
        <f>IF(X61&gt;0,(X61-V61)/2,"")</f>
        <v/>
      </c>
      <c r="X61" s="104" t="n">
        <v>2077</v>
      </c>
      <c r="Y61" s="104">
        <f>IF(Z61&gt;0,(Z61-X61)/2,"")</f>
        <v/>
      </c>
      <c r="Z61" s="104" t="n">
        <v>2077</v>
      </c>
      <c r="AA61" s="104">
        <f>IF(AB61&gt;0,(AB61-Z61)/2,"")</f>
        <v/>
      </c>
      <c r="AB61" s="104" t="n">
        <v>2077</v>
      </c>
      <c r="AC61" s="104">
        <f>IF(AD61&gt;0,(AD61-AB61)/2,"")</f>
        <v/>
      </c>
      <c r="AD61" s="104" t="n">
        <v>2077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1120</v>
      </c>
      <c r="S62" s="106">
        <f>IF(T62&gt;0,(T62-R62)/2,"")</f>
        <v/>
      </c>
      <c r="T62" s="106" t="n">
        <v>1400</v>
      </c>
      <c r="U62" s="106">
        <f>IF(V62&gt;0,(V62-T62)/2,"")</f>
        <v/>
      </c>
      <c r="V62" s="106" t="n">
        <v>1417</v>
      </c>
      <c r="W62" s="106">
        <f>IF(X62&gt;0,(X62-V62)/2,"")</f>
        <v/>
      </c>
      <c r="X62" s="106" t="n">
        <v>1417</v>
      </c>
      <c r="Y62" s="106">
        <f>IF(Z62&gt;0,(Z62-X62)/2,"")</f>
        <v/>
      </c>
      <c r="Z62" s="106" t="n">
        <v>1417</v>
      </c>
      <c r="AA62" s="106">
        <f>IF(AB62&gt;0,(AB62-Z62)/2,"")</f>
        <v/>
      </c>
      <c r="AB62" s="106" t="n">
        <v>1417</v>
      </c>
      <c r="AC62" s="106">
        <f>IF(AD62&gt;0,(AD62-AB62)/2,"")</f>
        <v/>
      </c>
      <c r="AD62" s="106" t="n">
        <v>1417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332</v>
      </c>
      <c r="S63" s="108">
        <f>IF(T63&gt;0,(T63-R63)/2,"")</f>
        <v/>
      </c>
      <c r="T63" s="108" t="n">
        <v>380</v>
      </c>
      <c r="U63" s="108">
        <f>IF(V63&gt;0,(V63-T63)/2,"")</f>
        <v/>
      </c>
      <c r="V63" s="108" t="n">
        <v>551</v>
      </c>
      <c r="W63" s="108">
        <f>IF(X63&gt;0,(X63-V63)/2,"")</f>
        <v/>
      </c>
      <c r="X63" s="108" t="n">
        <v>1289</v>
      </c>
      <c r="Y63" s="108">
        <f>IF(Z63&gt;0,(Z63-X63)/2,"")</f>
        <v/>
      </c>
      <c r="Z63" s="108" t="n">
        <v>1289</v>
      </c>
      <c r="AA63" s="108">
        <f>IF(AB63&gt;0,(AB63-Z63)/2,"")</f>
        <v/>
      </c>
      <c r="AB63" s="108" t="n">
        <v>1289</v>
      </c>
      <c r="AC63" s="108">
        <f>IF(AD63&gt;0,(AD63-AB63)/2,"")</f>
        <v/>
      </c>
      <c r="AD63" s="108" t="n">
        <v>1289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1426</v>
      </c>
      <c r="S64" s="114">
        <f>IF(T64&gt;0,(T64-R64)/2,"")</f>
        <v/>
      </c>
      <c r="T64" s="114" t="n">
        <v>1809</v>
      </c>
      <c r="U64" s="114">
        <f>IF(V64&gt;0,(V64-T64)/2,"")</f>
        <v/>
      </c>
      <c r="V64" s="114" t="n">
        <v>2137</v>
      </c>
      <c r="W64" s="114">
        <f>IF(X64&gt;0,(X64-V64)/2,"")</f>
        <v/>
      </c>
      <c r="X64" s="114" t="n">
        <v>2042</v>
      </c>
      <c r="Y64" s="114">
        <f>IF(Z64&gt;0,(Z64-X64)/2,"")</f>
        <v/>
      </c>
      <c r="Z64" s="114" t="n">
        <v>2042</v>
      </c>
      <c r="AA64" s="114">
        <f>IF(AB64&gt;0,(AB64-Z64)/2,"")</f>
        <v/>
      </c>
      <c r="AB64" s="114" t="n">
        <v>2042</v>
      </c>
      <c r="AC64" s="114">
        <f>IF(AD64&gt;0,(AD64-AB64)/2,"")</f>
        <v/>
      </c>
      <c r="AD64" s="114" t="n">
        <v>2042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34.xml><?xml version="1.0" encoding="utf-8"?>
<worksheet xmlns:r="http://schemas.openxmlformats.org/officeDocument/2006/relationships" xmlns="http://schemas.openxmlformats.org/spreadsheetml/2006/main">
  <sheetPr codeName="Sheet134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44484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16776</v>
      </c>
      <c r="G6" s="117" t="n">
        <v>8442.30975</v>
      </c>
      <c r="H6" s="117" t="n">
        <v>739.7804374999999</v>
      </c>
      <c r="I6" s="19">
        <f>G6+H6</f>
        <v/>
      </c>
      <c r="J6" s="119" t="n"/>
      <c r="K6" s="117" t="n"/>
      <c r="L6" s="117" t="n"/>
      <c r="M6" s="19">
        <f>K6+L6</f>
        <v/>
      </c>
      <c r="N6" s="85" t="n">
        <v>59</v>
      </c>
      <c r="O6" s="85" t="n">
        <v>53</v>
      </c>
      <c r="P6" s="92" t="n"/>
      <c r="Q6" s="20">
        <f>J6-P6</f>
        <v/>
      </c>
      <c r="R6" s="21" t="n">
        <v>4560</v>
      </c>
      <c r="S6" s="20">
        <f>IF(R6&gt;0,(R6-R7-$Q6),"")</f>
        <v/>
      </c>
      <c r="T6" s="21" t="n">
        <v>7614</v>
      </c>
      <c r="U6" s="20">
        <f>IF(T6&gt;0,(T6-T7-$Q6),"")</f>
        <v/>
      </c>
      <c r="V6" s="21" t="n">
        <v>9434</v>
      </c>
      <c r="W6" s="20">
        <f>IF(V6&gt;0,(V6-V7-$Q6),"")</f>
        <v/>
      </c>
      <c r="X6" s="21" t="n">
        <v>13126</v>
      </c>
      <c r="Y6" s="20">
        <f>IF(X6&gt;0,(X6-X7-$Q6),"")</f>
        <v/>
      </c>
      <c r="Z6" s="21" t="n">
        <v>13126</v>
      </c>
      <c r="AA6" s="20">
        <f>IF(Z6&gt;0,(Z6-Z7-$Q6),"")</f>
        <v/>
      </c>
      <c r="AB6" s="21" t="n">
        <v>13126</v>
      </c>
      <c r="AC6" s="22">
        <f>IF(AB6&gt;0,(AB6-AB7-$Q6),"")</f>
        <v/>
      </c>
      <c r="AD6" s="21" t="n">
        <v>13126</v>
      </c>
      <c r="AE6" s="22">
        <f>IF(AD6&gt;0,(AD6-AD7-$Q6),"")</f>
        <v/>
      </c>
    </row>
    <row r="7">
      <c r="B7" s="16" t="inlineStr">
        <is>
          <t>SMITH'S</t>
        </is>
      </c>
      <c r="C7" s="17" t="n"/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>
        <v>162</v>
      </c>
      <c r="S7" s="24" t="n"/>
      <c r="T7" s="25" t="n">
        <v>179</v>
      </c>
      <c r="U7" s="24" t="n"/>
      <c r="V7" s="25" t="n">
        <v>192</v>
      </c>
      <c r="W7" s="24" t="n"/>
      <c r="X7" s="25" t="n">
        <v>194</v>
      </c>
      <c r="Y7" s="24" t="n"/>
      <c r="Z7" s="25" t="n">
        <v>194</v>
      </c>
      <c r="AA7" s="24" t="n"/>
      <c r="AB7" s="25" t="n">
        <v>194</v>
      </c>
      <c r="AC7" s="26" t="n"/>
      <c r="AD7" s="25" t="n">
        <v>194</v>
      </c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2421</v>
      </c>
      <c r="E8" s="29" t="inlineStr">
        <is>
          <t>Room 2</t>
        </is>
      </c>
      <c r="F8" s="119" t="n">
        <v>1973</v>
      </c>
      <c r="G8" s="117" t="n">
        <v>3635.7755</v>
      </c>
      <c r="H8" s="117" t="n">
        <v>9505.357595379997</v>
      </c>
      <c r="I8" s="19">
        <f>G8+H8</f>
        <v/>
      </c>
      <c r="J8" s="119" t="n"/>
      <c r="K8" s="117" t="n"/>
      <c r="L8" s="117" t="n"/>
      <c r="M8" s="19">
        <f>K8+L8</f>
        <v/>
      </c>
      <c r="N8" s="87" t="n">
        <v>18</v>
      </c>
      <c r="O8" s="87" t="n">
        <v>14</v>
      </c>
      <c r="P8" s="92" t="n"/>
      <c r="Q8" s="20">
        <f>J8-P8</f>
        <v/>
      </c>
      <c r="R8" s="21" t="n">
        <v>248</v>
      </c>
      <c r="S8" s="20">
        <f>IF(R8&gt;0,(R8-R9-$Q8),"")</f>
        <v/>
      </c>
      <c r="T8" s="21" t="n">
        <v>409</v>
      </c>
      <c r="U8" s="20">
        <f>IF(T8&gt;0,(T8-T9-$Q8),"")</f>
        <v/>
      </c>
      <c r="V8" s="21" t="n">
        <v>1779</v>
      </c>
      <c r="W8" s="20">
        <f>IF(V8&gt;0,(V8-V9-$Q8),"")</f>
        <v/>
      </c>
      <c r="X8" s="21" t="n">
        <v>1785</v>
      </c>
      <c r="Y8" s="20">
        <f>IF(X8&gt;0,(X8-X9-$Q8),"")</f>
        <v/>
      </c>
      <c r="Z8" s="21" t="n">
        <v>1785</v>
      </c>
      <c r="AA8" s="20">
        <f>IF(Z8&gt;0,(Z8-Z9-$Q8),"")</f>
        <v/>
      </c>
      <c r="AB8" s="21" t="n">
        <v>1785</v>
      </c>
      <c r="AC8" s="22">
        <f>IF(AB8&gt;0,(AB8-AB9-$Q8),"")</f>
        <v/>
      </c>
      <c r="AD8" s="21" t="n">
        <v>1785</v>
      </c>
      <c r="AE8" s="22">
        <f>IF(AD8&gt;0,(AD8-AD9-$Q8),"")</f>
        <v/>
      </c>
    </row>
    <row r="9">
      <c r="B9" s="28" t="inlineStr">
        <is>
          <t>SPROUTS CO</t>
        </is>
      </c>
      <c r="C9" s="17" t="n">
        <v>1327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>
        <v>0</v>
      </c>
      <c r="S9" s="24" t="n"/>
      <c r="T9" s="30" t="n">
        <v>0</v>
      </c>
      <c r="U9" s="24" t="n"/>
      <c r="V9" s="30" t="n">
        <v>13</v>
      </c>
      <c r="W9" s="24" t="n"/>
      <c r="X9" s="30" t="n">
        <v>13</v>
      </c>
      <c r="Y9" s="24" t="n"/>
      <c r="Z9" s="30" t="n">
        <v>13</v>
      </c>
      <c r="AA9" s="24" t="n"/>
      <c r="AB9" s="30" t="n">
        <v>13</v>
      </c>
      <c r="AC9" s="26" t="n"/>
      <c r="AD9" s="30" t="n">
        <v>13</v>
      </c>
      <c r="AE9" s="26" t="n"/>
    </row>
    <row r="10">
      <c r="B10" s="16" t="inlineStr">
        <is>
          <t>WM DC</t>
        </is>
      </c>
      <c r="C10" s="17" t="n">
        <v>0</v>
      </c>
      <c r="E10" s="18" t="inlineStr">
        <is>
          <t>Room 3</t>
        </is>
      </c>
      <c r="F10" s="119" t="n">
        <v>18171</v>
      </c>
      <c r="G10" s="117" t="n">
        <v>14503.0965</v>
      </c>
      <c r="H10" s="117" t="n">
        <v>353.947479</v>
      </c>
      <c r="I10" s="19">
        <f>G10+H10</f>
        <v/>
      </c>
      <c r="J10" s="119" t="n"/>
      <c r="K10" s="117" t="n"/>
      <c r="L10" s="117" t="n"/>
      <c r="M10" s="19">
        <f>K10+L10</f>
        <v/>
      </c>
      <c r="N10" s="88" t="n">
        <v>41</v>
      </c>
      <c r="O10" s="88" t="n">
        <v>35</v>
      </c>
      <c r="P10" s="92" t="n"/>
      <c r="Q10" s="20">
        <f>J10-P10</f>
        <v/>
      </c>
      <c r="R10" s="21" t="n">
        <v>4474</v>
      </c>
      <c r="S10" s="20">
        <f>IF(R10&gt;0,(R10-R11-$Q10),"")</f>
        <v/>
      </c>
      <c r="T10" s="21" t="n">
        <v>6313</v>
      </c>
      <c r="U10" s="20">
        <f>IF(T10&gt;0,(T10-T11-$Q10),"")</f>
        <v/>
      </c>
      <c r="V10" s="21" t="n">
        <v>9302</v>
      </c>
      <c r="W10" s="20">
        <f>IF(V10&gt;0,(V10-V11-$Q10),"")</f>
        <v/>
      </c>
      <c r="X10" s="21" t="n">
        <v>10574</v>
      </c>
      <c r="Y10" s="20">
        <f>IF(X10&gt;0,(X10-X11-$Q10),"")</f>
        <v/>
      </c>
      <c r="Z10" s="21" t="n">
        <v>11186</v>
      </c>
      <c r="AA10" s="20">
        <f>IF(Z10&gt;0,(Z10-Z11-$Q10),"")</f>
        <v/>
      </c>
      <c r="AB10" s="21" t="n">
        <v>11186</v>
      </c>
      <c r="AC10" s="22">
        <f>IF(AB10&gt;0,(AB10-AB11-$Q10),"")</f>
        <v/>
      </c>
      <c r="AD10" s="21" t="n">
        <v>11186</v>
      </c>
      <c r="AE10" s="22">
        <f>IF(AD10&gt;0,(AD10-AD11-$Q10),"")</f>
        <v/>
      </c>
    </row>
    <row r="11">
      <c r="B11" s="16" t="inlineStr">
        <is>
          <t>ALBSFWY PHX</t>
        </is>
      </c>
      <c r="C11" s="17" t="n">
        <v>10003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>
        <v>3</v>
      </c>
      <c r="S11" s="24" t="n"/>
      <c r="T11" s="30" t="n">
        <v>52</v>
      </c>
      <c r="U11" s="24" t="n"/>
      <c r="V11" s="30" t="n">
        <v>52</v>
      </c>
      <c r="W11" s="24" t="n"/>
      <c r="X11" s="30" t="n">
        <v>52</v>
      </c>
      <c r="Y11" s="24" t="n"/>
      <c r="Z11" s="30" t="n">
        <v>66</v>
      </c>
      <c r="AA11" s="24" t="n"/>
      <c r="AB11" s="30" t="n">
        <v>66</v>
      </c>
      <c r="AC11" s="26" t="n"/>
      <c r="AD11" s="30" t="n">
        <v>66</v>
      </c>
      <c r="AE11" s="26" t="n"/>
    </row>
    <row r="12">
      <c r="B12" s="16" t="inlineStr">
        <is>
          <t>KING SOOPERS</t>
        </is>
      </c>
      <c r="C12" s="17" t="n"/>
      <c r="E12" s="29" t="inlineStr">
        <is>
          <t>Room 4</t>
        </is>
      </c>
      <c r="F12" s="119" t="n">
        <v>13235</v>
      </c>
      <c r="G12" s="117" t="n">
        <v>12934.32825</v>
      </c>
      <c r="H12" s="117" t="n">
        <v>16015.95410082</v>
      </c>
      <c r="I12" s="19">
        <f>G12+H12</f>
        <v/>
      </c>
      <c r="J12" s="119" t="n"/>
      <c r="K12" s="117" t="n"/>
      <c r="L12" s="117" t="n"/>
      <c r="M12" s="19">
        <f>K12+L12</f>
        <v/>
      </c>
      <c r="N12" s="88" t="n">
        <v>46</v>
      </c>
      <c r="O12" s="88" t="n">
        <v>39</v>
      </c>
      <c r="P12" s="92" t="n"/>
      <c r="Q12" s="20">
        <f>J12-P12</f>
        <v/>
      </c>
      <c r="R12" s="21" t="n">
        <v>5310</v>
      </c>
      <c r="S12" s="20">
        <f>IF(R12&gt;0,(R12-R13-$Q12),"")</f>
        <v/>
      </c>
      <c r="T12" s="21" t="n">
        <v>7171</v>
      </c>
      <c r="U12" s="20">
        <f>IF(T12&gt;0,(T12-T13-$Q12),"")</f>
        <v/>
      </c>
      <c r="V12" s="21" t="n">
        <v>10040</v>
      </c>
      <c r="W12" s="20">
        <f>IF(V12&gt;0,(V12-V13-$Q12),"")</f>
        <v/>
      </c>
      <c r="X12" s="21" t="n">
        <v>11645</v>
      </c>
      <c r="Y12" s="20">
        <f>IF(X12&gt;0,(X12-X13-$Q12),"")</f>
        <v/>
      </c>
      <c r="Z12" s="21" t="n">
        <v>11645</v>
      </c>
      <c r="AA12" s="20">
        <f>IF(Z12&gt;0,(Z12-Z13-$Q12),"")</f>
        <v/>
      </c>
      <c r="AB12" s="21" t="n">
        <v>11645</v>
      </c>
      <c r="AC12" s="22">
        <f>IF(AB12&gt;0,(AB12-AB13-$Q12),"")</f>
        <v/>
      </c>
      <c r="AD12" s="21" t="n">
        <v>11645</v>
      </c>
      <c r="AE12" s="22">
        <f>IF(AD12&gt;0,(AD12-AD13-$Q12),"")</f>
        <v/>
      </c>
    </row>
    <row r="13">
      <c r="B13" s="28" t="inlineStr">
        <is>
          <t>FRY'S</t>
        </is>
      </c>
      <c r="C13" s="17" t="n"/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>
        <v>74</v>
      </c>
      <c r="S13" s="24" t="n"/>
      <c r="T13" s="30" t="n">
        <v>92</v>
      </c>
      <c r="U13" s="24" t="n"/>
      <c r="V13" s="30" t="n">
        <v>147</v>
      </c>
      <c r="W13" s="24" t="n"/>
      <c r="X13" s="30" t="n">
        <v>173</v>
      </c>
      <c r="Y13" s="24" t="n"/>
      <c r="Z13" s="30" t="n">
        <v>173</v>
      </c>
      <c r="AA13" s="24" t="n"/>
      <c r="AB13" s="30" t="n">
        <v>173</v>
      </c>
      <c r="AC13" s="26" t="n"/>
      <c r="AD13" s="30" t="n">
        <v>173</v>
      </c>
      <c r="AE13" s="26" t="n"/>
    </row>
    <row r="14">
      <c r="B14" s="43" t="inlineStr">
        <is>
          <t>RALPHS</t>
        </is>
      </c>
      <c r="C14" s="17" t="n"/>
      <c r="E14" s="18" t="inlineStr">
        <is>
          <t>Room 5</t>
        </is>
      </c>
      <c r="F14" s="119" t="n">
        <v>11898</v>
      </c>
      <c r="G14" s="117" t="n">
        <v>15425.115</v>
      </c>
      <c r="H14" s="117" t="n">
        <v>15604.42115810001</v>
      </c>
      <c r="I14" s="19">
        <f>G14+H14</f>
        <v/>
      </c>
      <c r="J14" s="119" t="n"/>
      <c r="K14" s="117" t="n"/>
      <c r="L14" s="117" t="n"/>
      <c r="M14" s="19">
        <f>K14+L14</f>
        <v/>
      </c>
      <c r="N14" s="88" t="n">
        <v>57</v>
      </c>
      <c r="O14" s="88" t="n">
        <v>48</v>
      </c>
      <c r="P14" s="92" t="n"/>
      <c r="Q14" s="20">
        <f>J14-P14</f>
        <v/>
      </c>
      <c r="R14" s="21" t="n">
        <v>7066</v>
      </c>
      <c r="S14" s="20">
        <f>IF(R14&gt;0,(R14-R15-$Q14),"")</f>
        <v/>
      </c>
      <c r="T14" s="21" t="n">
        <v>7540</v>
      </c>
      <c r="U14" s="20">
        <f>IF(T14&gt;0,(T14-T15-$Q14),"")</f>
        <v/>
      </c>
      <c r="V14" s="21" t="n">
        <v>7540</v>
      </c>
      <c r="W14" s="20">
        <f>IF(V14&gt;0,(V14-V15-$Q14),"")</f>
        <v/>
      </c>
      <c r="X14" s="21" t="n">
        <v>7540</v>
      </c>
      <c r="Y14" s="20">
        <f>IF(X14&gt;0,(X14-X15-$Q14),"")</f>
        <v/>
      </c>
      <c r="Z14" s="21" t="n">
        <v>7540</v>
      </c>
      <c r="AA14" s="20">
        <f>IF(Z14&gt;0,(Z14-Z15-$Q14),"")</f>
        <v/>
      </c>
      <c r="AB14" s="21" t="n">
        <v>7540</v>
      </c>
      <c r="AC14" s="22">
        <f>IF(AB14&gt;0,(AB14-AB15-$Q14),"")</f>
        <v/>
      </c>
      <c r="AD14" s="21" t="n">
        <v>7540</v>
      </c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/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>
        <v>226</v>
      </c>
      <c r="S15" s="24" t="n"/>
      <c r="T15" s="25" t="n">
        <v>227</v>
      </c>
      <c r="U15" s="24" t="n"/>
      <c r="V15" s="25" t="n">
        <v>227</v>
      </c>
      <c r="W15" s="24" t="n"/>
      <c r="X15" s="25" t="n">
        <v>227</v>
      </c>
      <c r="Y15" s="24" t="n"/>
      <c r="Z15" s="25" t="n">
        <v>227</v>
      </c>
      <c r="AA15" s="24" t="n"/>
      <c r="AB15" s="25" t="n">
        <v>227</v>
      </c>
      <c r="AC15" s="26" t="n"/>
      <c r="AD15" s="25" t="n">
        <v>227</v>
      </c>
      <c r="AE15" s="26" t="n"/>
    </row>
    <row r="16" ht="15" customHeight="1" thickBot="1">
      <c r="B16" s="16" t="inlineStr">
        <is>
          <t>SBUX PHX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/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/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22444</v>
      </c>
      <c r="S20" s="36" t="n">
        <v>-59174</v>
      </c>
      <c r="T20" s="35" t="n">
        <v>28039</v>
      </c>
      <c r="U20" s="36" t="n">
        <v>-53579</v>
      </c>
      <c r="V20" s="35" t="n">
        <v>43372</v>
      </c>
      <c r="W20" s="36" t="n">
        <v>-38246</v>
      </c>
      <c r="X20" s="35" t="n">
        <v>51385</v>
      </c>
      <c r="Y20" s="36" t="n">
        <v>-30233</v>
      </c>
      <c r="Z20" s="35" t="n">
        <v>54492</v>
      </c>
      <c r="AA20" s="36" t="n">
        <v>-27126</v>
      </c>
      <c r="AB20" s="35" t="n">
        <v>54492</v>
      </c>
      <c r="AC20" s="37" t="n">
        <v>-27126</v>
      </c>
      <c r="AD20" s="35" t="n">
        <v>54492</v>
      </c>
      <c r="AE20" s="37" t="n">
        <v>-27126</v>
      </c>
    </row>
    <row r="21" ht="15" customHeight="1" thickBot="1">
      <c r="M21" s="4" t="n"/>
      <c r="Q21" s="52" t="n"/>
      <c r="R21" s="40" t="n">
        <v>791</v>
      </c>
      <c r="S21" s="41" t="n"/>
      <c r="T21" s="40" t="n">
        <v>869</v>
      </c>
      <c r="U21" s="41" t="n"/>
      <c r="V21" s="40" t="n">
        <v>2711</v>
      </c>
      <c r="W21" s="41" t="n"/>
      <c r="X21" s="40" t="n">
        <v>2730</v>
      </c>
      <c r="Y21" s="41" t="n"/>
      <c r="Z21" s="40" t="n">
        <v>2732</v>
      </c>
      <c r="AA21" s="41" t="n"/>
      <c r="AB21" s="40" t="n">
        <v>2732</v>
      </c>
      <c r="AC21" s="42" t="n"/>
      <c r="AD21" s="40" t="n">
        <v>2732</v>
      </c>
      <c r="AE21" s="42" t="n"/>
    </row>
    <row r="22" ht="15" customHeight="1" thickBot="1">
      <c r="M22" s="4" t="n"/>
      <c r="Q22" s="54" t="n"/>
      <c r="R22" s="47" t="n">
        <v>11222</v>
      </c>
      <c r="S22" s="46" t="n"/>
      <c r="T22" s="47" t="n">
        <v>2797.5</v>
      </c>
      <c r="U22" s="46" t="n"/>
      <c r="V22" s="47" t="n">
        <v>7666.5</v>
      </c>
      <c r="W22" s="46" t="n"/>
      <c r="X22" s="47" t="n">
        <v>4006.5</v>
      </c>
      <c r="Y22" s="46" t="n"/>
      <c r="Z22" s="47" t="n">
        <v>1553.5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10072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35273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0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12645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3748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>
        <v>0</v>
      </c>
      <c r="S35" s="104">
        <f>IF(T35&gt;0,(T35-R35)/2,"")</f>
        <v/>
      </c>
      <c r="T35" s="104" t="n">
        <v>0</v>
      </c>
      <c r="U35" s="104">
        <f>IF(V35&gt;0,(V35-T35)/2,"")</f>
        <v/>
      </c>
      <c r="V35" s="104" t="n">
        <v>0</v>
      </c>
      <c r="W35" s="104">
        <f>IF(X35&gt;0,(X35-V35)/2,"")</f>
        <v/>
      </c>
      <c r="X35" s="104" t="n">
        <v>3092</v>
      </c>
      <c r="Y35" s="104">
        <f>IF(Z35&gt;0,(Z35-X35)/2,"")</f>
        <v/>
      </c>
      <c r="Z35" s="104" t="n">
        <v>3092</v>
      </c>
      <c r="AA35" s="104">
        <f>IF(AB35&gt;0,(AB35-Z35)/2,"")</f>
        <v/>
      </c>
      <c r="AB35" s="104" t="n">
        <v>3092</v>
      </c>
      <c r="AC35" s="104">
        <f>IF(AD35&gt;0,(AD35-AB35)/2,"")</f>
        <v/>
      </c>
      <c r="AD35" s="104" t="n">
        <v>3092</v>
      </c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>
        <v>0</v>
      </c>
      <c r="S36" s="106">
        <f>IF(T36&gt;0,(T36-R36)/2,"")</f>
        <v/>
      </c>
      <c r="T36" s="106" t="n">
        <v>1005</v>
      </c>
      <c r="U36" s="106">
        <f>IF(V36&gt;0,(V36-T36)/2,"")</f>
        <v/>
      </c>
      <c r="V36" s="106" t="n">
        <v>1005</v>
      </c>
      <c r="W36" s="106">
        <f>IF(X36&gt;0,(X36-V36)/2,"")</f>
        <v/>
      </c>
      <c r="X36" s="106" t="n">
        <v>1130</v>
      </c>
      <c r="Y36" s="106">
        <f>IF(Z36&gt;0,(Z36-X36)/2,"")</f>
        <v/>
      </c>
      <c r="Z36" s="106" t="n">
        <v>1130</v>
      </c>
      <c r="AA36" s="106">
        <f>IF(AB36&gt;0,(AB36-Z36)/2,"")</f>
        <v/>
      </c>
      <c r="AB36" s="106" t="n">
        <v>1130</v>
      </c>
      <c r="AC36" s="106">
        <f>IF(AD36&gt;0,(AD36-AB36)/2,"")</f>
        <v/>
      </c>
      <c r="AD36" s="106" t="n">
        <v>1130</v>
      </c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>
        <v>57</v>
      </c>
      <c r="S37" s="108">
        <f>IF(T37&gt;0,(T37-R37)/2,"")</f>
        <v/>
      </c>
      <c r="T37" s="108" t="n">
        <v>57</v>
      </c>
      <c r="U37" s="108">
        <f>IF(V37&gt;0,(V37-T37)/2,"")</f>
        <v/>
      </c>
      <c r="V37" s="108" t="n">
        <v>377</v>
      </c>
      <c r="W37" s="108">
        <f>IF(X37&gt;0,(X37-V37)/2,"")</f>
        <v/>
      </c>
      <c r="X37" s="108" t="n">
        <v>1174</v>
      </c>
      <c r="Y37" s="108">
        <f>IF(Z37&gt;0,(Z37-X37)/2,"")</f>
        <v/>
      </c>
      <c r="Z37" s="108" t="n">
        <v>1174</v>
      </c>
      <c r="AA37" s="108">
        <f>IF(AB37&gt;0,(AB37-Z37)/2,"")</f>
        <v/>
      </c>
      <c r="AB37" s="108" t="n">
        <v>1174</v>
      </c>
      <c r="AC37" s="108">
        <f>IF(AD37&gt;0,(AD37-AB37)/2,"")</f>
        <v/>
      </c>
      <c r="AD37" s="108" t="n">
        <v>1174</v>
      </c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>
        <v>1214</v>
      </c>
      <c r="S38" s="106">
        <f>IF(T38&gt;0,(T38-R38)/2,"")</f>
        <v/>
      </c>
      <c r="T38" s="106" t="n">
        <v>2837</v>
      </c>
      <c r="U38" s="106">
        <f>IF(V38&gt;0,(V38-T38)/2,"")</f>
        <v/>
      </c>
      <c r="V38" s="106" t="n">
        <v>3835</v>
      </c>
      <c r="W38" s="106">
        <f>IF(X38&gt;0,(X38-V38)/2,"")</f>
        <v/>
      </c>
      <c r="X38" s="106" t="n">
        <v>3352</v>
      </c>
      <c r="Y38" s="106">
        <f>IF(Z38&gt;0,(Z38-X38)/2,"")</f>
        <v/>
      </c>
      <c r="Z38" s="106" t="n">
        <v>3352</v>
      </c>
      <c r="AA38" s="106">
        <f>IF(AB38&gt;0,(AB38-Z38)/2,"")</f>
        <v/>
      </c>
      <c r="AB38" s="106" t="n">
        <v>3352</v>
      </c>
      <c r="AC38" s="106">
        <f>IF(AD38&gt;0,(AD38-AB38)/2,"")</f>
        <v/>
      </c>
      <c r="AD38" s="106" t="n">
        <v>3352</v>
      </c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>
        <v>1103</v>
      </c>
      <c r="S39" s="108">
        <f>IF(T39&gt;0,(T39-R39)/2,"")</f>
        <v/>
      </c>
      <c r="T39" s="108" t="n">
        <v>1103</v>
      </c>
      <c r="U39" s="108">
        <f>IF(V39&gt;0,(V39-T39)/2,"")</f>
        <v/>
      </c>
      <c r="V39" s="108" t="n">
        <v>1605</v>
      </c>
      <c r="W39" s="108">
        <f>IF(X39&gt;0,(X39-V39)/2,"")</f>
        <v/>
      </c>
      <c r="X39" s="108" t="n">
        <v>1743</v>
      </c>
      <c r="Y39" s="108">
        <f>IF(Z39&gt;0,(Z39-X39)/2,"")</f>
        <v/>
      </c>
      <c r="Z39" s="108" t="n">
        <v>1743</v>
      </c>
      <c r="AA39" s="108">
        <f>IF(AB39&gt;0,(AB39-Z39)/2,"")</f>
        <v/>
      </c>
      <c r="AB39" s="108" t="n">
        <v>1743</v>
      </c>
      <c r="AC39" s="108">
        <f>IF(AD39&gt;0,(AD39-AB39)/2,"")</f>
        <v/>
      </c>
      <c r="AD39" s="108" t="n">
        <v>1743</v>
      </c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>
        <v>881</v>
      </c>
      <c r="S40" s="106">
        <f>IF(T40&gt;0,(T40-R40)/2,"")</f>
        <v/>
      </c>
      <c r="T40" s="106" t="n">
        <v>881</v>
      </c>
      <c r="U40" s="106">
        <f>IF(V40&gt;0,(V40-T40)/2,"")</f>
        <v/>
      </c>
      <c r="V40" s="106" t="n">
        <v>881</v>
      </c>
      <c r="W40" s="106">
        <f>IF(X40&gt;0,(X40-V40)/2,"")</f>
        <v/>
      </c>
      <c r="X40" s="106" t="n">
        <v>904</v>
      </c>
      <c r="Y40" s="106">
        <f>IF(Z40&gt;0,(Z40-X40)/2,"")</f>
        <v/>
      </c>
      <c r="Z40" s="106" t="n">
        <v>904</v>
      </c>
      <c r="AA40" s="106">
        <f>IF(AB40&gt;0,(AB40-Z40)/2,"")</f>
        <v/>
      </c>
      <c r="AB40" s="106" t="n">
        <v>904</v>
      </c>
      <c r="AC40" s="106">
        <f>IF(AD40&gt;0,(AD40-AB40)/2,"")</f>
        <v/>
      </c>
      <c r="AD40" s="106" t="n">
        <v>904</v>
      </c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>
        <v>1305</v>
      </c>
      <c r="S41" s="108">
        <f>IF(T41&gt;0,(T41-R41)/2,"")</f>
        <v/>
      </c>
      <c r="T41" s="108" t="n">
        <v>1731</v>
      </c>
      <c r="U41" s="108">
        <f>IF(V41&gt;0,(V41-T41)/2,"")</f>
        <v/>
      </c>
      <c r="V41" s="108" t="n">
        <v>1731</v>
      </c>
      <c r="W41" s="108">
        <f>IF(X41&gt;0,(X41-V41)/2,"")</f>
        <v/>
      </c>
      <c r="X41" s="108" t="n">
        <v>1731</v>
      </c>
      <c r="Y41" s="108">
        <f>IF(Z41&gt;0,(Z41-X41)/2,"")</f>
        <v/>
      </c>
      <c r="Z41" s="108" t="n">
        <v>1731</v>
      </c>
      <c r="AA41" s="108">
        <f>IF(AB41&gt;0,(AB41-Z41)/2,"")</f>
        <v/>
      </c>
      <c r="AB41" s="108" t="n">
        <v>1731</v>
      </c>
      <c r="AC41" s="108">
        <f>IF(AD41&gt;0,(AD41-AB41)/2,"")</f>
        <v/>
      </c>
      <c r="AD41" s="108" t="n">
        <v>1731</v>
      </c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>
        <v>0</v>
      </c>
      <c r="S42" s="106">
        <f>IF(T42&gt;0,(T42-R42)/2,"")</f>
        <v/>
      </c>
      <c r="T42" s="106" t="n">
        <v>0</v>
      </c>
      <c r="U42" s="106">
        <f>IF(V42&gt;0,(V42-T42)/2,"")</f>
        <v/>
      </c>
      <c r="V42" s="106" t="n">
        <v>0</v>
      </c>
      <c r="W42" s="106">
        <f>IF(X42&gt;0,(X42-V42)/2,"")</f>
        <v/>
      </c>
      <c r="X42" s="106" t="n">
        <v>0</v>
      </c>
      <c r="Y42" s="106">
        <f>IF(Z42&gt;0,(Z42-X42)/2,"")</f>
        <v/>
      </c>
      <c r="Z42" s="106" t="n">
        <v>0</v>
      </c>
      <c r="AA42" s="106">
        <f>IF(AB42&gt;0,(AB42-Z42)/2,"")</f>
        <v/>
      </c>
      <c r="AB42" s="106" t="n">
        <v>0</v>
      </c>
      <c r="AC42" s="106">
        <f>IF(AD42&gt;0,(AD42-AB42)/2,"")</f>
        <v/>
      </c>
      <c r="AD42" s="106" t="n">
        <v>0</v>
      </c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>
        <v>0</v>
      </c>
      <c r="S43" s="110">
        <f>IF(T43&gt;0,(T43-R43)/2,"")</f>
        <v/>
      </c>
      <c r="T43" s="110" t="n">
        <v>0</v>
      </c>
      <c r="U43" s="110">
        <f>IF(V43&gt;0,(V43-T43)/2,"")</f>
        <v/>
      </c>
      <c r="V43" s="110" t="n">
        <v>0</v>
      </c>
      <c r="W43" s="110">
        <f>IF(X43&gt;0,(X43-V43)/2,"")</f>
        <v/>
      </c>
      <c r="X43" s="110" t="n">
        <v>0</v>
      </c>
      <c r="Y43" s="110">
        <f>IF(Z43&gt;0,(Z43-X43)/2,"")</f>
        <v/>
      </c>
      <c r="Z43" s="110" t="n">
        <v>0</v>
      </c>
      <c r="AA43" s="110">
        <f>IF(AB43&gt;0,(AB43-Z43)/2,"")</f>
        <v/>
      </c>
      <c r="AB43" s="110" t="n">
        <v>0</v>
      </c>
      <c r="AC43" s="110">
        <f>IF(AD43&gt;0,(AD43-AB43)/2,"")</f>
        <v/>
      </c>
      <c r="AD43" s="110" t="n">
        <v>0</v>
      </c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>
        <v>248</v>
      </c>
      <c r="S44" s="112">
        <f>IF(T44&gt;0,(T44-R44)/2,"")</f>
        <v/>
      </c>
      <c r="T44" s="112" t="n">
        <v>409</v>
      </c>
      <c r="U44" s="112">
        <f>IF(V44&gt;0,(V44-T44)/2,"")</f>
        <v/>
      </c>
      <c r="V44" s="112" t="n">
        <v>708</v>
      </c>
      <c r="W44" s="112">
        <f>IF(X44&gt;0,(X44-V44)/2,"")</f>
        <v/>
      </c>
      <c r="X44" s="112" t="n">
        <v>714</v>
      </c>
      <c r="Y44" s="112">
        <f>IF(Z44&gt;0,(Z44-X44)/2,"")</f>
        <v/>
      </c>
      <c r="Z44" s="112" t="n">
        <v>714</v>
      </c>
      <c r="AA44" s="112">
        <f>IF(AB44&gt;0,(AB44-Z44)/2,"")</f>
        <v/>
      </c>
      <c r="AB44" s="112" t="n">
        <v>714</v>
      </c>
      <c r="AC44" s="112">
        <f>IF(AD44&gt;0,(AD44-AB44)/2,"")</f>
        <v/>
      </c>
      <c r="AD44" s="112" t="n">
        <v>714</v>
      </c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>
        <v>0</v>
      </c>
      <c r="S45" s="108">
        <f>IF(T45&gt;0,(T45-R45)/2,"")</f>
        <v/>
      </c>
      <c r="T45" s="108" t="n">
        <v>0</v>
      </c>
      <c r="U45" s="108">
        <f>IF(V45&gt;0,(V45-T45)/2,"")</f>
        <v/>
      </c>
      <c r="V45" s="108" t="n">
        <v>1071</v>
      </c>
      <c r="W45" s="108">
        <f>IF(X45&gt;0,(X45-V45)/2,"")</f>
        <v/>
      </c>
      <c r="X45" s="108" t="n">
        <v>1071</v>
      </c>
      <c r="Y45" s="108">
        <f>IF(Z45&gt;0,(Z45-X45)/2,"")</f>
        <v/>
      </c>
      <c r="Z45" s="108" t="n">
        <v>1071</v>
      </c>
      <c r="AA45" s="108">
        <f>IF(AB45&gt;0,(AB45-Z45)/2,"")</f>
        <v/>
      </c>
      <c r="AB45" s="108" t="n">
        <v>1071</v>
      </c>
      <c r="AC45" s="108">
        <f>IF(AD45&gt;0,(AD45-AB45)/2,"")</f>
        <v/>
      </c>
      <c r="AD45" s="108" t="n">
        <v>1071</v>
      </c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>
        <v>0</v>
      </c>
      <c r="S46" s="106">
        <f>IF(T46&gt;0,(T46-R46)/2,"")</f>
        <v/>
      </c>
      <c r="T46" s="106" t="n">
        <v>0</v>
      </c>
      <c r="U46" s="106">
        <f>IF(V46&gt;0,(V46-T46)/2,"")</f>
        <v/>
      </c>
      <c r="V46" s="106" t="n">
        <v>0</v>
      </c>
      <c r="W46" s="106">
        <f>IF(X46&gt;0,(X46-V46)/2,"")</f>
        <v/>
      </c>
      <c r="X46" s="106" t="n">
        <v>0</v>
      </c>
      <c r="Y46" s="106">
        <f>IF(Z46&gt;0,(Z46-X46)/2,"")</f>
        <v/>
      </c>
      <c r="Z46" s="106" t="n">
        <v>0</v>
      </c>
      <c r="AA46" s="106">
        <f>IF(AB46&gt;0,(AB46-Z46)/2,"")</f>
        <v/>
      </c>
      <c r="AB46" s="106" t="n">
        <v>0</v>
      </c>
      <c r="AC46" s="106">
        <f>IF(AD46&gt;0,(AD46-AB46)/2,"")</f>
        <v/>
      </c>
      <c r="AD46" s="106" t="n">
        <v>0</v>
      </c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>
        <v>0</v>
      </c>
      <c r="S47" s="110">
        <f>IF(T47&gt;0,(T47-R47)/2,"")</f>
        <v/>
      </c>
      <c r="T47" s="110" t="n">
        <v>0</v>
      </c>
      <c r="U47" s="110">
        <f>IF(V47&gt;0,(V47-T47)/2,"")</f>
        <v/>
      </c>
      <c r="V47" s="110" t="n">
        <v>0</v>
      </c>
      <c r="W47" s="110">
        <f>IF(X47&gt;0,(X47-V47)/2,"")</f>
        <v/>
      </c>
      <c r="X47" s="110" t="n">
        <v>0</v>
      </c>
      <c r="Y47" s="110">
        <f>IF(Z47&gt;0,(Z47-X47)/2,"")</f>
        <v/>
      </c>
      <c r="Z47" s="110" t="n">
        <v>0</v>
      </c>
      <c r="AA47" s="110">
        <f>IF(AB47&gt;0,(AB47-Z47)/2,"")</f>
        <v/>
      </c>
      <c r="AB47" s="110" t="n">
        <v>0</v>
      </c>
      <c r="AC47" s="110">
        <f>IF(AD47&gt;0,(AD47-AB47)/2,"")</f>
        <v/>
      </c>
      <c r="AD47" s="110" t="n">
        <v>0</v>
      </c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>
        <v>0</v>
      </c>
      <c r="S48" s="112">
        <f>IF(T48&gt;0,(T48-R48)/2,"")</f>
        <v/>
      </c>
      <c r="T48" s="112" t="n">
        <v>720</v>
      </c>
      <c r="U48" s="112">
        <f>IF(V48&gt;0,(V48-T48)/2,"")</f>
        <v/>
      </c>
      <c r="V48" s="112" t="n">
        <v>1238</v>
      </c>
      <c r="W48" s="112">
        <f>IF(X48&gt;0,(X48-V48)/2,"")</f>
        <v/>
      </c>
      <c r="X48" s="112" t="n">
        <v>1369</v>
      </c>
      <c r="Y48" s="112">
        <f>IF(Z48&gt;0,(Z48-X48)/2,"")</f>
        <v/>
      </c>
      <c r="Z48" s="112" t="n">
        <v>1981</v>
      </c>
      <c r="AA48" s="112">
        <f>IF(AB48&gt;0,(AB48-Z48)/2,"")</f>
        <v/>
      </c>
      <c r="AB48" s="112" t="n">
        <v>1981</v>
      </c>
      <c r="AC48" s="112">
        <f>IF(AD48&gt;0,(AD48-AB48)/2,"")</f>
        <v/>
      </c>
      <c r="AD48" s="112" t="n">
        <v>1981</v>
      </c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>
        <v>887</v>
      </c>
      <c r="S49" s="108">
        <f>IF(T49&gt;0,(T49-R49)/2,"")</f>
        <v/>
      </c>
      <c r="T49" s="108" t="n">
        <v>1301</v>
      </c>
      <c r="U49" s="108">
        <f>IF(V49&gt;0,(V49-T49)/2,"")</f>
        <v/>
      </c>
      <c r="V49" s="108" t="n">
        <v>1534</v>
      </c>
      <c r="W49" s="108">
        <f>IF(X49&gt;0,(X49-V49)/2,"")</f>
        <v/>
      </c>
      <c r="X49" s="108" t="n">
        <v>1947</v>
      </c>
      <c r="Y49" s="108">
        <f>IF(Z49&gt;0,(Z49-X49)/2,"")</f>
        <v/>
      </c>
      <c r="Z49" s="108" t="n">
        <v>1947</v>
      </c>
      <c r="AA49" s="108">
        <f>IF(AB49&gt;0,(AB49-Z49)/2,"")</f>
        <v/>
      </c>
      <c r="AB49" s="108" t="n">
        <v>1947</v>
      </c>
      <c r="AC49" s="108">
        <f>IF(AD49&gt;0,(AD49-AB49)/2,"")</f>
        <v/>
      </c>
      <c r="AD49" s="108" t="n">
        <v>1947</v>
      </c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>
        <v>1057</v>
      </c>
      <c r="S50" s="106">
        <f>IF(T50&gt;0,(T50-R50)/2,"")</f>
        <v/>
      </c>
      <c r="T50" s="106" t="n">
        <v>1057</v>
      </c>
      <c r="U50" s="106">
        <f>IF(V50&gt;0,(V50-T50)/2,"")</f>
        <v/>
      </c>
      <c r="V50" s="106" t="n">
        <v>1057</v>
      </c>
      <c r="W50" s="106">
        <f>IF(X50&gt;0,(X50-V50)/2,"")</f>
        <v/>
      </c>
      <c r="X50" s="106" t="n">
        <v>1335</v>
      </c>
      <c r="Y50" s="106">
        <f>IF(Z50&gt;0,(Z50-X50)/2,"")</f>
        <v/>
      </c>
      <c r="Z50" s="106" t="n">
        <v>1335</v>
      </c>
      <c r="AA50" s="106">
        <f>IF(AB50&gt;0,(AB50-Z50)/2,"")</f>
        <v/>
      </c>
      <c r="AB50" s="106" t="n">
        <v>1335</v>
      </c>
      <c r="AC50" s="106">
        <f>IF(AD50&gt;0,(AD50-AB50)/2,"")</f>
        <v/>
      </c>
      <c r="AD50" s="106" t="n">
        <v>1335</v>
      </c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>
        <v>730</v>
      </c>
      <c r="S51" s="108">
        <f>IF(T51&gt;0,(T51-R51)/2,"")</f>
        <v/>
      </c>
      <c r="T51" s="108" t="n">
        <v>730</v>
      </c>
      <c r="U51" s="108">
        <f>IF(V51&gt;0,(V51-T51)/2,"")</f>
        <v/>
      </c>
      <c r="V51" s="108" t="n">
        <v>2116</v>
      </c>
      <c r="W51" s="108">
        <f>IF(X51&gt;0,(X51-V51)/2,"")</f>
        <v/>
      </c>
      <c r="X51" s="108" t="n">
        <v>2116</v>
      </c>
      <c r="Y51" s="108">
        <f>IF(Z51&gt;0,(Z51-X51)/2,"")</f>
        <v/>
      </c>
      <c r="Z51" s="108" t="n">
        <v>2116</v>
      </c>
      <c r="AA51" s="108">
        <f>IF(AB51&gt;0,(AB51-Z51)/2,"")</f>
        <v/>
      </c>
      <c r="AB51" s="108" t="n">
        <v>2116</v>
      </c>
      <c r="AC51" s="108">
        <f>IF(AD51&gt;0,(AD51-AB51)/2,"")</f>
        <v/>
      </c>
      <c r="AD51" s="108" t="n">
        <v>2116</v>
      </c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>
        <v>840</v>
      </c>
      <c r="S52" s="106">
        <f>IF(T52&gt;0,(T52-R52)/2,"")</f>
        <v/>
      </c>
      <c r="T52" s="106" t="n">
        <v>1545</v>
      </c>
      <c r="U52" s="106">
        <f>IF(V52&gt;0,(V52-T52)/2,"")</f>
        <v/>
      </c>
      <c r="V52" s="106" t="n">
        <v>2397</v>
      </c>
      <c r="W52" s="106">
        <f>IF(X52&gt;0,(X52-V52)/2,"")</f>
        <v/>
      </c>
      <c r="X52" s="106" t="n">
        <v>2397</v>
      </c>
      <c r="Y52" s="106">
        <f>IF(Z52&gt;0,(Z52-X52)/2,"")</f>
        <v/>
      </c>
      <c r="Z52" s="106" t="n">
        <v>2397</v>
      </c>
      <c r="AA52" s="106">
        <f>IF(AB52&gt;0,(AB52-Z52)/2,"")</f>
        <v/>
      </c>
      <c r="AB52" s="106" t="n">
        <v>2397</v>
      </c>
      <c r="AC52" s="106">
        <f>IF(AD52&gt;0,(AD52-AB52)/2,"")</f>
        <v/>
      </c>
      <c r="AD52" s="106" t="n">
        <v>2397</v>
      </c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>
        <v>960</v>
      </c>
      <c r="S53" s="108">
        <f>IF(T53&gt;0,(T53-R53)/2,"")</f>
        <v/>
      </c>
      <c r="T53" s="108" t="n">
        <v>960</v>
      </c>
      <c r="U53" s="108">
        <f>IF(V53&gt;0,(V53-T53)/2,"")</f>
        <v/>
      </c>
      <c r="V53" s="108" t="n">
        <v>960</v>
      </c>
      <c r="W53" s="108">
        <f>IF(X53&gt;0,(X53-V53)/2,"")</f>
        <v/>
      </c>
      <c r="X53" s="108" t="n">
        <v>1410</v>
      </c>
      <c r="Y53" s="108">
        <f>IF(Z53&gt;0,(Z53-X53)/2,"")</f>
        <v/>
      </c>
      <c r="Z53" s="108" t="n">
        <v>1410</v>
      </c>
      <c r="AA53" s="108">
        <f>IF(AB53&gt;0,(AB53-Z53)/2,"")</f>
        <v/>
      </c>
      <c r="AB53" s="108" t="n">
        <v>1410</v>
      </c>
      <c r="AC53" s="108">
        <f>IF(AD53&gt;0,(AD53-AB53)/2,"")</f>
        <v/>
      </c>
      <c r="AD53" s="108" t="n">
        <v>1410</v>
      </c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>
        <v>0</v>
      </c>
      <c r="S54" s="106">
        <f>IF(T54&gt;0,(T54-R54)/2,"")</f>
        <v/>
      </c>
      <c r="T54" s="106" t="n">
        <v>0</v>
      </c>
      <c r="U54" s="106">
        <f>IF(V54&gt;0,(V54-T54)/2,"")</f>
        <v/>
      </c>
      <c r="V54" s="106" t="n">
        <v>0</v>
      </c>
      <c r="W54" s="106">
        <f>IF(X54&gt;0,(X54-V54)/2,"")</f>
        <v/>
      </c>
      <c r="X54" s="106" t="n">
        <v>0</v>
      </c>
      <c r="Y54" s="106">
        <f>IF(Z54&gt;0,(Z54-X54)/2,"")</f>
        <v/>
      </c>
      <c r="Z54" s="106" t="n">
        <v>0</v>
      </c>
      <c r="AA54" s="106">
        <f>IF(AB54&gt;0,(AB54-Z54)/2,"")</f>
        <v/>
      </c>
      <c r="AB54" s="106" t="n">
        <v>0</v>
      </c>
      <c r="AC54" s="106">
        <f>IF(AD54&gt;0,(AD54-AB54)/2,"")</f>
        <v/>
      </c>
      <c r="AD54" s="106" t="n">
        <v>0</v>
      </c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>
        <v>0</v>
      </c>
      <c r="S55" s="108">
        <f>IF(T55&gt;0,(T55-R55)/2,"")</f>
        <v/>
      </c>
      <c r="T55" s="108" t="n">
        <v>0</v>
      </c>
      <c r="U55" s="108">
        <f>IF(V55&gt;0,(V55-T55)/2,"")</f>
        <v/>
      </c>
      <c r="V55" s="108" t="n">
        <v>0</v>
      </c>
      <c r="W55" s="108">
        <f>IF(X55&gt;0,(X55-V55)/2,"")</f>
        <v/>
      </c>
      <c r="X55" s="108" t="n">
        <v>0</v>
      </c>
      <c r="Y55" s="108">
        <f>IF(Z55&gt;0,(Z55-X55)/2,"")</f>
        <v/>
      </c>
      <c r="Z55" s="108" t="n">
        <v>0</v>
      </c>
      <c r="AA55" s="108">
        <f>IF(AB55&gt;0,(AB55-Z55)/2,"")</f>
        <v/>
      </c>
      <c r="AB55" s="108" t="n">
        <v>0</v>
      </c>
      <c r="AC55" s="108">
        <f>IF(AD55&gt;0,(AD55-AB55)/2,"")</f>
        <v/>
      </c>
      <c r="AD55" s="108" t="n">
        <v>0</v>
      </c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>
        <v>0</v>
      </c>
      <c r="S56" s="114">
        <f>IF(T56&gt;0,(T56-R56)/2,"")</f>
        <v/>
      </c>
      <c r="T56" s="114" t="n">
        <v>0</v>
      </c>
      <c r="U56" s="114">
        <f>IF(V56&gt;0,(V56-T56)/2,"")</f>
        <v/>
      </c>
      <c r="V56" s="114" t="n">
        <v>0</v>
      </c>
      <c r="W56" s="114">
        <f>IF(X56&gt;0,(X56-V56)/2,"")</f>
        <v/>
      </c>
      <c r="X56" s="114" t="n">
        <v>0</v>
      </c>
      <c r="Y56" s="114">
        <f>IF(Z56&gt;0,(Z56-X56)/2,"")</f>
        <v/>
      </c>
      <c r="Z56" s="114" t="n">
        <v>0</v>
      </c>
      <c r="AA56" s="114">
        <f>IF(AB56&gt;0,(AB56-Z56)/2,"")</f>
        <v/>
      </c>
      <c r="AB56" s="114" t="n">
        <v>0</v>
      </c>
      <c r="AC56" s="114">
        <f>IF(AD56&gt;0,(AD56-AB56)/2,"")</f>
        <v/>
      </c>
      <c r="AD56" s="114" t="n">
        <v>0</v>
      </c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>
        <v>1306</v>
      </c>
      <c r="S57" s="104">
        <f>IF(T57&gt;0,(T57-R57)/2,"")</f>
        <v/>
      </c>
      <c r="T57" s="104" t="n">
        <v>1754</v>
      </c>
      <c r="U57" s="104">
        <f>IF(V57&gt;0,(V57-T57)/2,"")</f>
        <v/>
      </c>
      <c r="V57" s="104" t="n">
        <v>2672</v>
      </c>
      <c r="W57" s="104">
        <f>IF(X57&gt;0,(X57-V57)/2,"")</f>
        <v/>
      </c>
      <c r="X57" s="104" t="n">
        <v>3359</v>
      </c>
      <c r="Y57" s="104">
        <f>IF(Z57&gt;0,(Z57-X57)/2,"")</f>
        <v/>
      </c>
      <c r="Z57" s="104" t="n">
        <v>3359</v>
      </c>
      <c r="AA57" s="104">
        <f>IF(AB57&gt;0,(AB57-Z57)/2,"")</f>
        <v/>
      </c>
      <c r="AB57" s="104" t="n">
        <v>3359</v>
      </c>
      <c r="AC57" s="104">
        <f>IF(AD57&gt;0,(AD57-AB57)/2,"")</f>
        <v/>
      </c>
      <c r="AD57" s="104" t="n">
        <v>3359</v>
      </c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>
        <v>1649</v>
      </c>
      <c r="S58" s="106">
        <f>IF(T58&gt;0,(T58-R58)/2,"")</f>
        <v/>
      </c>
      <c r="T58" s="106" t="n">
        <v>2132</v>
      </c>
      <c r="U58" s="106">
        <f>IF(V58&gt;0,(V58-T58)/2,"")</f>
        <v/>
      </c>
      <c r="V58" s="106" t="n">
        <v>3291</v>
      </c>
      <c r="W58" s="106">
        <f>IF(X58&gt;0,(X58-V58)/2,"")</f>
        <v/>
      </c>
      <c r="X58" s="106" t="n">
        <v>3379</v>
      </c>
      <c r="Y58" s="106">
        <f>IF(Z58&gt;0,(Z58-X58)/2,"")</f>
        <v/>
      </c>
      <c r="Z58" s="106" t="n">
        <v>3379</v>
      </c>
      <c r="AA58" s="106">
        <f>IF(AB58&gt;0,(AB58-Z58)/2,"")</f>
        <v/>
      </c>
      <c r="AB58" s="106" t="n">
        <v>3379</v>
      </c>
      <c r="AC58" s="106">
        <f>IF(AD58&gt;0,(AD58-AB58)/2,"")</f>
        <v/>
      </c>
      <c r="AD58" s="106" t="n">
        <v>3379</v>
      </c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>
        <v>1481</v>
      </c>
      <c r="S59" s="108">
        <f>IF(T59&gt;0,(T59-R59)/2,"")</f>
        <v/>
      </c>
      <c r="T59" s="108" t="n">
        <v>1924</v>
      </c>
      <c r="U59" s="108">
        <f>IF(V59&gt;0,(V59-T59)/2,"")</f>
        <v/>
      </c>
      <c r="V59" s="108" t="n">
        <v>1926</v>
      </c>
      <c r="W59" s="108">
        <f>IF(X59&gt;0,(X59-V59)/2,"")</f>
        <v/>
      </c>
      <c r="X59" s="108" t="n">
        <v>1926</v>
      </c>
      <c r="Y59" s="108">
        <f>IF(Z59&gt;0,(Z59-X59)/2,"")</f>
        <v/>
      </c>
      <c r="Z59" s="108" t="n">
        <v>1926</v>
      </c>
      <c r="AA59" s="108">
        <f>IF(AB59&gt;0,(AB59-Z59)/2,"")</f>
        <v/>
      </c>
      <c r="AB59" s="108" t="n">
        <v>1926</v>
      </c>
      <c r="AC59" s="108">
        <f>IF(AD59&gt;0,(AD59-AB59)/2,"")</f>
        <v/>
      </c>
      <c r="AD59" s="108" t="n">
        <v>1926</v>
      </c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>
        <v>874</v>
      </c>
      <c r="S60" s="114">
        <f>IF(T60&gt;0,(T60-R60)/2,"")</f>
        <v/>
      </c>
      <c r="T60" s="114" t="n">
        <v>1361</v>
      </c>
      <c r="U60" s="114">
        <f>IF(V60&gt;0,(V60-T60)/2,"")</f>
        <v/>
      </c>
      <c r="V60" s="114" t="n">
        <v>2151</v>
      </c>
      <c r="W60" s="114">
        <f>IF(X60&gt;0,(X60-V60)/2,"")</f>
        <v/>
      </c>
      <c r="X60" s="114" t="n">
        <v>2981</v>
      </c>
      <c r="Y60" s="114">
        <f>IF(Z60&gt;0,(Z60-X60)/2,"")</f>
        <v/>
      </c>
      <c r="Z60" s="114" t="n">
        <v>2981</v>
      </c>
      <c r="AA60" s="114">
        <f>IF(AB60&gt;0,(AB60-Z60)/2,"")</f>
        <v/>
      </c>
      <c r="AB60" s="114" t="n">
        <v>2981</v>
      </c>
      <c r="AC60" s="114">
        <f>IF(AD60&gt;0,(AD60-AB60)/2,"")</f>
        <v/>
      </c>
      <c r="AD60" s="114" t="n">
        <v>2981</v>
      </c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>
        <v>1967</v>
      </c>
      <c r="S61" s="104">
        <f>IF(T61&gt;0,(T61-R61)/2,"")</f>
        <v/>
      </c>
      <c r="T61" s="104" t="n">
        <v>1996</v>
      </c>
      <c r="U61" s="104">
        <f>IF(V61&gt;0,(V61-T61)/2,"")</f>
        <v/>
      </c>
      <c r="V61" s="104" t="n">
        <v>1996</v>
      </c>
      <c r="W61" s="104">
        <f>IF(X61&gt;0,(X61-V61)/2,"")</f>
        <v/>
      </c>
      <c r="X61" s="104" t="n">
        <v>1996</v>
      </c>
      <c r="Y61" s="104">
        <f>IF(Z61&gt;0,(Z61-X61)/2,"")</f>
        <v/>
      </c>
      <c r="Z61" s="104" t="n">
        <v>1996</v>
      </c>
      <c r="AA61" s="104">
        <f>IF(AB61&gt;0,(AB61-Z61)/2,"")</f>
        <v/>
      </c>
      <c r="AB61" s="104" t="n">
        <v>1996</v>
      </c>
      <c r="AC61" s="104">
        <f>IF(AD61&gt;0,(AD61-AB61)/2,"")</f>
        <v/>
      </c>
      <c r="AD61" s="104" t="n">
        <v>1996</v>
      </c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>
        <v>1215</v>
      </c>
      <c r="S62" s="106">
        <f>IF(T62&gt;0,(T62-R62)/2,"")</f>
        <v/>
      </c>
      <c r="T62" s="106" t="n">
        <v>1220</v>
      </c>
      <c r="U62" s="106">
        <f>IF(V62&gt;0,(V62-T62)/2,"")</f>
        <v/>
      </c>
      <c r="V62" s="106" t="n">
        <v>1220</v>
      </c>
      <c r="W62" s="106">
        <f>IF(X62&gt;0,(X62-V62)/2,"")</f>
        <v/>
      </c>
      <c r="X62" s="106" t="n">
        <v>1220</v>
      </c>
      <c r="Y62" s="106">
        <f>IF(Z62&gt;0,(Z62-X62)/2,"")</f>
        <v/>
      </c>
      <c r="Z62" s="106" t="n">
        <v>1220</v>
      </c>
      <c r="AA62" s="106">
        <f>IF(AB62&gt;0,(AB62-Z62)/2,"")</f>
        <v/>
      </c>
      <c r="AB62" s="106" t="n">
        <v>1220</v>
      </c>
      <c r="AC62" s="106">
        <f>IF(AD62&gt;0,(AD62-AB62)/2,"")</f>
        <v/>
      </c>
      <c r="AD62" s="106" t="n">
        <v>1220</v>
      </c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>
        <v>0</v>
      </c>
      <c r="S63" s="108">
        <f>IF(T63&gt;0,(T63-R63)/2,"")</f>
        <v/>
      </c>
      <c r="T63" s="108" t="n">
        <v>0</v>
      </c>
      <c r="U63" s="108">
        <f>IF(V63&gt;0,(V63-T63)/2,"")</f>
        <v/>
      </c>
      <c r="V63" s="108" t="n">
        <v>0</v>
      </c>
      <c r="W63" s="108">
        <f>IF(X63&gt;0,(X63-V63)/2,"")</f>
        <v/>
      </c>
      <c r="X63" s="108" t="n">
        <v>0</v>
      </c>
      <c r="Y63" s="108">
        <f>IF(Z63&gt;0,(Z63-X63)/2,"")</f>
        <v/>
      </c>
      <c r="Z63" s="108" t="n">
        <v>0</v>
      </c>
      <c r="AA63" s="108">
        <f>IF(AB63&gt;0,(AB63-Z63)/2,"")</f>
        <v/>
      </c>
      <c r="AB63" s="108" t="n">
        <v>0</v>
      </c>
      <c r="AC63" s="108">
        <f>IF(AD63&gt;0,(AD63-AB63)/2,"")</f>
        <v/>
      </c>
      <c r="AD63" s="108" t="n">
        <v>0</v>
      </c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>
        <v>1864</v>
      </c>
      <c r="S64" s="114">
        <f>IF(T64&gt;0,(T64-R64)/2,"")</f>
        <v/>
      </c>
      <c r="T64" s="114" t="n">
        <v>2067</v>
      </c>
      <c r="U64" s="114">
        <f>IF(V64&gt;0,(V64-T64)/2,"")</f>
        <v/>
      </c>
      <c r="V64" s="114" t="n">
        <v>2067</v>
      </c>
      <c r="W64" s="114">
        <f>IF(X64&gt;0,(X64-V64)/2,"")</f>
        <v/>
      </c>
      <c r="X64" s="114" t="n">
        <v>2067</v>
      </c>
      <c r="Y64" s="114">
        <f>IF(Z64&gt;0,(Z64-X64)/2,"")</f>
        <v/>
      </c>
      <c r="Z64" s="114" t="n">
        <v>2067</v>
      </c>
      <c r="AA64" s="114">
        <f>IF(AB64&gt;0,(AB64-Z64)/2,"")</f>
        <v/>
      </c>
      <c r="AB64" s="114" t="n">
        <v>2067</v>
      </c>
      <c r="AC64" s="114">
        <f>IF(AD64&gt;0,(AD64-AB64)/2,"")</f>
        <v/>
      </c>
      <c r="AD64" s="114" t="n">
        <v>2067</v>
      </c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35.xml><?xml version="1.0" encoding="utf-8"?>
<worksheet xmlns:r="http://schemas.openxmlformats.org/officeDocument/2006/relationships" xmlns="http://schemas.openxmlformats.org/spreadsheetml/2006/main">
  <sheetPr codeName="Sheet135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44485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18711</v>
      </c>
      <c r="G6" s="117" t="n">
        <v>9771.782249999998</v>
      </c>
      <c r="H6" s="117" t="n">
        <v>942.4059374999999</v>
      </c>
      <c r="I6" s="19">
        <f>G6+H6</f>
        <v/>
      </c>
      <c r="J6" s="119" t="n">
        <v>17980</v>
      </c>
      <c r="K6" s="117" t="n">
        <v>9013.556250000001</v>
      </c>
      <c r="L6" s="117" t="n">
        <v>890.157505</v>
      </c>
      <c r="M6" s="19">
        <f>K6+L6</f>
        <v/>
      </c>
      <c r="N6" s="85" t="n">
        <v>73</v>
      </c>
      <c r="O6" s="85" t="n">
        <v>68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1305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2278</v>
      </c>
      <c r="E8" s="29" t="inlineStr">
        <is>
          <t>Room 2</t>
        </is>
      </c>
      <c r="F8" s="119" t="n">
        <v>3824</v>
      </c>
      <c r="G8" s="117" t="n">
        <v>5572.235</v>
      </c>
      <c r="H8" s="117" t="n">
        <v>8915.072434246673</v>
      </c>
      <c r="I8" s="19">
        <f>G8+H8</f>
        <v/>
      </c>
      <c r="J8" s="119" t="n">
        <v>3721</v>
      </c>
      <c r="K8" s="117" t="n">
        <v>5725.835499999999</v>
      </c>
      <c r="L8" s="117" t="n">
        <v>9078.274265566673</v>
      </c>
      <c r="M8" s="19">
        <f>K8+L8</f>
        <v/>
      </c>
      <c r="N8" s="87" t="n">
        <v>24</v>
      </c>
      <c r="O8" s="87" t="n">
        <v>19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1295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2587</v>
      </c>
      <c r="E10" s="18" t="inlineStr">
        <is>
          <t>Room 3</t>
        </is>
      </c>
      <c r="F10" s="119" t="n">
        <v>17276</v>
      </c>
      <c r="G10" s="117" t="n">
        <v>13055.61325</v>
      </c>
      <c r="H10" s="117" t="n">
        <v>420.8097105000001</v>
      </c>
      <c r="I10" s="19">
        <f>G10+H10</f>
        <v/>
      </c>
      <c r="J10" s="119" t="n">
        <v>17214</v>
      </c>
      <c r="K10" s="117" t="n">
        <v>13330.95025</v>
      </c>
      <c r="L10" s="117" t="n">
        <v>413.7962967</v>
      </c>
      <c r="M10" s="19">
        <f>K10+L10</f>
        <v/>
      </c>
      <c r="N10" s="88" t="n">
        <v>49</v>
      </c>
      <c r="O10" s="88" t="n">
        <v>40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9088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1770</v>
      </c>
      <c r="E12" s="29" t="inlineStr">
        <is>
          <t>Room 4</t>
        </is>
      </c>
      <c r="F12" s="119" t="n">
        <v>12084</v>
      </c>
      <c r="G12" s="117" t="n">
        <v>11716.99625</v>
      </c>
      <c r="H12" s="117" t="n">
        <v>14973.32202902</v>
      </c>
      <c r="I12" s="19">
        <f>G12+H12</f>
        <v/>
      </c>
      <c r="J12" s="119" t="n">
        <v>12229</v>
      </c>
      <c r="K12" s="117" t="n">
        <v>11748.61175</v>
      </c>
      <c r="L12" s="117" t="n">
        <v>14833.3101527</v>
      </c>
      <c r="M12" s="19">
        <f>K12+L12</f>
        <v/>
      </c>
      <c r="N12" s="88" t="n">
        <v>50</v>
      </c>
      <c r="O12" s="88" t="n">
        <v>40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 t="n">
        <v>27704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1030</v>
      </c>
      <c r="E14" s="18" t="inlineStr">
        <is>
          <t>Room 5</t>
        </is>
      </c>
      <c r="F14" s="119" t="n">
        <v>19946</v>
      </c>
      <c r="G14" s="117" t="n">
        <v>18837.45375</v>
      </c>
      <c r="H14" s="117" t="n">
        <v>25331.2780543</v>
      </c>
      <c r="I14" s="19">
        <f>G14+H14</f>
        <v/>
      </c>
      <c r="J14" s="119" t="n">
        <v>19082</v>
      </c>
      <c r="K14" s="117" t="n">
        <v>17468.3965</v>
      </c>
      <c r="L14" s="117" t="n">
        <v>24059.51210315999</v>
      </c>
      <c r="M14" s="19">
        <f>K14+L14</f>
        <v/>
      </c>
      <c r="N14" s="88" t="n">
        <v>67</v>
      </c>
      <c r="O14" s="88" t="n">
        <v>56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256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9329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2104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4393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>
        <v>21193</v>
      </c>
      <c r="S20" s="36" t="n">
        <v>21193</v>
      </c>
      <c r="T20" s="35" t="n">
        <v>28497</v>
      </c>
      <c r="U20" s="36" t="n">
        <v>28497</v>
      </c>
      <c r="V20" s="35" t="n">
        <v>37464</v>
      </c>
      <c r="W20" s="36" t="n">
        <v>37464</v>
      </c>
      <c r="X20" s="35" t="n">
        <v>44011</v>
      </c>
      <c r="Y20" s="36" t="n">
        <v>44011</v>
      </c>
      <c r="Z20" s="35" t="n">
        <v>44609</v>
      </c>
      <c r="AA20" s="36" t="n">
        <v>44609</v>
      </c>
      <c r="AB20" s="35" t="n">
        <v>44609</v>
      </c>
      <c r="AC20" s="37" t="n">
        <v>44609</v>
      </c>
      <c r="AD20" s="35" t="n">
        <v>44609</v>
      </c>
      <c r="AE20" s="37" t="n">
        <v>44609</v>
      </c>
    </row>
    <row r="21" ht="15" customHeight="1" thickBot="1">
      <c r="M21" s="4" t="n"/>
      <c r="Q21" s="52" t="n"/>
      <c r="R21" s="40" t="n">
        <v>465</v>
      </c>
      <c r="S21" s="41" t="n"/>
      <c r="T21" s="40" t="n">
        <v>550</v>
      </c>
      <c r="U21" s="41" t="n"/>
      <c r="V21" s="40" t="n">
        <v>631</v>
      </c>
      <c r="W21" s="41" t="n"/>
      <c r="X21" s="40" t="n">
        <v>659</v>
      </c>
      <c r="Y21" s="41" t="n"/>
      <c r="Z21" s="40" t="n">
        <v>673</v>
      </c>
      <c r="AA21" s="41" t="n"/>
      <c r="AB21" s="40" t="n">
        <v>673</v>
      </c>
      <c r="AC21" s="42" t="n"/>
      <c r="AD21" s="40" t="n">
        <v>673</v>
      </c>
      <c r="AE21" s="42" t="n"/>
    </row>
    <row r="22" ht="15" customHeight="1" thickBot="1">
      <c r="M22" s="4" t="n"/>
      <c r="Q22" s="54" t="n"/>
      <c r="R22" s="47" t="n">
        <v>10596.5</v>
      </c>
      <c r="S22" s="46" t="n"/>
      <c r="T22" s="47" t="n">
        <v>3652</v>
      </c>
      <c r="U22" s="46" t="n"/>
      <c r="V22" s="47" t="n">
        <v>4483.5</v>
      </c>
      <c r="W22" s="46" t="n"/>
      <c r="X22" s="47" t="n">
        <v>3273.5</v>
      </c>
      <c r="Y22" s="46" t="n"/>
      <c r="Z22" s="47" t="n">
        <v>299</v>
      </c>
      <c r="AA22" s="46" t="n"/>
      <c r="AB22" s="47" t="n">
        <v>0</v>
      </c>
      <c r="AC22" s="48" t="n"/>
      <c r="AD22" s="47" t="n">
        <v>0</v>
      </c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9123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33335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2587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16427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3573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6"/>
  <rowBreaks count="1" manualBreakCount="1">
    <brk id="1" min="1" max="30" man="1"/>
  </rowBreaks>
  <legacyDrawing r:id="anysvml"/>
</worksheet>
</file>

<file path=xl/worksheets/sheet136.xml><?xml version="1.0" encoding="utf-8"?>
<worksheet xmlns:r="http://schemas.openxmlformats.org/officeDocument/2006/relationships" xmlns="http://schemas.openxmlformats.org/spreadsheetml/2006/main">
  <sheetPr codeName="Sheet136">
    <tabColor theme="1"/>
    <outlinePr summaryBelow="1" summaryRight="1"/>
    <pageSetUpPr fitToPage="1"/>
  </sheetPr>
  <dimension ref="B2:AQ64"/>
  <sheetViews>
    <sheetView zoomScale="70" zoomScaleNormal="7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1.44140625" customWidth="1" style="1" min="15" max="15"/>
    <col width="13.88671875" bestFit="1" customWidth="1" style="1" min="16" max="16"/>
    <col width="14.44140625" customWidth="1" style="1" min="17" max="17"/>
    <col width="11.88671875" customWidth="1" style="1" min="18" max="18"/>
    <col width="13.44140625" bestFit="1" customWidth="1" style="1" min="19" max="19"/>
    <col width="11" customWidth="1" style="1" min="20" max="20"/>
    <col width="12.5546875" bestFit="1" customWidth="1" style="1" min="21" max="21"/>
    <col width="11.109375" customWidth="1" style="1" min="22" max="22"/>
    <col width="13.44140625" bestFit="1" customWidth="1" style="1" min="23" max="23"/>
    <col width="11.44140625" customWidth="1" style="1" min="24" max="24"/>
    <col width="11.6640625" bestFit="1" customWidth="1" style="1" min="25" max="25"/>
    <col width="11.6640625" customWidth="1" style="1" min="26" max="26"/>
    <col width="12.33203125" customWidth="1" style="1" min="27" max="27"/>
    <col width="11.6640625" customWidth="1" style="1" min="28" max="28"/>
    <col width="12.5546875" customWidth="1" style="1" min="29" max="29"/>
    <col width="11.6640625" customWidth="1" style="1" min="30" max="30"/>
    <col width="12.5546875" customWidth="1" style="1" min="31" max="31"/>
    <col width="15.109375" bestFit="1" customWidth="1" style="1" min="32" max="32"/>
    <col width="13.44140625" customWidth="1" style="1" min="33" max="33"/>
    <col width="0.44140625" customWidth="1" style="1" min="34" max="34"/>
    <col width="4.6640625" customWidth="1" style="1" min="35" max="43"/>
    <col width="9.109375" customWidth="1" style="1" min="44" max="49"/>
    <col width="9.109375" customWidth="1" style="1" min="50" max="16384"/>
  </cols>
  <sheetData>
    <row r="1" ht="6" customHeight="1"/>
    <row r="2" ht="22.5" customHeight="1">
      <c r="B2" t="inlineStr">
        <is>
          <t>Production Date</t>
        </is>
      </c>
      <c r="C2" s="2" t="n">
        <v>44486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17" t="inlineStr">
        <is>
          <t>Actual</t>
        </is>
      </c>
      <c r="K4" s="218" t="n"/>
      <c r="L4" s="218" t="n"/>
      <c r="M4" s="218" t="n"/>
      <c r="N4" s="218" t="n"/>
      <c r="O4" s="218" t="n"/>
      <c r="P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0" t="inlineStr">
        <is>
          <t>Actual FTEs</t>
        </is>
      </c>
      <c r="P5" s="13" t="inlineStr">
        <is>
          <t>Adjustments</t>
        </is>
      </c>
      <c r="Q5" s="13" t="inlineStr">
        <is>
          <t>Adjusted Actual</t>
        </is>
      </c>
      <c r="R5" s="13" t="inlineStr">
        <is>
          <t>12PM</t>
        </is>
      </c>
      <c r="S5" s="14" t="inlineStr">
        <is>
          <t>Remaining</t>
        </is>
      </c>
      <c r="T5" s="13" t="inlineStr">
        <is>
          <t>2PM</t>
        </is>
      </c>
      <c r="U5" s="14" t="inlineStr">
        <is>
          <t>Remaining</t>
        </is>
      </c>
      <c r="V5" s="13" t="inlineStr">
        <is>
          <t>4PM</t>
        </is>
      </c>
      <c r="W5" s="14" t="inlineStr">
        <is>
          <t>Remaining</t>
        </is>
      </c>
      <c r="X5" s="13" t="inlineStr">
        <is>
          <t>6PM</t>
        </is>
      </c>
      <c r="Y5" s="14" t="inlineStr">
        <is>
          <t>Remaining</t>
        </is>
      </c>
      <c r="Z5" s="13" t="inlineStr">
        <is>
          <t>8PM</t>
        </is>
      </c>
      <c r="AA5" s="14" t="inlineStr">
        <is>
          <t>Remaining</t>
        </is>
      </c>
      <c r="AB5" s="13" t="inlineStr">
        <is>
          <t>10PM</t>
        </is>
      </c>
      <c r="AC5" s="15" t="inlineStr">
        <is>
          <t>Remaining</t>
        </is>
      </c>
      <c r="AD5" s="13" t="inlineStr">
        <is>
          <t>EOD</t>
        </is>
      </c>
      <c r="AE5" s="15" t="inlineStr">
        <is>
          <t>Remaining</t>
        </is>
      </c>
    </row>
    <row r="6">
      <c r="B6" s="16" t="inlineStr">
        <is>
          <t>QT</t>
        </is>
      </c>
      <c r="C6" s="17" t="n">
        <v>2660</v>
      </c>
      <c r="E6" s="18" t="inlineStr">
        <is>
          <t xml:space="preserve">Room 1 </t>
        </is>
      </c>
      <c r="F6" s="119" t="n">
        <v>19973</v>
      </c>
      <c r="G6" s="117" t="n">
        <v>10608.73975</v>
      </c>
      <c r="H6" s="117" t="n">
        <v>850.5008</v>
      </c>
      <c r="I6" s="19">
        <f>G6+H6</f>
        <v/>
      </c>
      <c r="J6" s="119" t="n">
        <v>19950</v>
      </c>
      <c r="K6" s="117" t="n">
        <v>10385.0705</v>
      </c>
      <c r="L6" s="117" t="n">
        <v>867.5660774999999</v>
      </c>
      <c r="M6" s="19">
        <f>K6+L6</f>
        <v/>
      </c>
      <c r="N6" s="85" t="n">
        <v>58</v>
      </c>
      <c r="O6" s="85" t="n">
        <v>47</v>
      </c>
      <c r="P6" s="92" t="n"/>
      <c r="Q6" s="20">
        <f>J6-P6</f>
        <v/>
      </c>
      <c r="R6" s="21" t="n"/>
      <c r="S6" s="20">
        <f>IF(R6&gt;0,(R6-R7-$Q6),"")</f>
        <v/>
      </c>
      <c r="T6" s="21" t="n"/>
      <c r="U6" s="20">
        <f>IF(T6&gt;0,(T6-T7-$Q6),"")</f>
        <v/>
      </c>
      <c r="V6" s="21" t="n"/>
      <c r="W6" s="20">
        <f>IF(V6&gt;0,(V6-V7-$Q6),"")</f>
        <v/>
      </c>
      <c r="X6" s="21" t="n"/>
      <c r="Y6" s="20">
        <f>IF(X6&gt;0,(X6-X7-$Q6),"")</f>
        <v/>
      </c>
      <c r="Z6" s="21" t="n"/>
      <c r="AA6" s="20">
        <f>IF(Z6&gt;0,(Z6-Z7-$Q6),"")</f>
        <v/>
      </c>
      <c r="AB6" s="21" t="n"/>
      <c r="AC6" s="22">
        <f>IF(AB6&gt;0,(AB6-AB7-$Q6),"")</f>
        <v/>
      </c>
      <c r="AD6" s="21" t="n"/>
      <c r="AE6" s="22">
        <f>IF(AD6&gt;0,(AD6-AD7-$Q6),"")</f>
        <v/>
      </c>
    </row>
    <row r="7">
      <c r="B7" s="16" t="inlineStr">
        <is>
          <t>SMITH'S</t>
        </is>
      </c>
      <c r="C7" s="17" t="n">
        <v>342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90">
        <f>N6-O6</f>
        <v/>
      </c>
      <c r="P7" s="93" t="inlineStr">
        <is>
          <t>Rm 1 Extra</t>
        </is>
      </c>
      <c r="Q7" s="24" t="n"/>
      <c r="R7" s="25" t="n"/>
      <c r="S7" s="24" t="n"/>
      <c r="T7" s="25" t="n"/>
      <c r="U7" s="24" t="n"/>
      <c r="V7" s="25" t="n"/>
      <c r="W7" s="24" t="n"/>
      <c r="X7" s="25" t="n"/>
      <c r="Y7" s="24" t="n"/>
      <c r="Z7" s="25" t="n"/>
      <c r="AA7" s="24" t="n"/>
      <c r="AB7" s="25" t="n"/>
      <c r="AC7" s="26" t="n"/>
      <c r="AD7" s="25" t="n"/>
      <c r="AE7" s="26" t="n"/>
      <c r="AJ7" s="27" t="n"/>
      <c r="AM7" s="4" t="n"/>
      <c r="AN7" s="4" t="n"/>
      <c r="AO7" s="4" t="n"/>
      <c r="AP7" s="4" t="n"/>
    </row>
    <row r="8">
      <c r="B8" s="28" t="inlineStr">
        <is>
          <t>SPROUTS AZ</t>
        </is>
      </c>
      <c r="C8" s="17" t="n">
        <v>1909</v>
      </c>
      <c r="E8" s="29" t="inlineStr">
        <is>
          <t>Room 2</t>
        </is>
      </c>
      <c r="F8" s="119" t="n">
        <v>3741</v>
      </c>
      <c r="G8" s="117" t="n">
        <v>4108.507000000001</v>
      </c>
      <c r="H8" s="117" t="n">
        <v>24887.91039592003</v>
      </c>
      <c r="I8" s="19">
        <f>G8+H8</f>
        <v/>
      </c>
      <c r="J8" s="119" t="n">
        <v>3783</v>
      </c>
      <c r="K8" s="117" t="n">
        <v>4279.46</v>
      </c>
      <c r="L8" s="117" t="n">
        <v>24222.02739776003</v>
      </c>
      <c r="M8" s="19">
        <f>K8+L8</f>
        <v/>
      </c>
      <c r="N8" s="87" t="n">
        <v>22</v>
      </c>
      <c r="O8" s="87" t="n">
        <v>14</v>
      </c>
      <c r="P8" s="92" t="n"/>
      <c r="Q8" s="20">
        <f>J8-P8</f>
        <v/>
      </c>
      <c r="R8" s="21" t="n"/>
      <c r="S8" s="20">
        <f>IF(R8&gt;0,(R8-R9-$Q8),"")</f>
        <v/>
      </c>
      <c r="T8" s="21" t="n"/>
      <c r="U8" s="20">
        <f>IF(T8&gt;0,(T8-T9-$Q8),"")</f>
        <v/>
      </c>
      <c r="V8" s="21" t="n"/>
      <c r="W8" s="20">
        <f>IF(V8&gt;0,(V8-V9-$Q8),"")</f>
        <v/>
      </c>
      <c r="X8" s="21" t="n"/>
      <c r="Y8" s="20">
        <f>IF(X8&gt;0,(X8-X9-$Q8),"")</f>
        <v/>
      </c>
      <c r="Z8" s="21" t="n"/>
      <c r="AA8" s="20">
        <f>IF(Z8&gt;0,(Z8-Z9-$Q8),"")</f>
        <v/>
      </c>
      <c r="AB8" s="21" t="n"/>
      <c r="AC8" s="22">
        <f>IF(AB8&gt;0,(AB8-AB9-$Q8),"")</f>
        <v/>
      </c>
      <c r="AD8" s="21" t="n"/>
      <c r="AE8" s="22">
        <f>IF(AD8&gt;0,(AD8-AD9-$Q8),"")</f>
        <v/>
      </c>
    </row>
    <row r="9">
      <c r="B9" s="28" t="inlineStr">
        <is>
          <t>SPROUTS CO</t>
        </is>
      </c>
      <c r="C9" s="17" t="n">
        <v>901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90">
        <f>N8-O8</f>
        <v/>
      </c>
      <c r="P9" s="93" t="inlineStr">
        <is>
          <t>Rm 2 Extra</t>
        </is>
      </c>
      <c r="Q9" s="24" t="n"/>
      <c r="R9" s="30" t="n"/>
      <c r="S9" s="24" t="n"/>
      <c r="T9" s="30" t="n"/>
      <c r="U9" s="24" t="n"/>
      <c r="V9" s="30" t="n"/>
      <c r="W9" s="24" t="n"/>
      <c r="X9" s="30" t="n"/>
      <c r="Y9" s="24" t="n"/>
      <c r="Z9" s="30" t="n"/>
      <c r="AA9" s="24" t="n"/>
      <c r="AB9" s="30" t="n"/>
      <c r="AC9" s="26" t="n"/>
      <c r="AD9" s="30" t="n"/>
      <c r="AE9" s="26" t="n"/>
    </row>
    <row r="10">
      <c r="B10" s="16" t="inlineStr">
        <is>
          <t>WM DC</t>
        </is>
      </c>
      <c r="C10" s="17" t="n">
        <v>2572</v>
      </c>
      <c r="E10" s="18" t="inlineStr">
        <is>
          <t>Room 3</t>
        </is>
      </c>
      <c r="F10" s="119" t="n">
        <v>11674</v>
      </c>
      <c r="G10" s="117" t="n">
        <v>7665.116499999999</v>
      </c>
      <c r="H10" s="117" t="n">
        <v>401.829432</v>
      </c>
      <c r="I10" s="19">
        <f>G10+H10</f>
        <v/>
      </c>
      <c r="J10" s="119" t="n">
        <v>11608</v>
      </c>
      <c r="K10" s="117" t="n">
        <v>7631.604999999999</v>
      </c>
      <c r="L10" s="117" t="n">
        <v>415.2611643</v>
      </c>
      <c r="M10" s="19">
        <f>K10+L10</f>
        <v/>
      </c>
      <c r="N10" s="88" t="n">
        <v>37</v>
      </c>
      <c r="O10" s="88" t="n">
        <v>29</v>
      </c>
      <c r="P10" s="92" t="n"/>
      <c r="Q10" s="20">
        <f>J10-P10</f>
        <v/>
      </c>
      <c r="R10" s="21" t="n"/>
      <c r="S10" s="20">
        <f>IF(R10&gt;0,(R10-R11-$Q10),"")</f>
        <v/>
      </c>
      <c r="T10" s="21" t="n"/>
      <c r="U10" s="20">
        <f>IF(T10&gt;0,(T10-T11-$Q10),"")</f>
        <v/>
      </c>
      <c r="V10" s="21" t="n"/>
      <c r="W10" s="20">
        <f>IF(V10&gt;0,(V10-V11-$Q10),"")</f>
        <v/>
      </c>
      <c r="X10" s="21" t="n"/>
      <c r="Y10" s="20">
        <f>IF(X10&gt;0,(X10-X11-$Q10),"")</f>
        <v/>
      </c>
      <c r="Z10" s="21" t="n"/>
      <c r="AA10" s="20">
        <f>IF(Z10&gt;0,(Z10-Z11-$Q10),"")</f>
        <v/>
      </c>
      <c r="AB10" s="21" t="n"/>
      <c r="AC10" s="22">
        <f>IF(AB10&gt;0,(AB10-AB11-$Q10),"")</f>
        <v/>
      </c>
      <c r="AD10" s="21" t="n"/>
      <c r="AE10" s="22">
        <f>IF(AD10&gt;0,(AD10-AD11-$Q10),"")</f>
        <v/>
      </c>
    </row>
    <row r="11">
      <c r="B11" s="16" t="inlineStr">
        <is>
          <t>ALBSFWY PHX</t>
        </is>
      </c>
      <c r="C11" s="17" t="n">
        <v>10531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90">
        <f>N10-O10</f>
        <v/>
      </c>
      <c r="P11" s="93" t="inlineStr">
        <is>
          <t>Rm 3 Extra</t>
        </is>
      </c>
      <c r="Q11" s="24" t="n"/>
      <c r="R11" s="30" t="n"/>
      <c r="S11" s="24" t="n"/>
      <c r="T11" s="30" t="n"/>
      <c r="U11" s="24" t="n"/>
      <c r="V11" s="30" t="n"/>
      <c r="W11" s="24" t="n"/>
      <c r="X11" s="30" t="n"/>
      <c r="Y11" s="24" t="n"/>
      <c r="Z11" s="30" t="n"/>
      <c r="AA11" s="24" t="n"/>
      <c r="AB11" s="30" t="n"/>
      <c r="AC11" s="26" t="n"/>
      <c r="AD11" s="30" t="n"/>
      <c r="AE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12478</v>
      </c>
      <c r="G12" s="117" t="n">
        <v>11991.65475</v>
      </c>
      <c r="H12" s="117" t="n">
        <v>14935.78977388</v>
      </c>
      <c r="I12" s="19">
        <f>G12+H12</f>
        <v/>
      </c>
      <c r="J12" s="119" t="n">
        <v>12963</v>
      </c>
      <c r="K12" s="117" t="n">
        <v>12277.157</v>
      </c>
      <c r="L12" s="117" t="n">
        <v>15100.64902843001</v>
      </c>
      <c r="M12" s="19">
        <f>K12+L12</f>
        <v/>
      </c>
      <c r="N12" s="88" t="n">
        <v>44</v>
      </c>
      <c r="O12" s="88" t="n">
        <v>35</v>
      </c>
      <c r="P12" s="92" t="n"/>
      <c r="Q12" s="20">
        <f>J12-P12</f>
        <v/>
      </c>
      <c r="R12" s="21" t="n"/>
      <c r="S12" s="20">
        <f>IF(R12&gt;0,(R12-R13-$Q12),"")</f>
        <v/>
      </c>
      <c r="T12" s="21" t="n"/>
      <c r="U12" s="20">
        <f>IF(T12&gt;0,(T12-T13-$Q12),"")</f>
        <v/>
      </c>
      <c r="V12" s="21" t="n"/>
      <c r="W12" s="20">
        <f>IF(V12&gt;0,(V12-V13-$Q12),"")</f>
        <v/>
      </c>
      <c r="X12" s="21" t="n"/>
      <c r="Y12" s="20">
        <f>IF(X12&gt;0,(X12-X13-$Q12),"")</f>
        <v/>
      </c>
      <c r="Z12" s="21" t="n"/>
      <c r="AA12" s="20">
        <f>IF(Z12&gt;0,(Z12-Z13-$Q12),"")</f>
        <v/>
      </c>
      <c r="AB12" s="21" t="n"/>
      <c r="AC12" s="22">
        <f>IF(AB12&gt;0,(AB12-AB13-$Q12),"")</f>
        <v/>
      </c>
      <c r="AD12" s="21" t="n"/>
      <c r="AE12" s="22">
        <f>IF(AD12&gt;0,(AD12-AD13-$Q12),"")</f>
        <v/>
      </c>
    </row>
    <row r="13">
      <c r="B13" s="28" t="inlineStr">
        <is>
          <t>FRY'S</t>
        </is>
      </c>
      <c r="C13" s="17">
        <f>9851+15346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90">
        <f>N12-O12</f>
        <v/>
      </c>
      <c r="P13" s="93" t="inlineStr">
        <is>
          <t>Rm 4 Extra</t>
        </is>
      </c>
      <c r="Q13" s="24" t="n"/>
      <c r="R13" s="30" t="n"/>
      <c r="S13" s="24" t="n"/>
      <c r="T13" s="30" t="n"/>
      <c r="U13" s="24" t="n"/>
      <c r="V13" s="30" t="n"/>
      <c r="W13" s="24" t="n"/>
      <c r="X13" s="30" t="n"/>
      <c r="Y13" s="24" t="n"/>
      <c r="Z13" s="30" t="n"/>
      <c r="AA13" s="24" t="n"/>
      <c r="AB13" s="30" t="n"/>
      <c r="AC13" s="26" t="n"/>
      <c r="AD13" s="30" t="n"/>
      <c r="AE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19161</v>
      </c>
      <c r="G14" s="117" t="n">
        <v>17754.45375</v>
      </c>
      <c r="H14" s="117" t="n">
        <v>29215.70936456001</v>
      </c>
      <c r="I14" s="19">
        <f>G14+H14</f>
        <v/>
      </c>
      <c r="J14" s="119" t="n">
        <v>18976</v>
      </c>
      <c r="K14" s="117" t="n">
        <v>17013.067</v>
      </c>
      <c r="L14" s="117" t="n">
        <v>28578.96352014001</v>
      </c>
      <c r="M14" s="19">
        <f>K14+L14</f>
        <v/>
      </c>
      <c r="N14" s="88" t="n">
        <v>64</v>
      </c>
      <c r="O14" s="88" t="n">
        <v>51</v>
      </c>
      <c r="P14" s="92" t="n"/>
      <c r="Q14" s="20">
        <f>J14-P14</f>
        <v/>
      </c>
      <c r="R14" s="21" t="n"/>
      <c r="S14" s="20">
        <f>IF(R14&gt;0,(R14-R15-$Q14),"")</f>
        <v/>
      </c>
      <c r="T14" s="21" t="n"/>
      <c r="U14" s="20">
        <f>IF(T14&gt;0,(T14-T15-$Q14),"")</f>
        <v/>
      </c>
      <c r="V14" s="21" t="n"/>
      <c r="W14" s="20">
        <f>IF(V14&gt;0,(V14-V15-$Q14),"")</f>
        <v/>
      </c>
      <c r="X14" s="21" t="n"/>
      <c r="Y14" s="20">
        <f>IF(X14&gt;0,(X14-X15-$Q14),"")</f>
        <v/>
      </c>
      <c r="Z14" s="21" t="n"/>
      <c r="AA14" s="20">
        <f>IF(Z14&gt;0,(Z14-Z15-$Q14),"")</f>
        <v/>
      </c>
      <c r="AB14" s="21" t="n"/>
      <c r="AC14" s="22">
        <f>IF(AB14&gt;0,(AB14-AB15-$Q14),"")</f>
        <v/>
      </c>
      <c r="AD14" s="21" t="n"/>
      <c r="AE14" s="22">
        <f>IF(AD14&gt;0,(AD14-AD15-$Q14),"")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90">
        <f>N14-O14</f>
        <v/>
      </c>
      <c r="P15" s="93" t="inlineStr">
        <is>
          <t>Rm 5 Extra</t>
        </is>
      </c>
      <c r="Q15" s="24" t="n"/>
      <c r="R15" s="25" t="n"/>
      <c r="S15" s="24" t="n"/>
      <c r="T15" s="25" t="n"/>
      <c r="U15" s="24" t="n"/>
      <c r="V15" s="25" t="n"/>
      <c r="W15" s="24" t="n"/>
      <c r="X15" s="25" t="n"/>
      <c r="Y15" s="24" t="n"/>
      <c r="Z15" s="25" t="n"/>
      <c r="AA15" s="24" t="n"/>
      <c r="AB15" s="25" t="n"/>
      <c r="AC15" s="26" t="n"/>
      <c r="AD15" s="25" t="n"/>
      <c r="AE15" s="26" t="n"/>
    </row>
    <row r="16" ht="15" customHeight="1" thickBot="1">
      <c r="B16" s="16" t="inlineStr">
        <is>
          <t>SBUX PHX</t>
        </is>
      </c>
      <c r="C16" s="17" t="n">
        <v>9535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4">
        <f>SUM(P6:P15)</f>
        <v/>
      </c>
      <c r="Q16" s="34">
        <f>SUM(Q6:Q15)</f>
        <v/>
      </c>
      <c r="R16" s="35">
        <f>R6+R8+R10+R12+R14-R7-R9-R11-R13-R15</f>
        <v/>
      </c>
      <c r="S16" s="36">
        <f>IF(R16&gt;1,(R16-$Q16),"")</f>
        <v/>
      </c>
      <c r="T16" s="35">
        <f>T6+T8+T10+T12+T14-T7-T9-T11-T13-T15</f>
        <v/>
      </c>
      <c r="U16" s="36">
        <f>IF(T16&gt;1,(T16-$Q16),"")</f>
        <v/>
      </c>
      <c r="V16" s="35">
        <f>V6+V8+V10+V12+V14-V7-V9-V11-V13-V15</f>
        <v/>
      </c>
      <c r="W16" s="36">
        <f>IF(V16&gt;1,(V16-$Q16),"")</f>
        <v/>
      </c>
      <c r="X16" s="35">
        <f>X6+X8+X10+X12+X14-X7-X9-X11-X13-X15</f>
        <v/>
      </c>
      <c r="Y16" s="36">
        <f>IF(X16&gt;1,(X16-$Q16),"")</f>
        <v/>
      </c>
      <c r="Z16" s="35">
        <f>Z6+Z8+Z10+Z12+Z14-Z7-Z9-Z11-Z13-Z15</f>
        <v/>
      </c>
      <c r="AA16" s="36">
        <f>IF(Z16&gt;1,(Z16-$Q16),"")</f>
        <v/>
      </c>
      <c r="AB16" s="35">
        <f>AB6+AB8+AB10+AB12+AB14-AB7-AB9-AB11-AB13-AB15</f>
        <v/>
      </c>
      <c r="AC16" s="37">
        <f>IF(AB16&gt;1,(AB16-$Q16),"")</f>
        <v/>
      </c>
      <c r="AD16" s="35">
        <f>AD6+AD8+AD10+AD12+AD14-AD7-AD9-AD11-AD13-AD15</f>
        <v/>
      </c>
      <c r="AE16" s="37">
        <f>IF(AD16&gt;1,(AD16-$Q16),"")</f>
        <v/>
      </c>
    </row>
    <row r="17" ht="15" customFormat="1" customHeight="1" s="4" thickBot="1">
      <c r="B17" s="16" t="inlineStr">
        <is>
          <t>SBUX LV B</t>
        </is>
      </c>
      <c r="C17" s="17" t="n">
        <v>1351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91">
        <f>SUM(O15,O13,O11,O9,O7)</f>
        <v/>
      </c>
      <c r="P17" s="38" t="inlineStr">
        <is>
          <t>Total Extra</t>
        </is>
      </c>
      <c r="Q17" s="39" t="n"/>
      <c r="R17" s="40">
        <f>R15+R13+R11+R9+R7</f>
        <v/>
      </c>
      <c r="S17" s="41" t="n"/>
      <c r="T17" s="40">
        <f>T15+T13+T11+T9+T7</f>
        <v/>
      </c>
      <c r="U17" s="41" t="n"/>
      <c r="V17" s="40">
        <f>V15+V13+V11+V9+V7</f>
        <v/>
      </c>
      <c r="W17" s="41" t="n"/>
      <c r="X17" s="40">
        <f>X15+X13+X11+X9+X7</f>
        <v/>
      </c>
      <c r="Y17" s="41" t="n"/>
      <c r="Z17" s="40">
        <f>Z15+Z13+Z11+Z9+Z7</f>
        <v/>
      </c>
      <c r="AA17" s="41" t="n"/>
      <c r="AB17" s="40">
        <f>AB15+AB13+AB11+AB9+AB7</f>
        <v/>
      </c>
      <c r="AC17" s="42" t="n"/>
      <c r="AD17" s="40">
        <f>AD15+AD13+AD11+AD9+AD7</f>
        <v/>
      </c>
      <c r="AE17" s="42" t="n"/>
      <c r="AG17" s="27" t="n"/>
      <c r="AH17" s="27" t="n"/>
      <c r="AI17" s="27" t="n"/>
      <c r="AQ17" s="1" t="n"/>
    </row>
    <row r="18" ht="15" customHeight="1" thickBot="1">
      <c r="B18" s="57" t="inlineStr">
        <is>
          <t>SBUX LV</t>
        </is>
      </c>
      <c r="C18" s="58" t="n">
        <v>4307</v>
      </c>
      <c r="O18" s="125">
        <f>O17/N16</f>
        <v/>
      </c>
      <c r="P18" s="45" t="inlineStr">
        <is>
          <t>Unit/Hr</t>
        </is>
      </c>
      <c r="Q18" s="46" t="n"/>
      <c r="R18" s="47">
        <f>IF(R16&gt;0,(R16)/2,"")</f>
        <v/>
      </c>
      <c r="S18" s="46" t="n"/>
      <c r="T18" s="47">
        <f>IF(T16&gt;0,(T16-R16)/2,"")</f>
        <v/>
      </c>
      <c r="U18" s="46" t="n"/>
      <c r="V18" s="47">
        <f>IF(V16&gt;0,(V16-T16)/2,"")</f>
        <v/>
      </c>
      <c r="W18" s="46" t="n"/>
      <c r="X18" s="47">
        <f>IF(X16&gt;0,(X16-V16)/2,"")</f>
        <v/>
      </c>
      <c r="Y18" s="46" t="n"/>
      <c r="Z18" s="47">
        <f>IF(Z16&gt;0,(Z16-X16)/2,"")</f>
        <v/>
      </c>
      <c r="AA18" s="46" t="n"/>
      <c r="AB18" s="47">
        <f>IF(AB16&gt;0,(AB16-Z16)/2,"")</f>
        <v/>
      </c>
      <c r="AC18" s="48" t="n"/>
      <c r="AD18" s="47">
        <f>IF(AD16&gt;0,(AD16-AB16)/2,"")</f>
        <v/>
      </c>
      <c r="AE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P19" s="4" t="n"/>
      <c r="Q19" s="4" t="n"/>
      <c r="R19" s="49" t="n"/>
      <c r="S19" s="27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</row>
    <row r="20" ht="15" customHeight="1" thickBot="1">
      <c r="L20" s="4" t="n"/>
      <c r="M20" s="4" t="n"/>
      <c r="Q20" s="51" t="inlineStr">
        <is>
          <t>Day Prior</t>
        </is>
      </c>
      <c r="R20" s="35" t="n"/>
      <c r="S20" s="36" t="n"/>
      <c r="T20" s="35" t="n"/>
      <c r="U20" s="36" t="n"/>
      <c r="V20" s="35" t="n"/>
      <c r="W20" s="36" t="n"/>
      <c r="X20" s="35" t="n"/>
      <c r="Y20" s="36" t="n"/>
      <c r="Z20" s="35" t="n"/>
      <c r="AA20" s="36" t="n"/>
      <c r="AB20" s="35" t="n"/>
      <c r="AC20" s="37" t="n"/>
      <c r="AD20" s="35" t="n"/>
      <c r="AE20" s="37" t="n"/>
    </row>
    <row r="21" ht="15" customHeight="1" thickBot="1">
      <c r="M21" s="4" t="n"/>
      <c r="Q21" s="52" t="n"/>
      <c r="R21" s="40" t="n"/>
      <c r="S21" s="41" t="n"/>
      <c r="T21" s="40" t="n"/>
      <c r="U21" s="41" t="n"/>
      <c r="V21" s="40" t="n"/>
      <c r="W21" s="41" t="n"/>
      <c r="X21" s="40" t="n"/>
      <c r="Y21" s="41" t="n"/>
      <c r="Z21" s="40" t="n"/>
      <c r="AA21" s="41" t="n"/>
      <c r="AB21" s="40" t="n"/>
      <c r="AC21" s="42" t="n"/>
      <c r="AD21" s="40" t="n"/>
      <c r="AE21" s="42" t="n"/>
    </row>
    <row r="22" ht="15" customHeight="1" thickBot="1">
      <c r="M22" s="4" t="n"/>
      <c r="Q22" s="54" t="n"/>
      <c r="R22" s="47" t="n"/>
      <c r="S22" s="46" t="n"/>
      <c r="T22" s="47" t="n"/>
      <c r="U22" s="46" t="n"/>
      <c r="V22" s="47" t="n"/>
      <c r="W22" s="46" t="n"/>
      <c r="X22" s="47" t="n"/>
      <c r="Y22" s="46" t="n"/>
      <c r="Z22" s="47" t="n"/>
      <c r="AA22" s="46" t="n"/>
      <c r="AB22" s="47" t="n"/>
      <c r="AC22" s="48" t="n"/>
      <c r="AD22" s="47" t="n"/>
      <c r="AE22" s="48" t="n"/>
    </row>
    <row r="23" ht="15" customHeight="1" thickBot="1">
      <c r="M23" s="4" t="n"/>
      <c r="Q23" s="27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Q24" s="59" t="inlineStr">
        <is>
          <t>Difference</t>
        </is>
      </c>
      <c r="R24" s="60">
        <f>IF(R16&gt;0,R16-R20,"")</f>
        <v/>
      </c>
      <c r="S24" s="60" t="n"/>
      <c r="T24" s="60">
        <f>IF(T16&gt;0,T16-T20,"")</f>
        <v/>
      </c>
      <c r="U24" s="60" t="n"/>
      <c r="V24" s="60">
        <f>IF(V16&gt;0,V16-V20,"")</f>
        <v/>
      </c>
      <c r="W24" s="60" t="n"/>
      <c r="X24" s="60">
        <f>IF(X16&gt;0,X16-X20,"")</f>
        <v/>
      </c>
      <c r="Y24" s="60" t="n"/>
      <c r="Z24" s="60">
        <f>IF(Z16&gt;0,Z16-Z20,"")</f>
        <v/>
      </c>
      <c r="AA24" s="60" t="n"/>
      <c r="AB24" s="60">
        <f>IF(AB16&gt;0,AB16-AB20,"")</f>
        <v/>
      </c>
      <c r="AC24" s="61" t="n"/>
      <c r="AD24" s="60">
        <f>IF(AD16&gt;0,AD16-AD20,"")</f>
        <v/>
      </c>
      <c r="AE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Q25" s="62" t="n"/>
      <c r="R25" s="63">
        <f>IF(R17&gt;=0,R17-R21,"")</f>
        <v/>
      </c>
      <c r="S25" s="64" t="n"/>
      <c r="T25" s="63">
        <f>IF(T17&gt;=0,T17-T21,"")</f>
        <v/>
      </c>
      <c r="U25" s="64" t="n"/>
      <c r="V25" s="63">
        <f>IF(V17&gt;=0,V17-V21,"")</f>
        <v/>
      </c>
      <c r="W25" s="64" t="n"/>
      <c r="X25" s="63">
        <f>IF(X17&gt;=0,X17-X21,"")</f>
        <v/>
      </c>
      <c r="Y25" s="64" t="n"/>
      <c r="Z25" s="63">
        <f>IF(Z17&gt;=0,Z17-Z21,"")</f>
        <v/>
      </c>
      <c r="AA25" s="64" t="n"/>
      <c r="AB25" s="63">
        <f>IF(AB17&gt;=0,AB17-AB21,"")</f>
        <v/>
      </c>
      <c r="AC25" s="65" t="n"/>
      <c r="AD25" s="63">
        <f>IF(AD17&gt;=0,AD17-AD21,"")</f>
        <v/>
      </c>
      <c r="AE25" s="65" t="n"/>
    </row>
    <row r="26" ht="15" customHeight="1" thickBot="1">
      <c r="B26" s="74" t="inlineStr">
        <is>
          <t>ALBSWY</t>
        </is>
      </c>
      <c r="C26" s="122" t="n">
        <v>11246</v>
      </c>
      <c r="D26" s="76">
        <f>C11</f>
        <v/>
      </c>
      <c r="E26" s="77">
        <f>D26-C26</f>
        <v/>
      </c>
      <c r="M26" s="4" t="n"/>
      <c r="Q26" s="66" t="n"/>
      <c r="R26" s="67">
        <f>IFERROR(IF(R18&gt;0,R18-R22,""),"")</f>
        <v/>
      </c>
      <c r="S26" s="55" t="n"/>
      <c r="T26" s="67">
        <f>IFERROR(IF(T18&gt;0,T18-T22,""),"")</f>
        <v/>
      </c>
      <c r="U26" s="55" t="n"/>
      <c r="V26" s="67">
        <f>IFERROR(IF(V18&gt;0,V18-V22,""),"")</f>
        <v/>
      </c>
      <c r="W26" s="55" t="n"/>
      <c r="X26" s="67">
        <f>IFERROR(IF(X18&gt;0,X18-X22,""),"")</f>
        <v/>
      </c>
      <c r="Y26" s="55" t="n"/>
      <c r="Z26" s="67">
        <f>IFERROR(IF(Z18&gt;0,Z18-Z22,""),"")</f>
        <v/>
      </c>
      <c r="AA26" s="55" t="n"/>
      <c r="AB26" s="67">
        <f>IFERROR(IF(AB18&gt;0,AB18-AB22,""),"")</f>
        <v/>
      </c>
      <c r="AC26" s="56" t="n"/>
      <c r="AD26" s="67">
        <f>IFERROR(IF(AD18&gt;0,AD18-AD22,""),"")</f>
        <v/>
      </c>
      <c r="AE26" s="56" t="n"/>
    </row>
    <row r="27">
      <c r="B27" s="74" t="inlineStr">
        <is>
          <t>KROGER</t>
        </is>
      </c>
      <c r="C27" s="122" t="n">
        <v>26292</v>
      </c>
      <c r="D27" s="76">
        <f>C7+C12+C13+C14+C15</f>
        <v/>
      </c>
      <c r="E27" s="77">
        <f>D27-C27</f>
        <v/>
      </c>
      <c r="O27" s="4" t="n"/>
      <c r="AF27" s="69" t="n"/>
    </row>
    <row r="28">
      <c r="B28" s="74" t="inlineStr">
        <is>
          <t>QT</t>
        </is>
      </c>
      <c r="C28" s="122" t="n">
        <v>2660</v>
      </c>
      <c r="D28" s="76">
        <f>C6</f>
        <v/>
      </c>
      <c r="E28" s="77">
        <f>D28-C28</f>
        <v/>
      </c>
      <c r="O28" s="4" t="n"/>
    </row>
    <row r="29">
      <c r="B29" s="74" t="inlineStr">
        <is>
          <t>WALMART</t>
        </is>
      </c>
      <c r="C29" s="122" t="n">
        <v>2572</v>
      </c>
      <c r="D29" s="76">
        <f>C10</f>
        <v/>
      </c>
      <c r="E29" s="77">
        <f>D29-C29</f>
        <v/>
      </c>
      <c r="O29" s="4" t="n"/>
    </row>
    <row r="30">
      <c r="B30" s="74" t="inlineStr">
        <is>
          <t>STARBUCKS</t>
        </is>
      </c>
      <c r="C30" s="122" t="n">
        <v>14525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O30" s="4" t="n"/>
    </row>
    <row r="31" ht="15" customHeight="1" thickBot="1">
      <c r="B31" s="78" t="inlineStr">
        <is>
          <t>SPROUTS</t>
        </is>
      </c>
      <c r="C31" s="121" t="n">
        <v>2810</v>
      </c>
      <c r="D31" s="80">
        <f>SUM(C8+C9)</f>
        <v/>
      </c>
      <c r="E31" s="81">
        <f>C31-D31</f>
        <v/>
      </c>
      <c r="J31" s="53" t="n"/>
      <c r="K31" s="53" t="n"/>
      <c r="O31" s="4" t="n"/>
      <c r="Y31" s="27" t="n"/>
      <c r="AJ31" s="1" t="n">
        <v>3</v>
      </c>
      <c r="AK31" s="1" t="n">
        <v>4</v>
      </c>
    </row>
    <row r="32">
      <c r="K32" s="53" t="n"/>
      <c r="O32" s="4" t="n"/>
      <c r="AJ32" s="1" t="n">
        <v>2</v>
      </c>
      <c r="AK32" s="1" t="n">
        <v>1</v>
      </c>
    </row>
    <row r="33" ht="15" customHeight="1" thickBot="1">
      <c r="K33" s="53" t="n"/>
      <c r="Q33" s="53" t="n"/>
      <c r="U33" s="53" t="n"/>
      <c r="V33" s="53" t="n"/>
    </row>
    <row r="34" ht="18" customHeight="1" thickBot="1">
      <c r="P34" s="116" t="inlineStr">
        <is>
          <t>Target UPH</t>
        </is>
      </c>
      <c r="Q34" s="103" t="inlineStr">
        <is>
          <t>Total</t>
        </is>
      </c>
      <c r="R34" s="100" t="inlineStr">
        <is>
          <t>12PM</t>
        </is>
      </c>
      <c r="S34" s="101" t="inlineStr">
        <is>
          <t>UPH</t>
        </is>
      </c>
      <c r="T34" s="100" t="inlineStr">
        <is>
          <t>2PM</t>
        </is>
      </c>
      <c r="U34" s="101" t="inlineStr">
        <is>
          <t>UPH</t>
        </is>
      </c>
      <c r="V34" s="100" t="inlineStr">
        <is>
          <t>4PM</t>
        </is>
      </c>
      <c r="W34" s="101" t="inlineStr">
        <is>
          <t>UPH</t>
        </is>
      </c>
      <c r="X34" s="100" t="inlineStr">
        <is>
          <t>6PM</t>
        </is>
      </c>
      <c r="Y34" s="101" t="inlineStr">
        <is>
          <t>UPH</t>
        </is>
      </c>
      <c r="Z34" s="100" t="inlineStr">
        <is>
          <t>8PM</t>
        </is>
      </c>
      <c r="AA34" s="101" t="inlineStr">
        <is>
          <t>UPH</t>
        </is>
      </c>
      <c r="AB34" s="100" t="inlineStr">
        <is>
          <t>10PM</t>
        </is>
      </c>
      <c r="AC34" s="101" t="inlineStr">
        <is>
          <t>UPH</t>
        </is>
      </c>
      <c r="AD34" s="100" t="inlineStr">
        <is>
          <t>EOD</t>
        </is>
      </c>
      <c r="AE34" s="102" t="inlineStr">
        <is>
          <t>Remaining</t>
        </is>
      </c>
    </row>
    <row r="35" ht="15.6" customHeight="1">
      <c r="N35" s="211" t="inlineStr">
        <is>
          <t>Room 1</t>
        </is>
      </c>
      <c r="O35" s="96" t="inlineStr">
        <is>
          <t>Line 1</t>
        </is>
      </c>
      <c r="P35" s="104" t="n"/>
      <c r="Q35" s="104" t="n"/>
      <c r="R35" s="104" t="n"/>
      <c r="S35" s="104">
        <f>IF(T35&gt;0,(T35-R35)/2,"")</f>
        <v/>
      </c>
      <c r="T35" s="104" t="n"/>
      <c r="U35" s="104">
        <f>IF(V35&gt;0,(V35-T35)/2,"")</f>
        <v/>
      </c>
      <c r="V35" s="104" t="n"/>
      <c r="W35" s="104">
        <f>IF(X35&gt;0,(X35-V35)/2,"")</f>
        <v/>
      </c>
      <c r="X35" s="104" t="n"/>
      <c r="Y35" s="104">
        <f>IF(Z35&gt;0,(Z35-X35)/2,"")</f>
        <v/>
      </c>
      <c r="Z35" s="104" t="n"/>
      <c r="AA35" s="104">
        <f>IF(AB35&gt;0,(AB35-Z35)/2,"")</f>
        <v/>
      </c>
      <c r="AB35" s="104" t="n"/>
      <c r="AC35" s="104">
        <f>IF(AD35&gt;0,(AD35-AB35)/2,"")</f>
        <v/>
      </c>
      <c r="AD35" s="104" t="n"/>
      <c r="AE35" s="105">
        <f>AD35-Q35</f>
        <v/>
      </c>
    </row>
    <row r="36" ht="15.6" customHeight="1">
      <c r="N36" s="212" t="n"/>
      <c r="O36" s="95" t="inlineStr">
        <is>
          <t>Line 2</t>
        </is>
      </c>
      <c r="P36" s="106" t="n"/>
      <c r="Q36" s="106" t="n"/>
      <c r="R36" s="106" t="n"/>
      <c r="S36" s="106">
        <f>IF(T36&gt;0,(T36-R36)/2,"")</f>
        <v/>
      </c>
      <c r="T36" s="106" t="n"/>
      <c r="U36" s="106">
        <f>IF(V36&gt;0,(V36-T36)/2,"")</f>
        <v/>
      </c>
      <c r="V36" s="106" t="n"/>
      <c r="W36" s="106">
        <f>IF(X36&gt;0,(X36-V36)/2,"")</f>
        <v/>
      </c>
      <c r="X36" s="106" t="n"/>
      <c r="Y36" s="106">
        <f>IF(Z36&gt;0,(Z36-X36)/2,"")</f>
        <v/>
      </c>
      <c r="Z36" s="106" t="n"/>
      <c r="AA36" s="106">
        <f>IF(AB36&gt;0,(AB36-Z36)/2,"")</f>
        <v/>
      </c>
      <c r="AB36" s="106" t="n"/>
      <c r="AC36" s="106">
        <f>IF(AD36&gt;0,(AD36-AB36)/2,"")</f>
        <v/>
      </c>
      <c r="AD36" s="106" t="n"/>
      <c r="AE36" s="107">
        <f>AD36-Q36</f>
        <v/>
      </c>
    </row>
    <row r="37" ht="15.6" customHeight="1">
      <c r="N37" s="212" t="n"/>
      <c r="O37" s="94" t="inlineStr">
        <is>
          <t>Line 3</t>
        </is>
      </c>
      <c r="P37" s="108" t="n"/>
      <c r="Q37" s="108" t="n"/>
      <c r="R37" s="108" t="n"/>
      <c r="S37" s="108">
        <f>IF(T37&gt;0,(T37-R37)/2,"")</f>
        <v/>
      </c>
      <c r="T37" s="108" t="n"/>
      <c r="U37" s="108">
        <f>IF(V37&gt;0,(V37-T37)/2,"")</f>
        <v/>
      </c>
      <c r="V37" s="108" t="n"/>
      <c r="W37" s="108">
        <f>IF(X37&gt;0,(X37-V37)/2,"")</f>
        <v/>
      </c>
      <c r="X37" s="108" t="n"/>
      <c r="Y37" s="108">
        <f>IF(Z37&gt;0,(Z37-X37)/2,"")</f>
        <v/>
      </c>
      <c r="Z37" s="108" t="n"/>
      <c r="AA37" s="108">
        <f>IF(AB37&gt;0,(AB37-Z37)/2,"")</f>
        <v/>
      </c>
      <c r="AB37" s="108" t="n"/>
      <c r="AC37" s="108">
        <f>IF(AD37&gt;0,(AD37-AB37)/2,"")</f>
        <v/>
      </c>
      <c r="AD37" s="108" t="n"/>
      <c r="AE37" s="109">
        <f>AD37-Q37</f>
        <v/>
      </c>
    </row>
    <row r="38" ht="15.6" customHeight="1">
      <c r="N38" s="212" t="n"/>
      <c r="O38" s="95" t="inlineStr">
        <is>
          <t>Line 4</t>
        </is>
      </c>
      <c r="P38" s="106" t="n"/>
      <c r="Q38" s="106" t="n"/>
      <c r="R38" s="106" t="n"/>
      <c r="S38" s="106">
        <f>IF(T38&gt;0,(T38-R38)/2,"")</f>
        <v/>
      </c>
      <c r="T38" s="106" t="n"/>
      <c r="U38" s="106">
        <f>IF(V38&gt;0,(V38-T38)/2,"")</f>
        <v/>
      </c>
      <c r="V38" s="106" t="n"/>
      <c r="W38" s="106">
        <f>IF(X38&gt;0,(X38-V38)/2,"")</f>
        <v/>
      </c>
      <c r="X38" s="106" t="n"/>
      <c r="Y38" s="106">
        <f>IF(Z38&gt;0,(Z38-X38)/2,"")</f>
        <v/>
      </c>
      <c r="Z38" s="106" t="n"/>
      <c r="AA38" s="106">
        <f>IF(AB38&gt;0,(AB38-Z38)/2,"")</f>
        <v/>
      </c>
      <c r="AB38" s="106" t="n"/>
      <c r="AC38" s="106">
        <f>IF(AD38&gt;0,(AD38-AB38)/2,"")</f>
        <v/>
      </c>
      <c r="AD38" s="106" t="n"/>
      <c r="AE38" s="107">
        <f>AD38-Q38</f>
        <v/>
      </c>
    </row>
    <row r="39" ht="15.6" customHeight="1">
      <c r="N39" s="212" t="n"/>
      <c r="O39" s="94" t="inlineStr">
        <is>
          <t>Line 5</t>
        </is>
      </c>
      <c r="P39" s="108" t="n"/>
      <c r="Q39" s="108" t="n"/>
      <c r="R39" s="108" t="n"/>
      <c r="S39" s="108">
        <f>IF(T39&gt;0,(T39-R39)/2,"")</f>
        <v/>
      </c>
      <c r="T39" s="108" t="n"/>
      <c r="U39" s="108">
        <f>IF(V39&gt;0,(V39-T39)/2,"")</f>
        <v/>
      </c>
      <c r="V39" s="108" t="n"/>
      <c r="W39" s="108">
        <f>IF(X39&gt;0,(X39-V39)/2,"")</f>
        <v/>
      </c>
      <c r="X39" s="108" t="n"/>
      <c r="Y39" s="108">
        <f>IF(Z39&gt;0,(Z39-X39)/2,"")</f>
        <v/>
      </c>
      <c r="Z39" s="108" t="n"/>
      <c r="AA39" s="108">
        <f>IF(AB39&gt;0,(AB39-Z39)/2,"")</f>
        <v/>
      </c>
      <c r="AB39" s="108" t="n"/>
      <c r="AC39" s="108">
        <f>IF(AD39&gt;0,(AD39-AB39)/2,"")</f>
        <v/>
      </c>
      <c r="AD39" s="108" t="n"/>
      <c r="AE39" s="109">
        <f>AD39-Q39</f>
        <v/>
      </c>
    </row>
    <row r="40" ht="15.6" customHeight="1">
      <c r="N40" s="212" t="n"/>
      <c r="O40" s="95" t="inlineStr">
        <is>
          <t>Line 6</t>
        </is>
      </c>
      <c r="P40" s="106" t="n"/>
      <c r="Q40" s="106" t="n"/>
      <c r="R40" s="106" t="n"/>
      <c r="S40" s="106">
        <f>IF(T40&gt;0,(T40-R40)/2,"")</f>
        <v/>
      </c>
      <c r="T40" s="106" t="n"/>
      <c r="U40" s="106">
        <f>IF(V40&gt;0,(V40-T40)/2,"")</f>
        <v/>
      </c>
      <c r="V40" s="106" t="n"/>
      <c r="W40" s="106">
        <f>IF(X40&gt;0,(X40-V40)/2,"")</f>
        <v/>
      </c>
      <c r="X40" s="106" t="n"/>
      <c r="Y40" s="106">
        <f>IF(Z40&gt;0,(Z40-X40)/2,"")</f>
        <v/>
      </c>
      <c r="Z40" s="106" t="n"/>
      <c r="AA40" s="106">
        <f>IF(AB40&gt;0,(AB40-Z40)/2,"")</f>
        <v/>
      </c>
      <c r="AB40" s="106" t="n"/>
      <c r="AC40" s="106">
        <f>IF(AD40&gt;0,(AD40-AB40)/2,"")</f>
        <v/>
      </c>
      <c r="AD40" s="106" t="n"/>
      <c r="AE40" s="107">
        <f>AD40-Q40</f>
        <v/>
      </c>
    </row>
    <row r="41" ht="15.6" customHeight="1">
      <c r="N41" s="212" t="n"/>
      <c r="O41" s="94" t="inlineStr">
        <is>
          <t>Line 7</t>
        </is>
      </c>
      <c r="P41" s="108" t="n"/>
      <c r="Q41" s="108" t="n"/>
      <c r="R41" s="108" t="n"/>
      <c r="S41" s="108">
        <f>IF(T41&gt;0,(T41-R41)/2,"")</f>
        <v/>
      </c>
      <c r="T41" s="108" t="n"/>
      <c r="U41" s="108">
        <f>IF(V41&gt;0,(V41-T41)/2,"")</f>
        <v/>
      </c>
      <c r="V41" s="108" t="n"/>
      <c r="W41" s="108">
        <f>IF(X41&gt;0,(X41-V41)/2,"")</f>
        <v/>
      </c>
      <c r="X41" s="108" t="n"/>
      <c r="Y41" s="108">
        <f>IF(Z41&gt;0,(Z41-X41)/2,"")</f>
        <v/>
      </c>
      <c r="Z41" s="108" t="n"/>
      <c r="AA41" s="108">
        <f>IF(AB41&gt;0,(AB41-Z41)/2,"")</f>
        <v/>
      </c>
      <c r="AB41" s="108" t="n"/>
      <c r="AC41" s="108">
        <f>IF(AD41&gt;0,(AD41-AB41)/2,"")</f>
        <v/>
      </c>
      <c r="AD41" s="108" t="n"/>
      <c r="AE41" s="109">
        <f>AD41-Q41</f>
        <v/>
      </c>
    </row>
    <row r="42" ht="15.6" customHeight="1">
      <c r="N42" s="212" t="n"/>
      <c r="O42" s="95" t="inlineStr">
        <is>
          <t>Line 8</t>
        </is>
      </c>
      <c r="P42" s="106" t="n"/>
      <c r="Q42" s="106" t="n"/>
      <c r="R42" s="106" t="n"/>
      <c r="S42" s="106">
        <f>IF(T42&gt;0,(T42-R42)/2,"")</f>
        <v/>
      </c>
      <c r="T42" s="106" t="n"/>
      <c r="U42" s="106">
        <f>IF(V42&gt;0,(V42-T42)/2,"")</f>
        <v/>
      </c>
      <c r="V42" s="106" t="n"/>
      <c r="W42" s="106">
        <f>IF(X42&gt;0,(X42-V42)/2,"")</f>
        <v/>
      </c>
      <c r="X42" s="106" t="n"/>
      <c r="Y42" s="106">
        <f>IF(Z42&gt;0,(Z42-X42)/2,"")</f>
        <v/>
      </c>
      <c r="Z42" s="106" t="n"/>
      <c r="AA42" s="106">
        <f>IF(AB42&gt;0,(AB42-Z42)/2,"")</f>
        <v/>
      </c>
      <c r="AB42" s="106" t="n"/>
      <c r="AC42" s="106">
        <f>IF(AD42&gt;0,(AD42-AB42)/2,"")</f>
        <v/>
      </c>
      <c r="AD42" s="106" t="n"/>
      <c r="AE42" s="107">
        <f>AD42-Q42</f>
        <v/>
      </c>
    </row>
    <row r="43" ht="15.6" customHeight="1" thickBot="1">
      <c r="N43" s="213" t="n"/>
      <c r="O43" s="97" t="inlineStr">
        <is>
          <t>Line 9</t>
        </is>
      </c>
      <c r="P43" s="110" t="n"/>
      <c r="Q43" s="110" t="n"/>
      <c r="R43" s="110" t="n"/>
      <c r="S43" s="110">
        <f>IF(T43&gt;0,(T43-R43)/2,"")</f>
        <v/>
      </c>
      <c r="T43" s="110" t="n"/>
      <c r="U43" s="110">
        <f>IF(V43&gt;0,(V43-T43)/2,"")</f>
        <v/>
      </c>
      <c r="V43" s="110" t="n"/>
      <c r="W43" s="110">
        <f>IF(X43&gt;0,(X43-V43)/2,"")</f>
        <v/>
      </c>
      <c r="X43" s="110" t="n"/>
      <c r="Y43" s="110">
        <f>IF(Z43&gt;0,(Z43-X43)/2,"")</f>
        <v/>
      </c>
      <c r="Z43" s="110" t="n"/>
      <c r="AA43" s="110">
        <f>IF(AB43&gt;0,(AB43-Z43)/2,"")</f>
        <v/>
      </c>
      <c r="AB43" s="110" t="n"/>
      <c r="AC43" s="110">
        <f>IF(AD43&gt;0,(AD43-AB43)/2,"")</f>
        <v/>
      </c>
      <c r="AD43" s="110" t="n"/>
      <c r="AE43" s="111">
        <f>AD43-Q43</f>
        <v/>
      </c>
    </row>
    <row r="44" ht="15.6" customHeight="1">
      <c r="N44" s="211" t="inlineStr">
        <is>
          <t>Room 2</t>
        </is>
      </c>
      <c r="O44" s="98" t="inlineStr">
        <is>
          <t>Line 1</t>
        </is>
      </c>
      <c r="P44" s="112" t="n"/>
      <c r="Q44" s="112" t="n"/>
      <c r="R44" s="112" t="n"/>
      <c r="S44" s="112">
        <f>IF(T44&gt;0,(T44-R44)/2,"")</f>
        <v/>
      </c>
      <c r="T44" s="112" t="n"/>
      <c r="U44" s="112">
        <f>IF(V44&gt;0,(V44-T44)/2,"")</f>
        <v/>
      </c>
      <c r="V44" s="112" t="n"/>
      <c r="W44" s="112">
        <f>IF(X44&gt;0,(X44-V44)/2,"")</f>
        <v/>
      </c>
      <c r="X44" s="112" t="n"/>
      <c r="Y44" s="112">
        <f>IF(Z44&gt;0,(Z44-X44)/2,"")</f>
        <v/>
      </c>
      <c r="Z44" s="112" t="n"/>
      <c r="AA44" s="112">
        <f>IF(AB44&gt;0,(AB44-Z44)/2,"")</f>
        <v/>
      </c>
      <c r="AB44" s="112" t="n"/>
      <c r="AC44" s="112">
        <f>IF(AD44&gt;0,(AD44-AB44)/2,"")</f>
        <v/>
      </c>
      <c r="AD44" s="112" t="n"/>
      <c r="AE44" s="113">
        <f>AD44-Q44</f>
        <v/>
      </c>
    </row>
    <row r="45" ht="15.6" customHeight="1">
      <c r="N45" s="212" t="n"/>
      <c r="O45" s="94" t="inlineStr">
        <is>
          <t>Line 2</t>
        </is>
      </c>
      <c r="P45" s="108" t="n"/>
      <c r="Q45" s="108" t="n"/>
      <c r="R45" s="108" t="n"/>
      <c r="S45" s="108">
        <f>IF(T45&gt;0,(T45-R45)/2,"")</f>
        <v/>
      </c>
      <c r="T45" s="108" t="n"/>
      <c r="U45" s="108">
        <f>IF(V45&gt;0,(V45-T45)/2,"")</f>
        <v/>
      </c>
      <c r="V45" s="108" t="n"/>
      <c r="W45" s="108">
        <f>IF(X45&gt;0,(X45-V45)/2,"")</f>
        <v/>
      </c>
      <c r="X45" s="108" t="n"/>
      <c r="Y45" s="108">
        <f>IF(Z45&gt;0,(Z45-X45)/2,"")</f>
        <v/>
      </c>
      <c r="Z45" s="108" t="n"/>
      <c r="AA45" s="108">
        <f>IF(AB45&gt;0,(AB45-Z45)/2,"")</f>
        <v/>
      </c>
      <c r="AB45" s="108" t="n"/>
      <c r="AC45" s="108">
        <f>IF(AD45&gt;0,(AD45-AB45)/2,"")</f>
        <v/>
      </c>
      <c r="AD45" s="108" t="n"/>
      <c r="AE45" s="109">
        <f>AD45-Q45</f>
        <v/>
      </c>
    </row>
    <row r="46" ht="15.6" customHeight="1">
      <c r="N46" s="212" t="n"/>
      <c r="O46" s="95" t="inlineStr">
        <is>
          <t>Line 3</t>
        </is>
      </c>
      <c r="P46" s="106" t="n"/>
      <c r="Q46" s="106" t="n"/>
      <c r="R46" s="106" t="n"/>
      <c r="S46" s="106">
        <f>IF(T46&gt;0,(T46-R46)/2,"")</f>
        <v/>
      </c>
      <c r="T46" s="106" t="n"/>
      <c r="U46" s="106">
        <f>IF(V46&gt;0,(V46-T46)/2,"")</f>
        <v/>
      </c>
      <c r="V46" s="106" t="n"/>
      <c r="W46" s="106">
        <f>IF(X46&gt;0,(X46-V46)/2,"")</f>
        <v/>
      </c>
      <c r="X46" s="106" t="n"/>
      <c r="Y46" s="106">
        <f>IF(Z46&gt;0,(Z46-X46)/2,"")</f>
        <v/>
      </c>
      <c r="Z46" s="106" t="n"/>
      <c r="AA46" s="106">
        <f>IF(AB46&gt;0,(AB46-Z46)/2,"")</f>
        <v/>
      </c>
      <c r="AB46" s="106" t="n"/>
      <c r="AC46" s="106">
        <f>IF(AD46&gt;0,(AD46-AB46)/2,"")</f>
        <v/>
      </c>
      <c r="AD46" s="106" t="n"/>
      <c r="AE46" s="107">
        <f>AD46-Q46</f>
        <v/>
      </c>
    </row>
    <row r="47" ht="15.6" customHeight="1" thickBot="1">
      <c r="N47" s="213" t="n"/>
      <c r="O47" s="97" t="inlineStr">
        <is>
          <t>Line 4</t>
        </is>
      </c>
      <c r="P47" s="110" t="n"/>
      <c r="Q47" s="110" t="n"/>
      <c r="R47" s="110" t="n"/>
      <c r="S47" s="110">
        <f>IF(T47&gt;0,(T47-R47)/2,"")</f>
        <v/>
      </c>
      <c r="T47" s="110" t="n"/>
      <c r="U47" s="110">
        <f>IF(V47&gt;0,(V47-T47)/2,"")</f>
        <v/>
      </c>
      <c r="V47" s="110" t="n"/>
      <c r="W47" s="110">
        <f>IF(X47&gt;0,(X47-V47)/2,"")</f>
        <v/>
      </c>
      <c r="X47" s="110" t="n"/>
      <c r="Y47" s="110">
        <f>IF(Z47&gt;0,(Z47-X47)/2,"")</f>
        <v/>
      </c>
      <c r="Z47" s="110" t="n"/>
      <c r="AA47" s="110">
        <f>IF(AB47&gt;0,(AB47-Z47)/2,"")</f>
        <v/>
      </c>
      <c r="AB47" s="110" t="n"/>
      <c r="AC47" s="110">
        <f>IF(AD47&gt;0,(AD47-AB47)/2,"")</f>
        <v/>
      </c>
      <c r="AD47" s="110" t="n"/>
      <c r="AE47" s="111">
        <f>AD47-Q47</f>
        <v/>
      </c>
    </row>
    <row r="48" ht="15.6" customHeight="1">
      <c r="N48" s="211" t="inlineStr">
        <is>
          <t>Room 3</t>
        </is>
      </c>
      <c r="O48" s="98" t="inlineStr">
        <is>
          <t>Line 1</t>
        </is>
      </c>
      <c r="P48" s="112" t="n"/>
      <c r="Q48" s="112" t="n"/>
      <c r="R48" s="112" t="n"/>
      <c r="S48" s="112">
        <f>IF(T48&gt;0,(T48-R48)/2,"")</f>
        <v/>
      </c>
      <c r="T48" s="112" t="n"/>
      <c r="U48" s="112">
        <f>IF(V48&gt;0,(V48-T48)/2,"")</f>
        <v/>
      </c>
      <c r="V48" s="112" t="n"/>
      <c r="W48" s="112">
        <f>IF(X48&gt;0,(X48-V48)/2,"")</f>
        <v/>
      </c>
      <c r="X48" s="112" t="n"/>
      <c r="Y48" s="112">
        <f>IF(Z48&gt;0,(Z48-X48)/2,"")</f>
        <v/>
      </c>
      <c r="Z48" s="112" t="n"/>
      <c r="AA48" s="112">
        <f>IF(AB48&gt;0,(AB48-Z48)/2,"")</f>
        <v/>
      </c>
      <c r="AB48" s="112" t="n"/>
      <c r="AC48" s="112">
        <f>IF(AD48&gt;0,(AD48-AB48)/2,"")</f>
        <v/>
      </c>
      <c r="AD48" s="112" t="n"/>
      <c r="AE48" s="113">
        <f>AD48-Q48</f>
        <v/>
      </c>
    </row>
    <row r="49" ht="15.6" customHeight="1">
      <c r="N49" s="212" t="n"/>
      <c r="O49" s="94" t="inlineStr">
        <is>
          <t>Line 2</t>
        </is>
      </c>
      <c r="P49" s="108" t="n"/>
      <c r="Q49" s="108" t="n"/>
      <c r="R49" s="108" t="n"/>
      <c r="S49" s="108">
        <f>IF(T49&gt;0,(T49-R49)/2,"")</f>
        <v/>
      </c>
      <c r="T49" s="108" t="n"/>
      <c r="U49" s="108">
        <f>IF(V49&gt;0,(V49-T49)/2,"")</f>
        <v/>
      </c>
      <c r="V49" s="108" t="n"/>
      <c r="W49" s="108">
        <f>IF(X49&gt;0,(X49-V49)/2,"")</f>
        <v/>
      </c>
      <c r="X49" s="108" t="n"/>
      <c r="Y49" s="108">
        <f>IF(Z49&gt;0,(Z49-X49)/2,"")</f>
        <v/>
      </c>
      <c r="Z49" s="108" t="n"/>
      <c r="AA49" s="108">
        <f>IF(AB49&gt;0,(AB49-Z49)/2,"")</f>
        <v/>
      </c>
      <c r="AB49" s="108" t="n"/>
      <c r="AC49" s="108">
        <f>IF(AD49&gt;0,(AD49-AB49)/2,"")</f>
        <v/>
      </c>
      <c r="AD49" s="108" t="n"/>
      <c r="AE49" s="109">
        <f>AD49-Q49</f>
        <v/>
      </c>
    </row>
    <row r="50" ht="15.6" customHeight="1">
      <c r="N50" s="212" t="n"/>
      <c r="O50" s="95" t="inlineStr">
        <is>
          <t>Line 3</t>
        </is>
      </c>
      <c r="P50" s="106" t="n"/>
      <c r="Q50" s="106" t="n"/>
      <c r="R50" s="106" t="n"/>
      <c r="S50" s="106">
        <f>IF(T50&gt;0,(T50-R50)/2,"")</f>
        <v/>
      </c>
      <c r="T50" s="106" t="n"/>
      <c r="U50" s="106">
        <f>IF(V50&gt;0,(V50-T50)/2,"")</f>
        <v/>
      </c>
      <c r="V50" s="106" t="n"/>
      <c r="W50" s="106">
        <f>IF(X50&gt;0,(X50-V50)/2,"")</f>
        <v/>
      </c>
      <c r="X50" s="106" t="n"/>
      <c r="Y50" s="106">
        <f>IF(Z50&gt;0,(Z50-X50)/2,"")</f>
        <v/>
      </c>
      <c r="Z50" s="106" t="n"/>
      <c r="AA50" s="106">
        <f>IF(AB50&gt;0,(AB50-Z50)/2,"")</f>
        <v/>
      </c>
      <c r="AB50" s="106" t="n"/>
      <c r="AC50" s="106">
        <f>IF(AD50&gt;0,(AD50-AB50)/2,"")</f>
        <v/>
      </c>
      <c r="AD50" s="106" t="n"/>
      <c r="AE50" s="107">
        <f>AD50-Q50</f>
        <v/>
      </c>
    </row>
    <row r="51" ht="15.6" customHeight="1">
      <c r="N51" s="212" t="n"/>
      <c r="O51" s="94" t="inlineStr">
        <is>
          <t>Line 4</t>
        </is>
      </c>
      <c r="P51" s="108" t="n"/>
      <c r="Q51" s="108" t="n"/>
      <c r="R51" s="108" t="n"/>
      <c r="S51" s="108">
        <f>IF(T51&gt;0,(T51-R51)/2,"")</f>
        <v/>
      </c>
      <c r="T51" s="108" t="n"/>
      <c r="U51" s="108">
        <f>IF(V51&gt;0,(V51-T51)/2,"")</f>
        <v/>
      </c>
      <c r="V51" s="108" t="n"/>
      <c r="W51" s="108">
        <f>IF(X51&gt;0,(X51-V51)/2,"")</f>
        <v/>
      </c>
      <c r="X51" s="108" t="n"/>
      <c r="Y51" s="108">
        <f>IF(Z51&gt;0,(Z51-X51)/2,"")</f>
        <v/>
      </c>
      <c r="Z51" s="108" t="n"/>
      <c r="AA51" s="108">
        <f>IF(AB51&gt;0,(AB51-Z51)/2,"")</f>
        <v/>
      </c>
      <c r="AB51" s="108" t="n"/>
      <c r="AC51" s="108">
        <f>IF(AD51&gt;0,(AD51-AB51)/2,"")</f>
        <v/>
      </c>
      <c r="AD51" s="108" t="n"/>
      <c r="AE51" s="109">
        <f>AD51-Q51</f>
        <v/>
      </c>
    </row>
    <row r="52" ht="15.6" customHeight="1">
      <c r="N52" s="212" t="n"/>
      <c r="O52" s="95" t="inlineStr">
        <is>
          <t>Line 5</t>
        </is>
      </c>
      <c r="P52" s="106" t="n"/>
      <c r="Q52" s="106" t="n"/>
      <c r="R52" s="106" t="n"/>
      <c r="S52" s="106">
        <f>IF(T52&gt;0,(T52-R52)/2,"")</f>
        <v/>
      </c>
      <c r="T52" s="106" t="n"/>
      <c r="U52" s="106">
        <f>IF(V52&gt;0,(V52-T52)/2,"")</f>
        <v/>
      </c>
      <c r="V52" s="106" t="n"/>
      <c r="W52" s="106">
        <f>IF(X52&gt;0,(X52-V52)/2,"")</f>
        <v/>
      </c>
      <c r="X52" s="106" t="n"/>
      <c r="Y52" s="106">
        <f>IF(Z52&gt;0,(Z52-X52)/2,"")</f>
        <v/>
      </c>
      <c r="Z52" s="106" t="n"/>
      <c r="AA52" s="106">
        <f>IF(AB52&gt;0,(AB52-Z52)/2,"")</f>
        <v/>
      </c>
      <c r="AB52" s="106" t="n"/>
      <c r="AC52" s="106">
        <f>IF(AD52&gt;0,(AD52-AB52)/2,"")</f>
        <v/>
      </c>
      <c r="AD52" s="106" t="n"/>
      <c r="AE52" s="107">
        <f>AD52-Q52</f>
        <v/>
      </c>
    </row>
    <row r="53" ht="15.6" customHeight="1">
      <c r="N53" s="212" t="n"/>
      <c r="O53" s="94" t="inlineStr">
        <is>
          <t>Line 6</t>
        </is>
      </c>
      <c r="P53" s="108" t="n"/>
      <c r="Q53" s="108" t="n"/>
      <c r="R53" s="108" t="n"/>
      <c r="S53" s="108">
        <f>IF(T53&gt;0,(T53-R53)/2,"")</f>
        <v/>
      </c>
      <c r="T53" s="108" t="n"/>
      <c r="U53" s="108">
        <f>IF(V53&gt;0,(V53-T53)/2,"")</f>
        <v/>
      </c>
      <c r="V53" s="108" t="n"/>
      <c r="W53" s="108">
        <f>IF(X53&gt;0,(X53-V53)/2,"")</f>
        <v/>
      </c>
      <c r="X53" s="108" t="n"/>
      <c r="Y53" s="108">
        <f>IF(Z53&gt;0,(Z53-X53)/2,"")</f>
        <v/>
      </c>
      <c r="Z53" s="108" t="n"/>
      <c r="AA53" s="108">
        <f>IF(AB53&gt;0,(AB53-Z53)/2,"")</f>
        <v/>
      </c>
      <c r="AB53" s="108" t="n"/>
      <c r="AC53" s="108">
        <f>IF(AD53&gt;0,(AD53-AB53)/2,"")</f>
        <v/>
      </c>
      <c r="AD53" s="108" t="n"/>
      <c r="AE53" s="109">
        <f>AD53-Q53</f>
        <v/>
      </c>
    </row>
    <row r="54" ht="15.6" customHeight="1">
      <c r="N54" s="212" t="n"/>
      <c r="O54" s="95" t="inlineStr">
        <is>
          <t>Line 7</t>
        </is>
      </c>
      <c r="P54" s="106" t="n"/>
      <c r="Q54" s="106" t="n"/>
      <c r="R54" s="106" t="n"/>
      <c r="S54" s="106">
        <f>IF(T54&gt;0,(T54-R54)/2,"")</f>
        <v/>
      </c>
      <c r="T54" s="106" t="n"/>
      <c r="U54" s="106">
        <f>IF(V54&gt;0,(V54-T54)/2,"")</f>
        <v/>
      </c>
      <c r="V54" s="106" t="n"/>
      <c r="W54" s="106">
        <f>IF(X54&gt;0,(X54-V54)/2,"")</f>
        <v/>
      </c>
      <c r="X54" s="106" t="n"/>
      <c r="Y54" s="106">
        <f>IF(Z54&gt;0,(Z54-X54)/2,"")</f>
        <v/>
      </c>
      <c r="Z54" s="106" t="n"/>
      <c r="AA54" s="106">
        <f>IF(AB54&gt;0,(AB54-Z54)/2,"")</f>
        <v/>
      </c>
      <c r="AB54" s="106" t="n"/>
      <c r="AC54" s="106">
        <f>IF(AD54&gt;0,(AD54-AB54)/2,"")</f>
        <v/>
      </c>
      <c r="AD54" s="106" t="n"/>
      <c r="AE54" s="107">
        <f>AD54-Q54</f>
        <v/>
      </c>
    </row>
    <row r="55" ht="15.6" customHeight="1">
      <c r="N55" s="212" t="n"/>
      <c r="O55" s="94" t="inlineStr">
        <is>
          <t>Line 8</t>
        </is>
      </c>
      <c r="P55" s="108" t="n"/>
      <c r="Q55" s="108" t="n"/>
      <c r="R55" s="108" t="n"/>
      <c r="S55" s="108">
        <f>IF(T55&gt;0,(T55-R55)/2,"")</f>
        <v/>
      </c>
      <c r="T55" s="108" t="n"/>
      <c r="U55" s="108">
        <f>IF(V55&gt;0,(V55-T55)/2,"")</f>
        <v/>
      </c>
      <c r="V55" s="108" t="n"/>
      <c r="W55" s="108">
        <f>IF(X55&gt;0,(X55-V55)/2,"")</f>
        <v/>
      </c>
      <c r="X55" s="108" t="n"/>
      <c r="Y55" s="108">
        <f>IF(Z55&gt;0,(Z55-X55)/2,"")</f>
        <v/>
      </c>
      <c r="Z55" s="108" t="n"/>
      <c r="AA55" s="108">
        <f>IF(AB55&gt;0,(AB55-Z55)/2,"")</f>
        <v/>
      </c>
      <c r="AB55" s="108" t="n"/>
      <c r="AC55" s="108">
        <f>IF(AD55&gt;0,(AD55-AB55)/2,"")</f>
        <v/>
      </c>
      <c r="AD55" s="108" t="n"/>
      <c r="AE55" s="109">
        <f>AD55-Q55</f>
        <v/>
      </c>
    </row>
    <row r="56" ht="15.6" customHeight="1" thickBot="1">
      <c r="N56" s="213" t="n"/>
      <c r="O56" s="99" t="inlineStr">
        <is>
          <t>Line 9</t>
        </is>
      </c>
      <c r="P56" s="114" t="n"/>
      <c r="Q56" s="114" t="n"/>
      <c r="R56" s="114" t="n"/>
      <c r="S56" s="114">
        <f>IF(T56&gt;0,(T56-R56)/2,"")</f>
        <v/>
      </c>
      <c r="T56" s="114" t="n"/>
      <c r="U56" s="114">
        <f>IF(V56&gt;0,(V56-T56)/2,"")</f>
        <v/>
      </c>
      <c r="V56" s="114" t="n"/>
      <c r="W56" s="114">
        <f>IF(X56&gt;0,(X56-V56)/2,"")</f>
        <v/>
      </c>
      <c r="X56" s="114" t="n"/>
      <c r="Y56" s="114">
        <f>IF(Z56&gt;0,(Z56-X56)/2,"")</f>
        <v/>
      </c>
      <c r="Z56" s="114" t="n"/>
      <c r="AA56" s="114">
        <f>IF(AB56&gt;0,(AB56-Z56)/2,"")</f>
        <v/>
      </c>
      <c r="AB56" s="114" t="n"/>
      <c r="AC56" s="114">
        <f>IF(AD56&gt;0,(AD56-AB56)/2,"")</f>
        <v/>
      </c>
      <c r="AD56" s="114" t="n"/>
      <c r="AE56" s="115">
        <f>AD56-Q56</f>
        <v/>
      </c>
    </row>
    <row r="57" ht="15.6" customHeight="1">
      <c r="N57" s="211" t="inlineStr">
        <is>
          <t>Room 4</t>
        </is>
      </c>
      <c r="O57" s="96" t="inlineStr">
        <is>
          <t>Line 1</t>
        </is>
      </c>
      <c r="P57" s="104" t="n"/>
      <c r="Q57" s="104" t="n"/>
      <c r="R57" s="104" t="n"/>
      <c r="S57" s="104">
        <f>IF(T57&gt;0,(T57-R57)/2,"")</f>
        <v/>
      </c>
      <c r="T57" s="104" t="n"/>
      <c r="U57" s="104">
        <f>IF(V57&gt;0,(V57-T57)/2,"")</f>
        <v/>
      </c>
      <c r="V57" s="104" t="n"/>
      <c r="W57" s="104">
        <f>IF(X57&gt;0,(X57-V57)/2,"")</f>
        <v/>
      </c>
      <c r="X57" s="104" t="n"/>
      <c r="Y57" s="104">
        <f>IF(Z57&gt;0,(Z57-X57)/2,"")</f>
        <v/>
      </c>
      <c r="Z57" s="104" t="n"/>
      <c r="AA57" s="104">
        <f>IF(AB57&gt;0,(AB57-Z57)/2,"")</f>
        <v/>
      </c>
      <c r="AB57" s="104" t="n"/>
      <c r="AC57" s="104">
        <f>IF(AD57&gt;0,(AD57-AB57)/2,"")</f>
        <v/>
      </c>
      <c r="AD57" s="104" t="n"/>
      <c r="AE57" s="105">
        <f>AD57-Q57</f>
        <v/>
      </c>
    </row>
    <row r="58" ht="15.6" customHeight="1">
      <c r="N58" s="212" t="n"/>
      <c r="O58" s="95" t="inlineStr">
        <is>
          <t>Line 2</t>
        </is>
      </c>
      <c r="P58" s="106" t="n"/>
      <c r="Q58" s="106" t="n"/>
      <c r="R58" s="106" t="n"/>
      <c r="S58" s="106">
        <f>IF(T58&gt;0,(T58-R58)/2,"")</f>
        <v/>
      </c>
      <c r="T58" s="106" t="n"/>
      <c r="U58" s="106">
        <f>IF(V58&gt;0,(V58-T58)/2,"")</f>
        <v/>
      </c>
      <c r="V58" s="106" t="n"/>
      <c r="W58" s="106">
        <f>IF(X58&gt;0,(X58-V58)/2,"")</f>
        <v/>
      </c>
      <c r="X58" s="106" t="n"/>
      <c r="Y58" s="106">
        <f>IF(Z58&gt;0,(Z58-X58)/2,"")</f>
        <v/>
      </c>
      <c r="Z58" s="106" t="n"/>
      <c r="AA58" s="106">
        <f>IF(AB58&gt;0,(AB58-Z58)/2,"")</f>
        <v/>
      </c>
      <c r="AB58" s="106" t="n"/>
      <c r="AC58" s="106">
        <f>IF(AD58&gt;0,(AD58-AB58)/2,"")</f>
        <v/>
      </c>
      <c r="AD58" s="106" t="n"/>
      <c r="AE58" s="107">
        <f>AD58-Q58</f>
        <v/>
      </c>
    </row>
    <row r="59" ht="15.6" customHeight="1">
      <c r="N59" s="212" t="n"/>
      <c r="O59" s="94" t="inlineStr">
        <is>
          <t>Line 3</t>
        </is>
      </c>
      <c r="P59" s="108" t="n"/>
      <c r="Q59" s="108" t="n"/>
      <c r="R59" s="108" t="n"/>
      <c r="S59" s="108">
        <f>IF(T59&gt;0,(T59-R59)/2,"")</f>
        <v/>
      </c>
      <c r="T59" s="108" t="n"/>
      <c r="U59" s="108">
        <f>IF(V59&gt;0,(V59-T59)/2,"")</f>
        <v/>
      </c>
      <c r="V59" s="108" t="n"/>
      <c r="W59" s="108">
        <f>IF(X59&gt;0,(X59-V59)/2,"")</f>
        <v/>
      </c>
      <c r="X59" s="108" t="n"/>
      <c r="Y59" s="108">
        <f>IF(Z59&gt;0,(Z59-X59)/2,"")</f>
        <v/>
      </c>
      <c r="Z59" s="108" t="n"/>
      <c r="AA59" s="108">
        <f>IF(AB59&gt;0,(AB59-Z59)/2,"")</f>
        <v/>
      </c>
      <c r="AB59" s="108" t="n"/>
      <c r="AC59" s="108">
        <f>IF(AD59&gt;0,(AD59-AB59)/2,"")</f>
        <v/>
      </c>
      <c r="AD59" s="108" t="n"/>
      <c r="AE59" s="109">
        <f>AD59-Q59</f>
        <v/>
      </c>
    </row>
    <row r="60" ht="15.6" customHeight="1" thickBot="1">
      <c r="N60" s="213" t="n"/>
      <c r="O60" s="99" t="inlineStr">
        <is>
          <t>Line 4</t>
        </is>
      </c>
      <c r="P60" s="114" t="n"/>
      <c r="Q60" s="114" t="n"/>
      <c r="R60" s="114" t="n"/>
      <c r="S60" s="114">
        <f>IF(T60&gt;0,(T60-R60)/2,"")</f>
        <v/>
      </c>
      <c r="T60" s="114" t="n"/>
      <c r="U60" s="114">
        <f>IF(V60&gt;0,(V60-T60)/2,"")</f>
        <v/>
      </c>
      <c r="V60" s="114" t="n"/>
      <c r="W60" s="114">
        <f>IF(X60&gt;0,(X60-V60)/2,"")</f>
        <v/>
      </c>
      <c r="X60" s="114" t="n"/>
      <c r="Y60" s="114">
        <f>IF(Z60&gt;0,(Z60-X60)/2,"")</f>
        <v/>
      </c>
      <c r="Z60" s="114" t="n"/>
      <c r="AA60" s="114">
        <f>IF(AB60&gt;0,(AB60-Z60)/2,"")</f>
        <v/>
      </c>
      <c r="AB60" s="114" t="n"/>
      <c r="AC60" s="114">
        <f>IF(AD60&gt;0,(AD60-AB60)/2,"")</f>
        <v/>
      </c>
      <c r="AD60" s="114" t="n"/>
      <c r="AE60" s="115">
        <f>AD60-Q60</f>
        <v/>
      </c>
    </row>
    <row r="61" ht="15.6" customHeight="1">
      <c r="N61" s="211" t="inlineStr">
        <is>
          <t>Room 5</t>
        </is>
      </c>
      <c r="O61" s="96" t="inlineStr">
        <is>
          <t>Line 1</t>
        </is>
      </c>
      <c r="P61" s="104" t="n"/>
      <c r="Q61" s="104" t="n"/>
      <c r="R61" s="104" t="n"/>
      <c r="S61" s="104">
        <f>IF(T61&gt;0,(T61-R61)/2,"")</f>
        <v/>
      </c>
      <c r="T61" s="104" t="n"/>
      <c r="U61" s="104">
        <f>IF(V61&gt;0,(V61-T61)/2,"")</f>
        <v/>
      </c>
      <c r="V61" s="104" t="n"/>
      <c r="W61" s="104">
        <f>IF(X61&gt;0,(X61-V61)/2,"")</f>
        <v/>
      </c>
      <c r="X61" s="104" t="n"/>
      <c r="Y61" s="104">
        <f>IF(Z61&gt;0,(Z61-X61)/2,"")</f>
        <v/>
      </c>
      <c r="Z61" s="104" t="n"/>
      <c r="AA61" s="104">
        <f>IF(AB61&gt;0,(AB61-Z61)/2,"")</f>
        <v/>
      </c>
      <c r="AB61" s="104" t="n"/>
      <c r="AC61" s="104">
        <f>IF(AD61&gt;0,(AD61-AB61)/2,"")</f>
        <v/>
      </c>
      <c r="AD61" s="104" t="n"/>
      <c r="AE61" s="105">
        <f>AD61-Q61</f>
        <v/>
      </c>
    </row>
    <row r="62" ht="15.6" customHeight="1">
      <c r="N62" s="212" t="n"/>
      <c r="O62" s="95" t="inlineStr">
        <is>
          <t>Line 2</t>
        </is>
      </c>
      <c r="P62" s="106" t="n"/>
      <c r="Q62" s="106" t="n"/>
      <c r="R62" s="106" t="n"/>
      <c r="S62" s="106">
        <f>IF(T62&gt;0,(T62-R62)/2,"")</f>
        <v/>
      </c>
      <c r="T62" s="106" t="n"/>
      <c r="U62" s="106">
        <f>IF(V62&gt;0,(V62-T62)/2,"")</f>
        <v/>
      </c>
      <c r="V62" s="106" t="n"/>
      <c r="W62" s="106">
        <f>IF(X62&gt;0,(X62-V62)/2,"")</f>
        <v/>
      </c>
      <c r="X62" s="106" t="n"/>
      <c r="Y62" s="106">
        <f>IF(Z62&gt;0,(Z62-X62)/2,"")</f>
        <v/>
      </c>
      <c r="Z62" s="106" t="n"/>
      <c r="AA62" s="106">
        <f>IF(AB62&gt;0,(AB62-Z62)/2,"")</f>
        <v/>
      </c>
      <c r="AB62" s="106" t="n"/>
      <c r="AC62" s="106">
        <f>IF(AD62&gt;0,(AD62-AB62)/2,"")</f>
        <v/>
      </c>
      <c r="AD62" s="106" t="n"/>
      <c r="AE62" s="107">
        <f>AD62-Q62</f>
        <v/>
      </c>
    </row>
    <row r="63" ht="15.6" customHeight="1">
      <c r="N63" s="212" t="n"/>
      <c r="O63" s="94" t="inlineStr">
        <is>
          <t>Line 3</t>
        </is>
      </c>
      <c r="P63" s="108" t="n"/>
      <c r="Q63" s="108" t="n"/>
      <c r="R63" s="108" t="n"/>
      <c r="S63" s="108">
        <f>IF(T63&gt;0,(T63-R63)/2,"")</f>
        <v/>
      </c>
      <c r="T63" s="108" t="n"/>
      <c r="U63" s="108">
        <f>IF(V63&gt;0,(V63-T63)/2,"")</f>
        <v/>
      </c>
      <c r="V63" s="108" t="n"/>
      <c r="W63" s="108">
        <f>IF(X63&gt;0,(X63-V63)/2,"")</f>
        <v/>
      </c>
      <c r="X63" s="108" t="n"/>
      <c r="Y63" s="108">
        <f>IF(Z63&gt;0,(Z63-X63)/2,"")</f>
        <v/>
      </c>
      <c r="Z63" s="108" t="n"/>
      <c r="AA63" s="108">
        <f>IF(AB63&gt;0,(AB63-Z63)/2,"")</f>
        <v/>
      </c>
      <c r="AB63" s="108" t="n"/>
      <c r="AC63" s="108">
        <f>IF(AD63&gt;0,(AD63-AB63)/2,"")</f>
        <v/>
      </c>
      <c r="AD63" s="108" t="n"/>
      <c r="AE63" s="109">
        <f>AD63-Q63</f>
        <v/>
      </c>
    </row>
    <row r="64" ht="15.6" customHeight="1" thickBot="1">
      <c r="N64" s="213" t="n"/>
      <c r="O64" s="99" t="inlineStr">
        <is>
          <t>Line 4</t>
        </is>
      </c>
      <c r="P64" s="114" t="n"/>
      <c r="Q64" s="114" t="n"/>
      <c r="R64" s="114" t="n"/>
      <c r="S64" s="114">
        <f>IF(T64&gt;0,(T64-R64)/2,"")</f>
        <v/>
      </c>
      <c r="T64" s="114" t="n"/>
      <c r="U64" s="114">
        <f>IF(V64&gt;0,(V64-T64)/2,"")</f>
        <v/>
      </c>
      <c r="V64" s="114" t="n"/>
      <c r="W64" s="114">
        <f>IF(X64&gt;0,(X64-V64)/2,"")</f>
        <v/>
      </c>
      <c r="X64" s="114" t="n"/>
      <c r="Y64" s="114">
        <f>IF(Z64&gt;0,(Z64-X64)/2,"")</f>
        <v/>
      </c>
      <c r="Z64" s="114" t="n"/>
      <c r="AA64" s="114">
        <f>IF(AB64&gt;0,(AB64-Z64)/2,"")</f>
        <v/>
      </c>
      <c r="AB64" s="114" t="n"/>
      <c r="AC64" s="114">
        <f>IF(AD64&gt;0,(AD64-AB64)/2,"")</f>
        <v/>
      </c>
      <c r="AD64" s="114" t="n"/>
      <c r="AE64" s="115">
        <f>AD64-Q64</f>
        <v/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R25:AC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R26 T26 V26 X26 Z26 AB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D24:AE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D25:AE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D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37.xml><?xml version="1.0" encoding="utf-8"?>
<worksheet xmlns:r="http://schemas.openxmlformats.org/officeDocument/2006/relationships" xmlns="http://schemas.openxmlformats.org/spreadsheetml/2006/main">
  <sheetPr codeName="Sheet137">
    <tabColor theme="1"/>
    <outlinePr summaryBelow="1" summaryRight="1"/>
    <pageSetUpPr fitToPage="1"/>
  </sheetPr>
  <dimension ref="B2:AR64"/>
  <sheetViews>
    <sheetView zoomScale="70"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44487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" customHeight="1" thickBot="1">
      <c r="E4" s="4" t="n"/>
      <c r="F4" s="222" t="inlineStr">
        <is>
          <t>FORECAST</t>
        </is>
      </c>
      <c r="G4" s="215" t="n"/>
      <c r="H4" s="215" t="n"/>
      <c r="I4" s="215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128" t="inlineStr">
        <is>
          <t>Order</t>
        </is>
      </c>
      <c r="K5" s="129" t="inlineStr">
        <is>
          <t>Finished Good Pounds</t>
        </is>
      </c>
      <c r="L5" s="129" t="inlineStr">
        <is>
          <t>Prep Pounds</t>
        </is>
      </c>
      <c r="M5" s="130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1484</v>
      </c>
      <c r="E6" s="18" t="inlineStr">
        <is>
          <t xml:space="preserve">Room 1 </t>
        </is>
      </c>
      <c r="F6" s="119" t="n">
        <v>20150</v>
      </c>
      <c r="G6" s="117" t="n">
        <v>9821.603499999999</v>
      </c>
      <c r="H6" s="117" t="n">
        <v>933.39305</v>
      </c>
      <c r="I6" s="19">
        <f>G6+H6</f>
        <v/>
      </c>
      <c r="J6" s="119" t="n">
        <v>19772</v>
      </c>
      <c r="K6" s="117" t="n">
        <v>10115.2715</v>
      </c>
      <c r="L6" s="117" t="n">
        <v>918.213485</v>
      </c>
      <c r="M6" s="19">
        <f>K6+L6</f>
        <v/>
      </c>
      <c r="N6" s="85" t="n">
        <v>55</v>
      </c>
      <c r="O6" s="85" t="n">
        <v>50</v>
      </c>
      <c r="P6" s="85" t="n">
        <v>46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1957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1879</v>
      </c>
      <c r="E8" s="29" t="inlineStr">
        <is>
          <t>Room 2</t>
        </is>
      </c>
      <c r="F8" s="119" t="n">
        <v>3737</v>
      </c>
      <c r="G8" s="117" t="n">
        <v>3400.425499999999</v>
      </c>
      <c r="H8" s="117" t="n">
        <v>8295.386245099999</v>
      </c>
      <c r="I8" s="19">
        <f>G8+H8</f>
        <v/>
      </c>
      <c r="J8" s="119" t="n">
        <v>3683</v>
      </c>
      <c r="K8" s="117" t="n">
        <v>3630.0625</v>
      </c>
      <c r="L8" s="117" t="n">
        <v>21810.10413874003</v>
      </c>
      <c r="M8" s="19">
        <f>K8+L8</f>
        <v/>
      </c>
      <c r="N8" s="87" t="n">
        <v>14</v>
      </c>
      <c r="O8" s="87" t="n">
        <v>14</v>
      </c>
      <c r="P8" s="87" t="n">
        <v>10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1093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4040</v>
      </c>
      <c r="E10" s="18" t="inlineStr">
        <is>
          <t>Room 3</t>
        </is>
      </c>
      <c r="F10" s="119" t="n">
        <v>20049</v>
      </c>
      <c r="G10" s="117" t="n">
        <v>14480.9515</v>
      </c>
      <c r="H10" s="117" t="n">
        <v>435.4348715</v>
      </c>
      <c r="I10" s="19">
        <f>G10+H10</f>
        <v/>
      </c>
      <c r="J10" s="119" t="n">
        <v>19857</v>
      </c>
      <c r="K10" s="117" t="n">
        <v>14580.2575</v>
      </c>
      <c r="L10" s="117" t="n">
        <v>430.2145018000001</v>
      </c>
      <c r="M10" s="19">
        <f>K10+L10</f>
        <v/>
      </c>
      <c r="N10" s="88" t="n">
        <v>38</v>
      </c>
      <c r="O10" s="88" t="n">
        <v>40</v>
      </c>
      <c r="P10" s="88" t="n">
        <v>33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10211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2400</v>
      </c>
      <c r="E12" s="29" t="inlineStr">
        <is>
          <t>Room 4</t>
        </is>
      </c>
      <c r="F12" s="119" t="n">
        <v>11408</v>
      </c>
      <c r="G12" s="117" t="n">
        <v>10999.89325</v>
      </c>
      <c r="H12" s="117" t="n">
        <v>14109.67637858</v>
      </c>
      <c r="I12" s="19">
        <f>G12+H12</f>
        <v/>
      </c>
      <c r="J12" s="119" t="n">
        <v>11790</v>
      </c>
      <c r="K12" s="117" t="n">
        <v>11360.97075</v>
      </c>
      <c r="L12" s="117" t="n">
        <v>14839.27955326999</v>
      </c>
      <c r="M12" s="19">
        <f>K12+L12</f>
        <v/>
      </c>
      <c r="N12" s="88" t="n">
        <v>44</v>
      </c>
      <c r="O12" s="88" t="n">
        <v>43</v>
      </c>
      <c r="P12" s="88" t="n">
        <v>39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>
        <f>9851+14467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1204</v>
      </c>
      <c r="E14" s="18" t="inlineStr">
        <is>
          <t>Room 5</t>
        </is>
      </c>
      <c r="F14" s="119" t="n">
        <v>24190</v>
      </c>
      <c r="G14" s="117" t="n">
        <v>20850.44125</v>
      </c>
      <c r="H14" s="117" t="n">
        <v>36394.524881</v>
      </c>
      <c r="I14" s="19">
        <f>G14+H14</f>
        <v/>
      </c>
      <c r="J14" s="119" t="n">
        <v>22990</v>
      </c>
      <c r="K14" s="117" t="n">
        <v>18944.22775</v>
      </c>
      <c r="L14" s="117" t="n">
        <v>34568.56530037999</v>
      </c>
      <c r="M14" s="19">
        <f>K14+L14</f>
        <v/>
      </c>
      <c r="N14" s="88" t="n">
        <v>62</v>
      </c>
      <c r="O14" s="88" t="n">
        <v>60</v>
      </c>
      <c r="P14" s="88" t="n">
        <v>55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507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9859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1923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4543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10241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33048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1484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4040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16784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2972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2"/>
  <rowBreaks count="1" manualBreakCount="1">
    <brk id="1" min="1" max="30" man="1"/>
  </rowBreaks>
  <legacyDrawing r:id="anysvml"/>
</worksheet>
</file>

<file path=xl/worksheets/sheet138.xml><?xml version="1.0" encoding="utf-8"?>
<worksheet xmlns:r="http://schemas.openxmlformats.org/officeDocument/2006/relationships" xmlns="http://schemas.openxmlformats.org/spreadsheetml/2006/main">
  <sheetPr codeName="Sheet138">
    <tabColor theme="1"/>
    <outlinePr summaryBelow="1" summaryRight="1"/>
    <pageSetUpPr fitToPage="1"/>
  </sheetPr>
  <dimension ref="B2:AR64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44488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4856</v>
      </c>
      <c r="E6" s="18" t="inlineStr">
        <is>
          <t xml:space="preserve">Room 1 </t>
        </is>
      </c>
      <c r="F6" s="119" t="n">
        <v>20062</v>
      </c>
      <c r="G6" s="117" t="n">
        <v>10615.12275</v>
      </c>
      <c r="H6" s="117" t="n">
        <v>865.7634999999999</v>
      </c>
      <c r="I6" s="19">
        <f>G6+H6</f>
        <v/>
      </c>
      <c r="J6" s="119" t="n">
        <v>20868</v>
      </c>
      <c r="K6" s="117" t="n">
        <v>10644.47925</v>
      </c>
      <c r="L6" s="117" t="n">
        <v>902.5255549999998</v>
      </c>
      <c r="M6" s="19">
        <f>K6+L6</f>
        <v/>
      </c>
      <c r="N6" s="85" t="n">
        <v>60</v>
      </c>
      <c r="O6" s="85" t="n">
        <v>54</v>
      </c>
      <c r="P6" s="85" t="n">
        <v>53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3474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1835</v>
      </c>
      <c r="E8" s="29" t="inlineStr">
        <is>
          <t>Room 2</t>
        </is>
      </c>
      <c r="F8" s="119" t="n">
        <v>3764</v>
      </c>
      <c r="G8" s="117" t="n">
        <v>3610.407499999999</v>
      </c>
      <c r="H8" s="117" t="n">
        <v>36279.28704532</v>
      </c>
      <c r="I8" s="19">
        <f>G8+H8</f>
        <v/>
      </c>
      <c r="J8" s="119" t="n">
        <v>3732</v>
      </c>
      <c r="K8" s="117" t="n">
        <v>3859.634</v>
      </c>
      <c r="L8" s="117" t="n">
        <v>36914.97652636</v>
      </c>
      <c r="M8" s="19">
        <f>K8+L8</f>
        <v/>
      </c>
      <c r="N8" s="87" t="n">
        <v>21</v>
      </c>
      <c r="O8" s="87" t="n">
        <v>19</v>
      </c>
      <c r="P8" s="87" t="n">
        <v>17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931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2261</v>
      </c>
      <c r="E10" s="18" t="inlineStr">
        <is>
          <t>Room 3</t>
        </is>
      </c>
      <c r="F10" s="119" t="n">
        <v>18283</v>
      </c>
      <c r="G10" s="117" t="n">
        <v>13026.8065</v>
      </c>
      <c r="H10" s="117" t="n">
        <v>420.5641825</v>
      </c>
      <c r="I10" s="19">
        <f>G10+H10</f>
        <v/>
      </c>
      <c r="J10" s="119" t="n">
        <v>18721</v>
      </c>
      <c r="K10" s="117" t="n">
        <v>13306.96</v>
      </c>
      <c r="L10" s="117" t="n">
        <v>427.9990907</v>
      </c>
      <c r="M10" s="19">
        <f>K10+L10</f>
        <v/>
      </c>
      <c r="N10" s="88" t="n">
        <v>40</v>
      </c>
      <c r="O10" s="88" t="n">
        <v>41</v>
      </c>
      <c r="P10" s="88" t="n">
        <v>36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10713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3948</v>
      </c>
      <c r="E12" s="29" t="inlineStr">
        <is>
          <t>Room 4</t>
        </is>
      </c>
      <c r="F12" s="119" t="n">
        <v>11514</v>
      </c>
      <c r="G12" s="117" t="n">
        <v>10761.03325</v>
      </c>
      <c r="H12" s="117" t="n">
        <v>14839.56770742</v>
      </c>
      <c r="I12" s="19">
        <f>G12+H12</f>
        <v/>
      </c>
      <c r="J12" s="119" t="n">
        <v>11898</v>
      </c>
      <c r="K12" s="117" t="n">
        <v>11063.11</v>
      </c>
      <c r="L12" s="117" t="n">
        <v>15234.16070953001</v>
      </c>
      <c r="M12" s="19">
        <f>K12+L12</f>
        <v/>
      </c>
      <c r="N12" s="88" t="n">
        <v>49</v>
      </c>
      <c r="O12" s="88" t="n">
        <v>45</v>
      </c>
      <c r="P12" s="88" t="n">
        <v>41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>
        <f>15753+15323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1989</v>
      </c>
      <c r="E14" s="18" t="inlineStr">
        <is>
          <t>Room 5</t>
        </is>
      </c>
      <c r="F14" s="119" t="n">
        <v>18819</v>
      </c>
      <c r="G14" s="117" t="n">
        <v>16689.6625</v>
      </c>
      <c r="H14" s="117" t="n">
        <v>32508.20648420003</v>
      </c>
      <c r="I14" s="19">
        <f>G14+H14</f>
        <v/>
      </c>
      <c r="J14" s="119" t="n">
        <v>18696</v>
      </c>
      <c r="K14" s="117" t="n">
        <v>16377.30375</v>
      </c>
      <c r="L14" s="117" t="n">
        <v>32168.48648032003</v>
      </c>
      <c r="M14" s="19">
        <f>K14+L14</f>
        <v/>
      </c>
      <c r="N14" s="88" t="n">
        <v>62</v>
      </c>
      <c r="O14" s="88" t="n">
        <v>56</v>
      </c>
      <c r="P14" s="88" t="n">
        <v>55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745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9960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1485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4621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9903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30922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4856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2261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15448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2766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4"/>
  <rowBreaks count="1" manualBreakCount="1">
    <brk id="1" min="1" max="30" man="1"/>
  </rowBreaks>
  <legacyDrawing r:id="anysvml"/>
</worksheet>
</file>

<file path=xl/worksheets/sheet139.xml><?xml version="1.0" encoding="utf-8"?>
<worksheet xmlns:r="http://schemas.openxmlformats.org/officeDocument/2006/relationships" xmlns="http://schemas.openxmlformats.org/spreadsheetml/2006/main">
  <sheetPr codeName="Sheet139">
    <tabColor theme="1"/>
    <outlinePr summaryBelow="1" summaryRight="1"/>
    <pageSetUpPr fitToPage="1"/>
  </sheetPr>
  <dimension ref="B2:AR64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44489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21521.34999999999</v>
      </c>
      <c r="G6" s="117" t="n">
        <v>9099.772250000002</v>
      </c>
      <c r="H6" s="117" t="n">
        <v>1036.2715425</v>
      </c>
      <c r="I6" s="19">
        <f>G6+H6</f>
        <v/>
      </c>
      <c r="J6" s="119" t="n">
        <v>22319</v>
      </c>
      <c r="K6" s="117" t="n">
        <v>11393.8686875</v>
      </c>
      <c r="L6" s="117" t="n">
        <v>1560.224704705</v>
      </c>
      <c r="M6" s="19">
        <f>K6+L6</f>
        <v/>
      </c>
      <c r="N6" s="85" t="n">
        <v>56</v>
      </c>
      <c r="O6" s="85" t="n">
        <v>56</v>
      </c>
      <c r="P6" s="85" t="n">
        <v>50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2025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1864</v>
      </c>
      <c r="E8" s="29" t="inlineStr">
        <is>
          <t>Room 2</t>
        </is>
      </c>
      <c r="F8" s="119" t="n">
        <v>3478.15</v>
      </c>
      <c r="G8" s="117" t="n">
        <v>4162.5925</v>
      </c>
      <c r="H8" s="117" t="n">
        <v>12035.65008442601</v>
      </c>
      <c r="I8" s="19">
        <f>G8+H8</f>
        <v/>
      </c>
      <c r="J8" s="119" t="n">
        <v>3416</v>
      </c>
      <c r="K8" s="117" t="n">
        <v>5946.772</v>
      </c>
      <c r="L8" s="117" t="n">
        <v>12165.35180349001</v>
      </c>
      <c r="M8" s="19">
        <f>K8+L8</f>
        <v/>
      </c>
      <c r="N8" s="87" t="n">
        <v>27</v>
      </c>
      <c r="O8" s="87" t="n">
        <v>26</v>
      </c>
      <c r="P8" s="87" t="n">
        <v>22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1204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2298</v>
      </c>
      <c r="E10" s="18" t="inlineStr">
        <is>
          <t>Room 3</t>
        </is>
      </c>
      <c r="F10" s="119" t="n">
        <v>20930.8</v>
      </c>
      <c r="G10" s="117" t="n">
        <v>14921.2265</v>
      </c>
      <c r="H10" s="117" t="n">
        <v>478.995725625</v>
      </c>
      <c r="I10" s="19">
        <f>G10+H10</f>
        <v/>
      </c>
      <c r="J10" s="119" t="n">
        <v>20509.75</v>
      </c>
      <c r="K10" s="117" t="n">
        <v>15796.615125</v>
      </c>
      <c r="L10" s="117" t="n">
        <v>425.811347925</v>
      </c>
      <c r="M10" s="19">
        <f>K10+L10</f>
        <v/>
      </c>
      <c r="N10" s="88" t="n">
        <v>42</v>
      </c>
      <c r="O10" s="88" t="n">
        <v>44</v>
      </c>
      <c r="P10" s="88" t="n">
        <v>38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11318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2536</v>
      </c>
      <c r="E12" s="29" t="inlineStr">
        <is>
          <t>Room 4</t>
        </is>
      </c>
      <c r="F12" s="119" t="n">
        <v>15544.29999999999</v>
      </c>
      <c r="G12" s="117" t="n">
        <v>12000.965</v>
      </c>
      <c r="H12" s="117" t="n">
        <v>18149.041949509</v>
      </c>
      <c r="I12" s="19">
        <f>G12+H12</f>
        <v/>
      </c>
      <c r="J12" s="119" t="n">
        <v>13222</v>
      </c>
      <c r="K12" s="117" t="n">
        <v>12788.3331875</v>
      </c>
      <c r="L12" s="117" t="n">
        <v>16342.6077042575</v>
      </c>
      <c r="M12" s="19">
        <f>K12+L12</f>
        <v/>
      </c>
      <c r="N12" s="88" t="n">
        <v>48</v>
      </c>
      <c r="O12" s="88" t="n">
        <v>47</v>
      </c>
      <c r="P12" s="88" t="n">
        <v>41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>
        <f>12901+9489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1174</v>
      </c>
      <c r="E14" s="18" t="inlineStr">
        <is>
          <t>Room 5</t>
        </is>
      </c>
      <c r="F14" s="119" t="n">
        <v>20259.8</v>
      </c>
      <c r="G14" s="117" t="n">
        <v>16862.78625</v>
      </c>
      <c r="H14" s="117" t="n">
        <v>24467.90695795801</v>
      </c>
      <c r="I14" s="19">
        <f>G14+H14</f>
        <v/>
      </c>
      <c r="J14" s="119" t="n">
        <v>20032.25</v>
      </c>
      <c r="K14" s="117" t="n">
        <v>18851.22625</v>
      </c>
      <c r="L14" s="117" t="n">
        <v>25015.79291191999</v>
      </c>
      <c r="M14" s="19">
        <f>K14+L14</f>
        <v/>
      </c>
      <c r="N14" s="88" t="n">
        <v>63</v>
      </c>
      <c r="O14" s="88" t="n">
        <v>57</v>
      </c>
      <c r="P14" s="88" t="n">
        <v>54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490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 t="inlineStr">
        <is>
          <t>Actual FTEs</t>
        </is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9289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2842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4894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12433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39413.00000000001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2298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17515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3928.5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4"/>
  <rowBreaks count="1" manualBreakCount="1">
    <brk id="1" min="1" max="30" man="1"/>
  </rowBreaks>
  <legacyDrawing r:id="anysvml"/>
</worksheet>
</file>

<file path=xl/worksheets/sheet140.xml><?xml version="1.0" encoding="utf-8"?>
<worksheet xmlns:r="http://schemas.openxmlformats.org/officeDocument/2006/relationships" xmlns="http://schemas.openxmlformats.org/spreadsheetml/2006/main">
  <sheetPr codeName="Sheet140">
    <tabColor theme="1"/>
    <outlinePr summaryBelow="1" summaryRight="1"/>
    <pageSetUpPr fitToPage="1"/>
  </sheetPr>
  <dimension ref="B2:AR64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5930</v>
      </c>
      <c r="E6" s="18" t="inlineStr">
        <is>
          <t xml:space="preserve">Room 1 </t>
        </is>
      </c>
      <c r="F6" s="119" t="n">
        <v>20991.15</v>
      </c>
      <c r="G6" s="117" t="n">
        <v>8623.186499999998</v>
      </c>
      <c r="H6" s="117" t="n">
        <v>1358.901337</v>
      </c>
      <c r="I6" s="19">
        <f>G6+H6</f>
        <v/>
      </c>
      <c r="J6" s="119" t="n"/>
      <c r="K6" s="117" t="n"/>
      <c r="L6" s="117" t="n"/>
      <c r="M6" s="19">
        <f>K6+L6</f>
        <v/>
      </c>
      <c r="N6" s="85" t="n">
        <v>55</v>
      </c>
      <c r="O6" s="85" t="n">
        <v>56</v>
      </c>
      <c r="P6" s="85" t="n">
        <v>45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1174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1956</v>
      </c>
      <c r="E8" s="29" t="inlineStr">
        <is>
          <t>Room 2</t>
        </is>
      </c>
      <c r="F8" s="119" t="n">
        <v>3413.9</v>
      </c>
      <c r="G8" s="117" t="n">
        <v>3751.079233333332</v>
      </c>
      <c r="H8" s="117" t="n">
        <v>12862.797545882</v>
      </c>
      <c r="I8" s="19">
        <f>G8+H8</f>
        <v/>
      </c>
      <c r="J8" s="119" t="n"/>
      <c r="K8" s="117" t="n"/>
      <c r="L8" s="117" t="n"/>
      <c r="M8" s="19">
        <f>K8+L8</f>
        <v/>
      </c>
      <c r="N8" s="87" t="n">
        <v>25</v>
      </c>
      <c r="O8" s="87" t="n">
        <v>25</v>
      </c>
      <c r="P8" s="87" t="n">
        <v>21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1317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2515</v>
      </c>
      <c r="E10" s="18" t="inlineStr">
        <is>
          <t>Room 3</t>
        </is>
      </c>
      <c r="F10" s="119" t="n">
        <v>18468.2</v>
      </c>
      <c r="G10" s="117" t="n">
        <v>12876.36875</v>
      </c>
      <c r="H10" s="117" t="n">
        <v>390.511091175</v>
      </c>
      <c r="I10" s="19">
        <f>G10+H10</f>
        <v/>
      </c>
      <c r="J10" s="119" t="n"/>
      <c r="K10" s="117" t="n"/>
      <c r="L10" s="117" t="n"/>
      <c r="M10" s="19">
        <f>K10+L10</f>
        <v/>
      </c>
      <c r="N10" s="88" t="n">
        <v>46</v>
      </c>
      <c r="O10" s="88" t="n">
        <v>54</v>
      </c>
      <c r="P10" s="88" t="n">
        <v>43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1570</v>
      </c>
      <c r="E12" s="29" t="inlineStr">
        <is>
          <t>Room 4</t>
        </is>
      </c>
      <c r="F12" s="119" t="n">
        <v>22223.15</v>
      </c>
      <c r="G12" s="117" t="n">
        <v>10682.49625</v>
      </c>
      <c r="H12" s="117" t="n">
        <v>25023.48370804601</v>
      </c>
      <c r="I12" s="19">
        <f>G12+H12</f>
        <v/>
      </c>
      <c r="J12" s="119" t="n"/>
      <c r="K12" s="117" t="n"/>
      <c r="L12" s="117" t="n"/>
      <c r="M12" s="19">
        <f>K12+L12</f>
        <v/>
      </c>
      <c r="N12" s="88" t="n">
        <v>48</v>
      </c>
      <c r="O12" s="88" t="n">
        <v>56</v>
      </c>
      <c r="P12" s="88" t="n">
        <v>42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/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795</v>
      </c>
      <c r="E14" s="18" t="inlineStr">
        <is>
          <t>Room 5</t>
        </is>
      </c>
      <c r="F14" s="119" t="n">
        <v>14509.75</v>
      </c>
      <c r="G14" s="117" t="n">
        <v>14935.70375</v>
      </c>
      <c r="H14" s="117" t="n">
        <v>20148.457843895</v>
      </c>
      <c r="I14" s="19">
        <f>G14+H14</f>
        <v/>
      </c>
      <c r="J14" s="119" t="n"/>
      <c r="K14" s="117" t="n"/>
      <c r="L14" s="117" t="n"/>
      <c r="M14" s="19">
        <f>K14+L14</f>
        <v/>
      </c>
      <c r="N14" s="88" t="n">
        <v>64</v>
      </c>
      <c r="O14" s="88" t="n">
        <v>57</v>
      </c>
      <c r="P14" s="88" t="n">
        <v>55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230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/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/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12270.75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37789.95000000001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168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2515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15823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4183.5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4"/>
  <rowBreaks count="1" manualBreakCount="1">
    <brk id="1" min="1" max="30" man="1"/>
  </rowBreaks>
  <legacyDrawing r:id="anysvml"/>
</worksheet>
</file>

<file path=xl/worksheets/sheet141.xml><?xml version="1.0" encoding="utf-8"?>
<worksheet xmlns:r="http://schemas.openxmlformats.org/officeDocument/2006/relationships" xmlns="http://schemas.openxmlformats.org/spreadsheetml/2006/main">
  <sheetPr codeName="Sheet141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17741.5</v>
      </c>
      <c r="G6" s="117" t="n">
        <v>8241.974749999998</v>
      </c>
      <c r="H6" s="117" t="n">
        <v>1616.718863285</v>
      </c>
      <c r="I6" s="19">
        <f>G6+H6</f>
        <v/>
      </c>
      <c r="J6" s="119" t="n">
        <v>18722</v>
      </c>
      <c r="K6" s="117" t="n">
        <v>10120.54925</v>
      </c>
      <c r="L6" s="117" t="n">
        <v>1337.37314076</v>
      </c>
      <c r="M6" s="19">
        <f>K6+L6</f>
        <v/>
      </c>
      <c r="N6" s="85" t="n">
        <v>56</v>
      </c>
      <c r="O6" s="85" t="n">
        <v>52</v>
      </c>
      <c r="P6" s="85" t="n">
        <v>43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2210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1770</v>
      </c>
      <c r="E8" s="29" t="inlineStr">
        <is>
          <t>Room 2</t>
        </is>
      </c>
      <c r="F8" s="119" t="n">
        <v>2423</v>
      </c>
      <c r="G8" s="117" t="n">
        <v>4154.825499999999</v>
      </c>
      <c r="H8" s="117" t="n">
        <v>9829.057813170002</v>
      </c>
      <c r="I8" s="19">
        <f>G8+H8</f>
        <v/>
      </c>
      <c r="J8" s="119" t="n">
        <v>4084</v>
      </c>
      <c r="K8" s="117" t="n">
        <v>5845.834499999999</v>
      </c>
      <c r="L8" s="117" t="n">
        <v>9977.952798020007</v>
      </c>
      <c r="M8" s="19">
        <f>K8+L8</f>
        <v/>
      </c>
      <c r="N8" s="87" t="n">
        <v>22</v>
      </c>
      <c r="O8" s="87" t="n">
        <v>20</v>
      </c>
      <c r="P8" s="87" t="n">
        <v>17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1014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5010</v>
      </c>
      <c r="E10" s="18" t="inlineStr">
        <is>
          <t>Room 3</t>
        </is>
      </c>
      <c r="F10" s="119" t="n">
        <v>19495.5</v>
      </c>
      <c r="G10" s="117" t="n">
        <v>14734.12575</v>
      </c>
      <c r="H10" s="117" t="n">
        <v>319.517191575</v>
      </c>
      <c r="I10" s="19">
        <f>G10+H10</f>
        <v/>
      </c>
      <c r="J10" s="119" t="n">
        <v>19641</v>
      </c>
      <c r="K10" s="117" t="n">
        <v>15584.78725</v>
      </c>
      <c r="L10" s="117" t="n">
        <v>315.8072313</v>
      </c>
      <c r="M10" s="19">
        <f>K10+L10</f>
        <v/>
      </c>
      <c r="N10" s="88" t="n">
        <v>40</v>
      </c>
      <c r="O10" s="88" t="n">
        <v>41</v>
      </c>
      <c r="P10" s="88" t="n">
        <v>34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11310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2536</v>
      </c>
      <c r="E12" s="29" t="inlineStr">
        <is>
          <t>Room 4</t>
        </is>
      </c>
      <c r="F12" s="119" t="n">
        <v>14070</v>
      </c>
      <c r="G12" s="117" t="n">
        <v>12389.63725</v>
      </c>
      <c r="H12" s="117" t="n">
        <v>17097.10836181</v>
      </c>
      <c r="I12" s="19">
        <f>G12+H12</f>
        <v/>
      </c>
      <c r="J12" s="119" t="n">
        <v>13495</v>
      </c>
      <c r="K12" s="117" t="n">
        <v>13068.50125</v>
      </c>
      <c r="L12" s="117" t="n">
        <v>16968.59059549999</v>
      </c>
      <c r="M12" s="19">
        <f>K12+L12</f>
        <v/>
      </c>
      <c r="N12" s="88" t="n">
        <v>48</v>
      </c>
      <c r="O12" s="88" t="n">
        <v>45</v>
      </c>
      <c r="P12" s="88" t="n">
        <v>43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30512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1502</v>
      </c>
      <c r="E14" s="18" t="inlineStr">
        <is>
          <t>Room 5</t>
        </is>
      </c>
      <c r="F14" s="119" t="n">
        <v>29816.5</v>
      </c>
      <c r="G14" s="117" t="n">
        <v>19258.405</v>
      </c>
      <c r="H14" s="117" t="n">
        <v>33474.71081748501</v>
      </c>
      <c r="I14" s="19">
        <f>G14+H14</f>
        <v/>
      </c>
      <c r="J14" s="119" t="n">
        <v>29546</v>
      </c>
      <c r="K14" s="117" t="n">
        <v>22456.968</v>
      </c>
      <c r="L14" s="117" t="n">
        <v>33141.78519188002</v>
      </c>
      <c r="M14" s="19">
        <f>K14+L14</f>
        <v/>
      </c>
      <c r="N14" s="88" t="n">
        <v>62</v>
      </c>
      <c r="O14" s="88" t="n">
        <v>58</v>
      </c>
      <c r="P14" s="88" t="n">
        <v>51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490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7623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1027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4047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10775.75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38404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5010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13269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4386.75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4"/>
  <rowBreaks count="1" manualBreakCount="1">
    <brk id="1" min="1" max="30" man="1"/>
  </rowBreaks>
  <legacyDrawing r:id="anysvml"/>
</worksheet>
</file>

<file path=xl/worksheets/sheet142.xml><?xml version="1.0" encoding="utf-8"?>
<worksheet xmlns:r="http://schemas.openxmlformats.org/officeDocument/2006/relationships" xmlns="http://schemas.openxmlformats.org/spreadsheetml/2006/main">
  <sheetPr codeName="Sheet142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2548</v>
      </c>
      <c r="E6" s="18" t="inlineStr">
        <is>
          <t xml:space="preserve">Room 1 </t>
        </is>
      </c>
      <c r="F6" s="119" t="n">
        <v>21172</v>
      </c>
      <c r="G6" s="117" t="n">
        <v>8929.28325</v>
      </c>
      <c r="H6" s="117" t="n">
        <v>1920.27971198</v>
      </c>
      <c r="I6" s="19">
        <f>G6+H6</f>
        <v/>
      </c>
      <c r="J6" s="119" t="n">
        <v>22800</v>
      </c>
      <c r="K6" s="117" t="n">
        <v>11452.69925</v>
      </c>
      <c r="L6" s="117" t="n">
        <v>1768.46968116</v>
      </c>
      <c r="M6" s="19">
        <f>K6+L6</f>
        <v/>
      </c>
      <c r="N6" s="85" t="n">
        <v>72</v>
      </c>
      <c r="O6" s="85" t="n">
        <v>65</v>
      </c>
      <c r="P6" s="85" t="n">
        <v>56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961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2159</v>
      </c>
      <c r="E8" s="29" t="inlineStr">
        <is>
          <t>Room 2</t>
        </is>
      </c>
      <c r="F8" s="119" t="n">
        <v>3418</v>
      </c>
      <c r="G8" s="117" t="n">
        <v>3852.672933333334</v>
      </c>
      <c r="H8" s="117" t="n">
        <v>9759.971526319998</v>
      </c>
      <c r="I8" s="19">
        <f>G8+H8</f>
        <v/>
      </c>
      <c r="J8" s="119" t="n">
        <v>4153</v>
      </c>
      <c r="K8" s="117" t="n">
        <v>4847.860933333332</v>
      </c>
      <c r="L8" s="117" t="n">
        <v>9612.866616959995</v>
      </c>
      <c r="M8" s="19">
        <f>K8+L8</f>
        <v/>
      </c>
      <c r="N8" s="87" t="n">
        <v>29</v>
      </c>
      <c r="O8" s="87" t="n">
        <v>29</v>
      </c>
      <c r="P8" s="87" t="n">
        <v>25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1153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3944</v>
      </c>
      <c r="E10" s="18" t="inlineStr">
        <is>
          <t>Room 3</t>
        </is>
      </c>
      <c r="F10" s="119" t="n">
        <v>16755</v>
      </c>
      <c r="G10" s="117" t="n">
        <v>11712.152</v>
      </c>
      <c r="H10" s="117" t="n">
        <v>393.6549858</v>
      </c>
      <c r="I10" s="19">
        <f>G10+H10</f>
        <v/>
      </c>
      <c r="J10" s="119" t="n">
        <v>17834</v>
      </c>
      <c r="K10" s="117" t="n">
        <v>12921.69225</v>
      </c>
      <c r="L10" s="117" t="n">
        <v>408.0113672</v>
      </c>
      <c r="M10" s="19">
        <f>K10+L10</f>
        <v/>
      </c>
      <c r="N10" s="88" t="n">
        <v>50</v>
      </c>
      <c r="O10" s="88" t="n">
        <v>50</v>
      </c>
      <c r="P10" s="88" t="n">
        <v>38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8193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1348</v>
      </c>
      <c r="E12" s="29" t="inlineStr">
        <is>
          <t>Room 4</t>
        </is>
      </c>
      <c r="F12" s="119" t="n">
        <v>14081</v>
      </c>
      <c r="G12" s="117" t="n">
        <v>12364.57475</v>
      </c>
      <c r="H12" s="117" t="n">
        <v>17090.47458197</v>
      </c>
      <c r="I12" s="19">
        <f>G12+H12</f>
        <v/>
      </c>
      <c r="J12" s="119" t="n">
        <v>13921</v>
      </c>
      <c r="K12" s="117" t="n">
        <v>13509.21825</v>
      </c>
      <c r="L12" s="117" t="n">
        <v>17070.80452965</v>
      </c>
      <c r="M12" s="19">
        <f>K12+L12</f>
        <v/>
      </c>
      <c r="N12" s="88" t="n">
        <v>54</v>
      </c>
      <c r="O12" s="88" t="n">
        <v>51</v>
      </c>
      <c r="P12" s="88" t="n">
        <v>49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35462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662</v>
      </c>
      <c r="E14" s="18" t="inlineStr">
        <is>
          <t>Room 5</t>
        </is>
      </c>
      <c r="F14" s="119" t="n">
        <v>21408</v>
      </c>
      <c r="G14" s="117" t="n">
        <v>17129.67875</v>
      </c>
      <c r="H14" s="117" t="n">
        <v>25687.55966485999</v>
      </c>
      <c r="I14" s="19">
        <f>G14+H14</f>
        <v/>
      </c>
      <c r="J14" s="119" t="n">
        <v>25756</v>
      </c>
      <c r="K14" s="117" t="n">
        <v>20843.12825</v>
      </c>
      <c r="L14" s="117" t="n">
        <v>30160.68079192</v>
      </c>
      <c r="M14" s="19">
        <f>K14+L14</f>
        <v/>
      </c>
      <c r="N14" s="88" t="n">
        <v>72</v>
      </c>
      <c r="O14" s="88" t="n">
        <v>66</v>
      </c>
      <c r="P14" s="88" t="n">
        <v>60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212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10190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2007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4719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8639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37022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72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3944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15869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3929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4"/>
  <rowBreaks count="1" manualBreakCount="1">
    <brk id="1" min="1" max="30" man="1"/>
  </rowBreaks>
  <legacyDrawing r:id="anysvml"/>
</worksheet>
</file>

<file path=xl/worksheets/sheet143.xml><?xml version="1.0" encoding="utf-8"?>
<worksheet xmlns:r="http://schemas.openxmlformats.org/officeDocument/2006/relationships" xmlns="http://schemas.openxmlformats.org/spreadsheetml/2006/main">
  <sheetPr codeName="Sheet143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2548</v>
      </c>
      <c r="E6" s="18" t="inlineStr">
        <is>
          <t xml:space="preserve">Room 1 </t>
        </is>
      </c>
      <c r="F6" s="119" t="n">
        <v>8700</v>
      </c>
      <c r="G6" s="117" t="n">
        <v>9312.398000000001</v>
      </c>
      <c r="H6" s="117" t="n">
        <v>739.7804375000001</v>
      </c>
      <c r="I6" s="19">
        <f>G6+H6</f>
        <v/>
      </c>
      <c r="J6" s="119" t="n">
        <v>2205</v>
      </c>
      <c r="K6" s="117" t="n">
        <v>673.5794999999999</v>
      </c>
      <c r="L6" s="117" t="n">
        <v>36.8120535</v>
      </c>
      <c r="M6" s="19">
        <f>K6+L6</f>
        <v/>
      </c>
      <c r="N6" s="85" t="n">
        <v>56</v>
      </c>
      <c r="O6" s="85" t="n">
        <v>64</v>
      </c>
      <c r="P6" s="85" t="n">
        <v>39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484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/>
      <c r="E8" s="29" t="inlineStr">
        <is>
          <t>Room 2</t>
        </is>
      </c>
      <c r="F8" s="119" t="n">
        <v>1096</v>
      </c>
      <c r="G8" s="117" t="n">
        <v>3918.513433333334</v>
      </c>
      <c r="H8" s="117" t="n">
        <v>763.9007665</v>
      </c>
      <c r="I8" s="19">
        <f>G8+H8</f>
        <v/>
      </c>
      <c r="J8" s="119" t="n">
        <v>1689</v>
      </c>
      <c r="K8" s="117" t="n">
        <v>537.3329333333334</v>
      </c>
      <c r="L8" s="117" t="n">
        <v>1199.58404132</v>
      </c>
      <c r="M8" s="19">
        <f>K8+L8</f>
        <v/>
      </c>
      <c r="N8" s="87" t="n">
        <v>0</v>
      </c>
      <c r="O8" s="87" t="n">
        <v>37</v>
      </c>
      <c r="P8" s="87" t="n">
        <v>0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/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3893</v>
      </c>
      <c r="E10" s="18" t="inlineStr">
        <is>
          <t>Room 3</t>
        </is>
      </c>
      <c r="F10" s="119" t="n">
        <v>5675</v>
      </c>
      <c r="G10" s="117" t="n">
        <v>7229.925249999998</v>
      </c>
      <c r="H10" s="117" t="n">
        <v>350.910525</v>
      </c>
      <c r="I10" s="19">
        <f>G10+H10</f>
        <v/>
      </c>
      <c r="J10" s="119" t="n">
        <v>1487</v>
      </c>
      <c r="K10" s="117" t="n">
        <v>454.4997499999999</v>
      </c>
      <c r="L10" s="117" t="n">
        <v>4.618282499999999</v>
      </c>
      <c r="M10" s="19">
        <f>K10+L10</f>
        <v/>
      </c>
      <c r="N10" s="88" t="n">
        <v>0</v>
      </c>
      <c r="O10" s="88" t="n">
        <v>52</v>
      </c>
      <c r="P10" s="88" t="n">
        <v>0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0</v>
      </c>
      <c r="G12" s="117" t="n">
        <v>11564.423</v>
      </c>
      <c r="H12" s="117" t="n">
        <v>137.811655</v>
      </c>
      <c r="I12" s="19">
        <f>G12+H12</f>
        <v/>
      </c>
      <c r="J12" s="119" t="n">
        <v>2148</v>
      </c>
      <c r="K12" s="117" t="n">
        <v>1352.85875</v>
      </c>
      <c r="L12" s="117" t="n">
        <v>1396.7154251</v>
      </c>
      <c r="M12" s="19">
        <f>K12+L12</f>
        <v/>
      </c>
      <c r="N12" s="88" t="n">
        <v>1</v>
      </c>
      <c r="O12" s="88" t="n">
        <v>63</v>
      </c>
      <c r="P12" s="88" t="n">
        <v>0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/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18286.20875</v>
      </c>
      <c r="H14" s="117" t="n">
        <v>0</v>
      </c>
      <c r="I14" s="19">
        <f>G14+H14</f>
        <v/>
      </c>
      <c r="J14" s="119" t="n">
        <v>13560</v>
      </c>
      <c r="K14" s="117" t="n">
        <v>5102.4405</v>
      </c>
      <c r="L14" s="117" t="n">
        <v>14082.93453528</v>
      </c>
      <c r="M14" s="19">
        <f>K14+L14</f>
        <v/>
      </c>
      <c r="N14" s="88" t="n">
        <v>3</v>
      </c>
      <c r="O14" s="88" t="n">
        <v>75</v>
      </c>
      <c r="P14" s="88" t="n">
        <v>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/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/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/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0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0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15066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0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4"/>
  <rowBreaks count="1" manualBreakCount="1">
    <brk id="1" min="1" max="30" man="1"/>
  </rowBreaks>
  <legacyDrawing r:id="anysvml"/>
</worksheet>
</file>

<file path=xl/worksheets/sheet144.xml><?xml version="1.0" encoding="utf-8"?>
<worksheet xmlns:r="http://schemas.openxmlformats.org/officeDocument/2006/relationships" xmlns="http://schemas.openxmlformats.org/spreadsheetml/2006/main">
  <sheetPr codeName="Sheet144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2448</v>
      </c>
      <c r="E6" s="18" t="inlineStr">
        <is>
          <t xml:space="preserve">Room 1 </t>
        </is>
      </c>
      <c r="F6" s="119" t="n">
        <v>18597</v>
      </c>
      <c r="G6" s="117" t="n">
        <v>9453.460499999999</v>
      </c>
      <c r="H6" s="117" t="n">
        <v>1441.5488575</v>
      </c>
      <c r="I6" s="19">
        <f>G6+H6</f>
        <v/>
      </c>
      <c r="J6" s="119" t="n">
        <v>20536</v>
      </c>
      <c r="K6" s="117" t="n">
        <v>9696.560249999997</v>
      </c>
      <c r="L6" s="117" t="n">
        <v>1479.1161311</v>
      </c>
      <c r="M6" s="19">
        <f>K6+L6</f>
        <v/>
      </c>
      <c r="N6" s="85" t="n">
        <v>52</v>
      </c>
      <c r="O6" s="85" t="n">
        <v>50</v>
      </c>
      <c r="P6" s="85" t="n">
        <v>41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1767</v>
      </c>
      <c r="E8" s="29" t="inlineStr">
        <is>
          <t>Room 2</t>
        </is>
      </c>
      <c r="F8" s="119" t="n">
        <v>2266</v>
      </c>
      <c r="G8" s="117" t="n">
        <v>3755.743633333333</v>
      </c>
      <c r="H8" s="117" t="n">
        <v>9039.450683739997</v>
      </c>
      <c r="I8" s="19">
        <f>G8+H8</f>
        <v/>
      </c>
      <c r="J8" s="119" t="n">
        <v>2746</v>
      </c>
      <c r="K8" s="117" t="n">
        <v>3977.532633333333</v>
      </c>
      <c r="L8" s="117" t="n">
        <v>9285.85804236</v>
      </c>
      <c r="M8" s="19">
        <f>K8+L8</f>
        <v/>
      </c>
      <c r="N8" s="87" t="n">
        <v>27</v>
      </c>
      <c r="O8" s="87" t="n">
        <v>29</v>
      </c>
      <c r="P8" s="87" t="n">
        <v>21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1094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2386</v>
      </c>
      <c r="E10" s="18" t="inlineStr">
        <is>
          <t>Room 3</t>
        </is>
      </c>
      <c r="F10" s="119" t="n">
        <v>18919</v>
      </c>
      <c r="G10" s="117" t="n">
        <v>14489.7785</v>
      </c>
      <c r="H10" s="117" t="n">
        <v>406.1856025</v>
      </c>
      <c r="I10" s="19">
        <f>G10+H10</f>
        <v/>
      </c>
      <c r="J10" s="119" t="n">
        <v>20382</v>
      </c>
      <c r="K10" s="117" t="n">
        <v>14733.1455</v>
      </c>
      <c r="L10" s="117" t="n">
        <v>421.6893779</v>
      </c>
      <c r="M10" s="19">
        <f>K10+L10</f>
        <v/>
      </c>
      <c r="N10" s="88" t="n">
        <v>42</v>
      </c>
      <c r="O10" s="88" t="n">
        <v>42</v>
      </c>
      <c r="P10" s="88" t="n">
        <v>38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11238</v>
      </c>
      <c r="G12" s="117" t="n">
        <v>10824.9295</v>
      </c>
      <c r="H12" s="117" t="n">
        <v>13889.02108505</v>
      </c>
      <c r="I12" s="19">
        <f>G12+H12</f>
        <v/>
      </c>
      <c r="J12" s="119" t="n">
        <v>11723</v>
      </c>
      <c r="K12" s="117" t="n">
        <v>10961.69325</v>
      </c>
      <c r="L12" s="117" t="n">
        <v>14224.34905747</v>
      </c>
      <c r="M12" s="19">
        <f>K12+L12</f>
        <v/>
      </c>
      <c r="N12" s="88" t="n">
        <v>57</v>
      </c>
      <c r="O12" s="88" t="n">
        <v>57</v>
      </c>
      <c r="P12" s="88" t="n">
        <v>46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>
        <f>9193+14366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19475</v>
      </c>
      <c r="G14" s="117" t="n">
        <v>16363.729</v>
      </c>
      <c r="H14" s="117" t="n">
        <v>24481.22677086001</v>
      </c>
      <c r="I14" s="19">
        <f>G14+H14</f>
        <v/>
      </c>
      <c r="J14" s="119" t="n">
        <v>18775</v>
      </c>
      <c r="K14" s="117" t="n">
        <v>16305.05825</v>
      </c>
      <c r="L14" s="117" t="n">
        <v>23502.13807018003</v>
      </c>
      <c r="M14" s="19">
        <f>K14+L14</f>
        <v/>
      </c>
      <c r="N14" s="88" t="n">
        <v>75</v>
      </c>
      <c r="O14" s="88" t="n">
        <v>74</v>
      </c>
      <c r="P14" s="88" t="n">
        <v>60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10911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1956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4717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9873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32498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68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2386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16457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2861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1"/>
  <rowBreaks count="1" manualBreakCount="1">
    <brk id="1" min="1" max="30" man="1"/>
  </rowBreaks>
  <legacyDrawing r:id="anysvml"/>
</worksheet>
</file>

<file path=xl/worksheets/sheet145.xml><?xml version="1.0" encoding="utf-8"?>
<worksheet xmlns:r="http://schemas.openxmlformats.org/officeDocument/2006/relationships" xmlns="http://schemas.openxmlformats.org/spreadsheetml/2006/main">
  <sheetPr codeName="Sheet145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4440</v>
      </c>
      <c r="E6" s="18" t="inlineStr">
        <is>
          <t xml:space="preserve">Room 1 </t>
        </is>
      </c>
      <c r="F6" s="119" t="n">
        <v>18200</v>
      </c>
      <c r="G6" s="117" t="n">
        <v>9024.543749999999</v>
      </c>
      <c r="H6" s="117" t="n">
        <v>1328.34867466</v>
      </c>
      <c r="I6" s="19">
        <f>G6+H6</f>
        <v/>
      </c>
      <c r="J6" s="119" t="n">
        <v>20163</v>
      </c>
      <c r="K6" s="117" t="n">
        <v>9283.0885</v>
      </c>
      <c r="L6" s="117" t="n">
        <v>1361.60062444</v>
      </c>
      <c r="M6" s="19">
        <f>K6+L6</f>
        <v/>
      </c>
      <c r="N6" s="85" t="n">
        <v>58</v>
      </c>
      <c r="O6" s="85" t="n">
        <v>48</v>
      </c>
      <c r="P6" s="85" t="n">
        <v>51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3507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1844</v>
      </c>
      <c r="E8" s="29" t="inlineStr">
        <is>
          <t>Room 2</t>
        </is>
      </c>
      <c r="F8" s="119" t="n">
        <v>2136</v>
      </c>
      <c r="G8" s="117" t="n">
        <v>3946.424733333332</v>
      </c>
      <c r="H8" s="117" t="n">
        <v>8903.660898899994</v>
      </c>
      <c r="I8" s="19">
        <f>G8+H8</f>
        <v/>
      </c>
      <c r="J8" s="119" t="n">
        <v>2855</v>
      </c>
      <c r="K8" s="117" t="n">
        <v>3737.157233333333</v>
      </c>
      <c r="L8" s="117" t="n">
        <v>8979.075007459991</v>
      </c>
      <c r="M8" s="19">
        <f>K8+L8</f>
        <v/>
      </c>
      <c r="N8" s="87" t="n">
        <v>29</v>
      </c>
      <c r="O8" s="87" t="n">
        <v>31</v>
      </c>
      <c r="P8" s="87" t="n">
        <v>26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1051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3516</v>
      </c>
      <c r="E10" s="18" t="inlineStr">
        <is>
          <t>Room 3</t>
        </is>
      </c>
      <c r="F10" s="119" t="n">
        <v>16782</v>
      </c>
      <c r="G10" s="117" t="n">
        <v>12549.2455</v>
      </c>
      <c r="H10" s="117" t="n">
        <v>394.77805</v>
      </c>
      <c r="I10" s="19">
        <f>G10+H10</f>
        <v/>
      </c>
      <c r="J10" s="119" t="n">
        <v>18296</v>
      </c>
      <c r="K10" s="117" t="n">
        <v>12115.5525</v>
      </c>
      <c r="L10" s="117" t="n">
        <v>388.8550998000001</v>
      </c>
      <c r="M10" s="19">
        <f>K10+L10</f>
        <v/>
      </c>
      <c r="N10" s="88" t="n">
        <v>48</v>
      </c>
      <c r="O10" s="88" t="n">
        <v>49</v>
      </c>
      <c r="P10" s="88" t="n">
        <v>42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10469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4106</v>
      </c>
      <c r="E12" s="29" t="inlineStr">
        <is>
          <t>Room 4</t>
        </is>
      </c>
      <c r="F12" s="119" t="n">
        <v>10109</v>
      </c>
      <c r="G12" s="117" t="n">
        <v>10930.45175</v>
      </c>
      <c r="H12" s="117" t="n">
        <v>11849.47691196</v>
      </c>
      <c r="I12" s="19">
        <f>G12+H12</f>
        <v/>
      </c>
      <c r="J12" s="119" t="n">
        <v>9483</v>
      </c>
      <c r="K12" s="117" t="n">
        <v>8406.755250000002</v>
      </c>
      <c r="L12" s="117" t="n">
        <v>11509.43047033</v>
      </c>
      <c r="M12" s="19">
        <f>K12+L12</f>
        <v/>
      </c>
      <c r="N12" s="88" t="n">
        <v>53</v>
      </c>
      <c r="O12" s="88" t="n">
        <v>53</v>
      </c>
      <c r="P12" s="88" t="n">
        <v>43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>
        <f>14524+13256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1999</v>
      </c>
      <c r="E14" s="18" t="inlineStr">
        <is>
          <t>Room 5</t>
        </is>
      </c>
      <c r="F14" s="119" t="n">
        <v>23560</v>
      </c>
      <c r="G14" s="117" t="n">
        <v>18529.47375</v>
      </c>
      <c r="H14" s="117" t="n">
        <v>29633.95579607999</v>
      </c>
      <c r="I14" s="19">
        <f>G14+H14</f>
        <v/>
      </c>
      <c r="J14" s="119" t="n">
        <v>21926</v>
      </c>
      <c r="K14" s="117" t="n">
        <v>17620.063</v>
      </c>
      <c r="L14" s="117" t="n">
        <v>26950.01225783998</v>
      </c>
      <c r="M14" s="19">
        <f>K14+L14</f>
        <v/>
      </c>
      <c r="N14" s="88" t="n">
        <v>72</v>
      </c>
      <c r="O14" s="88" t="n">
        <v>70</v>
      </c>
      <c r="P14" s="88" t="n">
        <v>61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720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9292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960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4914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9939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31398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124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3516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16430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2895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scale="31"/>
  <rowBreaks count="1" manualBreakCount="1">
    <brk id="1" min="1" max="30" man="1"/>
  </rowBreaks>
  <legacyDrawing r:id="anysvml"/>
</worksheet>
</file>

<file path=xl/worksheets/sheet146.xml><?xml version="1.0" encoding="utf-8"?>
<worksheet xmlns:r="http://schemas.openxmlformats.org/officeDocument/2006/relationships" xmlns="http://schemas.openxmlformats.org/spreadsheetml/2006/main">
  <sheetPr codeName="Sheet146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20656.25</v>
      </c>
      <c r="G6" s="117" t="n">
        <v>8941.618750000003</v>
      </c>
      <c r="H6" s="117" t="n">
        <v>2416.113792005</v>
      </c>
      <c r="I6" s="19">
        <f>G6+H6</f>
        <v/>
      </c>
      <c r="J6" s="119" t="n">
        <v>21909.25</v>
      </c>
      <c r="K6" s="117" t="n">
        <v>11070.8548125</v>
      </c>
      <c r="L6" s="117" t="n">
        <v>2219.457654705</v>
      </c>
      <c r="M6" s="19">
        <f>K6+L6</f>
        <v/>
      </c>
      <c r="N6" s="85" t="n">
        <v>56</v>
      </c>
      <c r="O6" s="85" t="n">
        <v>52</v>
      </c>
      <c r="P6" s="85" t="n">
        <v>53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1781</v>
      </c>
      <c r="E8" s="29" t="inlineStr">
        <is>
          <t>Room 2</t>
        </is>
      </c>
      <c r="F8" s="119" t="n">
        <v>3639</v>
      </c>
      <c r="G8" s="117" t="n">
        <v>5654.0056</v>
      </c>
      <c r="H8" s="117" t="n">
        <v>13015.02894184001</v>
      </c>
      <c r="I8" s="19">
        <f>G8+H8</f>
        <v/>
      </c>
      <c r="J8" s="119" t="n">
        <v>3629</v>
      </c>
      <c r="K8" s="117" t="n">
        <v>8128.413</v>
      </c>
      <c r="L8" s="117" t="n">
        <v>11461.98256540001</v>
      </c>
      <c r="M8" s="19">
        <f>K8+L8</f>
        <v/>
      </c>
      <c r="N8" s="87" t="n">
        <v>25</v>
      </c>
      <c r="O8" s="87" t="n">
        <v>28</v>
      </c>
      <c r="P8" s="87" t="n">
        <v>24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1139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2393</v>
      </c>
      <c r="E10" s="18" t="inlineStr">
        <is>
          <t>Room 3</t>
        </is>
      </c>
      <c r="F10" s="119" t="n">
        <v>20470</v>
      </c>
      <c r="G10" s="117" t="n">
        <v>14816.3965</v>
      </c>
      <c r="H10" s="117" t="n">
        <v>424.087978575</v>
      </c>
      <c r="I10" s="19">
        <f>G10+H10</f>
        <v/>
      </c>
      <c r="J10" s="119" t="n">
        <v>20631</v>
      </c>
      <c r="K10" s="117" t="n">
        <v>16060.03075</v>
      </c>
      <c r="L10" s="117" t="n">
        <v>425.671028975</v>
      </c>
      <c r="M10" s="19">
        <f>K10+L10</f>
        <v/>
      </c>
      <c r="N10" s="88" t="n">
        <v>43</v>
      </c>
      <c r="O10" s="88" t="n">
        <v>43</v>
      </c>
      <c r="P10" s="88" t="n">
        <v>41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11083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13422.75</v>
      </c>
      <c r="G12" s="117" t="n">
        <v>10783.8695</v>
      </c>
      <c r="H12" s="117" t="n">
        <v>16808.9004026275</v>
      </c>
      <c r="I12" s="19">
        <f>G12+H12</f>
        <v/>
      </c>
      <c r="J12" s="119" t="n">
        <v>13798.75</v>
      </c>
      <c r="K12" s="117" t="n">
        <v>13271.7699375</v>
      </c>
      <c r="L12" s="117" t="n">
        <v>17113.1999640875</v>
      </c>
      <c r="M12" s="19">
        <f>K12+L12</f>
        <v/>
      </c>
      <c r="N12" s="88" t="n">
        <v>57</v>
      </c>
      <c r="O12" s="88" t="n">
        <v>57</v>
      </c>
      <c r="P12" s="88" t="n">
        <v>44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>
        <f>13458+11520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19356.5</v>
      </c>
      <c r="G14" s="117" t="n">
        <v>14761.345</v>
      </c>
      <c r="H14" s="117" t="n">
        <v>23191.57759056502</v>
      </c>
      <c r="I14" s="19">
        <f>G14+H14</f>
        <v/>
      </c>
      <c r="J14" s="119" t="n">
        <v>19353.5</v>
      </c>
      <c r="K14" s="117" t="n">
        <v>16840.56325</v>
      </c>
      <c r="L14" s="117" t="n">
        <v>23200.83372646503</v>
      </c>
      <c r="M14" s="19">
        <f>K14+L14</f>
        <v/>
      </c>
      <c r="N14" s="88" t="n">
        <v>70</v>
      </c>
      <c r="O14" s="88" t="n">
        <v>68</v>
      </c>
      <c r="P14" s="88" t="n">
        <v>60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10817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2184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5111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12371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35211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165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2393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17432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3510.5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0"/>
  <rowBreaks count="1" manualBreakCount="1">
    <brk id="1" min="1" max="30" man="1"/>
  </rowBreaks>
  <legacyDrawing r:id="anysvml"/>
</worksheet>
</file>

<file path=xl/worksheets/sheet147.xml><?xml version="1.0" encoding="utf-8"?>
<worksheet xmlns:r="http://schemas.openxmlformats.org/officeDocument/2006/relationships" xmlns="http://schemas.openxmlformats.org/spreadsheetml/2006/main">
  <sheetPr codeName="Sheet147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5868</v>
      </c>
      <c r="E6" s="18" t="inlineStr">
        <is>
          <t xml:space="preserve">Room 1 </t>
        </is>
      </c>
      <c r="F6" s="119" t="n">
        <v>21700</v>
      </c>
      <c r="G6" s="117" t="n">
        <v>9010.359</v>
      </c>
      <c r="H6" s="117" t="n">
        <v>2233.32977866</v>
      </c>
      <c r="I6" s="19">
        <f>G6+H6</f>
        <v/>
      </c>
      <c r="J6" s="119" t="n">
        <v>25040</v>
      </c>
      <c r="K6" s="117" t="n">
        <v>12012.59175</v>
      </c>
      <c r="L6" s="117" t="n">
        <v>2460.45103948</v>
      </c>
      <c r="M6" s="19">
        <f>K6+L6</f>
        <v/>
      </c>
      <c r="N6" s="85" t="n">
        <v>54</v>
      </c>
      <c r="O6" s="85" t="n">
        <v>50</v>
      </c>
      <c r="P6" s="85" t="n">
        <v>45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3327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1731</v>
      </c>
      <c r="E8" s="29" t="inlineStr">
        <is>
          <t>Room 2</t>
        </is>
      </c>
      <c r="F8" s="119" t="n">
        <v>4098</v>
      </c>
      <c r="G8" s="117" t="n">
        <v>6112.652599999999</v>
      </c>
      <c r="H8" s="117" t="n">
        <v>12208.29832474</v>
      </c>
      <c r="I8" s="19">
        <f>G8+H8</f>
        <v/>
      </c>
      <c r="J8" s="119" t="n">
        <v>5338</v>
      </c>
      <c r="K8" s="117" t="n">
        <v>7740.166099999999</v>
      </c>
      <c r="L8" s="117" t="n">
        <v>12116.77143064</v>
      </c>
      <c r="M8" s="19">
        <f>K8+L8</f>
        <v/>
      </c>
      <c r="N8" s="87" t="n">
        <v>26</v>
      </c>
      <c r="O8" s="87" t="n">
        <v>27</v>
      </c>
      <c r="P8" s="87" t="n">
        <v>23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1259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2290</v>
      </c>
      <c r="E10" s="18" t="inlineStr">
        <is>
          <t>Room 3</t>
        </is>
      </c>
      <c r="F10" s="119" t="n">
        <v>18873</v>
      </c>
      <c r="G10" s="117" t="n">
        <v>12992.6685</v>
      </c>
      <c r="H10" s="117" t="n">
        <v>397.2239161</v>
      </c>
      <c r="I10" s="19">
        <f>G10+H10</f>
        <v/>
      </c>
      <c r="J10" s="119" t="n">
        <v>20796</v>
      </c>
      <c r="K10" s="117" t="n">
        <v>15321.9345</v>
      </c>
      <c r="L10" s="117" t="n">
        <v>382.2569367</v>
      </c>
      <c r="M10" s="19">
        <f>K10+L10</f>
        <v/>
      </c>
      <c r="N10" s="88" t="n">
        <v>54</v>
      </c>
      <c r="O10" s="88" t="n">
        <v>52</v>
      </c>
      <c r="P10" s="88" t="n">
        <v>50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4096</v>
      </c>
      <c r="E12" s="29" t="inlineStr">
        <is>
          <t>Room 4</t>
        </is>
      </c>
      <c r="F12" s="119" t="n">
        <v>16225</v>
      </c>
      <c r="G12" s="117" t="n">
        <v>12249.42675</v>
      </c>
      <c r="H12" s="117" t="n">
        <v>19445.1940842</v>
      </c>
      <c r="I12" s="19">
        <f>G12+H12</f>
        <v/>
      </c>
      <c r="J12" s="119" t="n">
        <v>16178</v>
      </c>
      <c r="K12" s="117" t="n">
        <v>15571.0605</v>
      </c>
      <c r="L12" s="117" t="n">
        <v>19409.39187142</v>
      </c>
      <c r="M12" s="19">
        <f>K12+L12</f>
        <v/>
      </c>
      <c r="N12" s="88" t="n">
        <v>52</v>
      </c>
      <c r="O12" s="88" t="n">
        <v>52</v>
      </c>
      <c r="P12" s="88" t="n">
        <v>43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/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1982</v>
      </c>
      <c r="E14" s="18" t="inlineStr">
        <is>
          <t>Room 5</t>
        </is>
      </c>
      <c r="F14" s="119" t="n">
        <v>19786</v>
      </c>
      <c r="G14" s="117" t="n">
        <v>14486.82875</v>
      </c>
      <c r="H14" s="117" t="n">
        <v>23988.93191734002</v>
      </c>
      <c r="I14" s="19">
        <f>G14+H14</f>
        <v/>
      </c>
      <c r="J14" s="119" t="n">
        <v>20278</v>
      </c>
      <c r="K14" s="117" t="n">
        <v>18928.12625</v>
      </c>
      <c r="L14" s="117" t="n">
        <v>24856.21239342002</v>
      </c>
      <c r="M14" s="19">
        <f>K14+L14</f>
        <v/>
      </c>
      <c r="N14" s="88" t="n">
        <v>68</v>
      </c>
      <c r="O14" s="88" t="n">
        <v>68</v>
      </c>
      <c r="P14" s="88" t="n">
        <v>57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747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8430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2520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4669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16205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44863.5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165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2290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16419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4603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48.xml><?xml version="1.0" encoding="utf-8"?>
<worksheet xmlns:r="http://schemas.openxmlformats.org/officeDocument/2006/relationships" xmlns="http://schemas.openxmlformats.org/spreadsheetml/2006/main">
  <sheetPr codeName="Sheet148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19116</v>
      </c>
      <c r="G6" s="117" t="n">
        <v>9378.889000000001</v>
      </c>
      <c r="H6" s="117" t="n">
        <v>2291.21667082</v>
      </c>
      <c r="I6" s="19">
        <f>G6+H6</f>
        <v/>
      </c>
      <c r="J6" s="119" t="n">
        <v>20918</v>
      </c>
      <c r="K6" s="117" t="n">
        <v>11225.23175</v>
      </c>
      <c r="L6" s="117" t="n">
        <v>2356.43162272</v>
      </c>
      <c r="M6" s="19">
        <f>K6+L6</f>
        <v/>
      </c>
      <c r="N6" s="85" t="n">
        <v>51</v>
      </c>
      <c r="O6" s="85" t="n">
        <v>49</v>
      </c>
      <c r="P6" s="85" t="n">
        <v>39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2392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1774</v>
      </c>
      <c r="E8" s="29" t="inlineStr">
        <is>
          <t>Room 2</t>
        </is>
      </c>
      <c r="F8" s="119" t="n">
        <v>4936</v>
      </c>
      <c r="G8" s="117" t="n">
        <v>7105.464500000001</v>
      </c>
      <c r="H8" s="117" t="n">
        <v>11851.79298753999</v>
      </c>
      <c r="I8" s="19">
        <f>G8+H8</f>
        <v/>
      </c>
      <c r="J8" s="119" t="n">
        <v>4757</v>
      </c>
      <c r="K8" s="117" t="n">
        <v>9239.681500000001</v>
      </c>
      <c r="L8" s="117" t="n">
        <v>12381.32993675998</v>
      </c>
      <c r="M8" s="19">
        <f>K8+L8</f>
        <v/>
      </c>
      <c r="N8" s="87" t="n">
        <v>24</v>
      </c>
      <c r="O8" s="87" t="n">
        <v>28</v>
      </c>
      <c r="P8" s="87" t="n">
        <v>21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1205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7241</v>
      </c>
      <c r="E10" s="18" t="inlineStr">
        <is>
          <t>Room 3</t>
        </is>
      </c>
      <c r="F10" s="119" t="n">
        <v>19704</v>
      </c>
      <c r="G10" s="117" t="n">
        <v>15098.2415</v>
      </c>
      <c r="H10" s="117" t="n">
        <v>320.5882905</v>
      </c>
      <c r="I10" s="19">
        <f>G10+H10</f>
        <v/>
      </c>
      <c r="J10" s="119" t="n">
        <v>20167</v>
      </c>
      <c r="K10" s="117" t="n">
        <v>15958.626</v>
      </c>
      <c r="L10" s="117" t="n">
        <v>334.0184439</v>
      </c>
      <c r="M10" s="19">
        <f>K10+L10</f>
        <v/>
      </c>
      <c r="N10" s="88" t="n">
        <v>46</v>
      </c>
      <c r="O10" s="88" t="n">
        <v>46</v>
      </c>
      <c r="P10" s="88" t="n">
        <v>43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12898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2524</v>
      </c>
      <c r="E12" s="29" t="inlineStr">
        <is>
          <t>Room 4</t>
        </is>
      </c>
      <c r="F12" s="119" t="n">
        <v>15311</v>
      </c>
      <c r="G12" s="117" t="n">
        <v>13293.192</v>
      </c>
      <c r="H12" s="117" t="n">
        <v>19935.53812091</v>
      </c>
      <c r="I12" s="19">
        <f>G12+H12</f>
        <v/>
      </c>
      <c r="J12" s="119" t="n">
        <v>15301</v>
      </c>
      <c r="K12" s="117" t="n">
        <v>15909.84725</v>
      </c>
      <c r="L12" s="117" t="n">
        <v>19956.36253562999</v>
      </c>
      <c r="M12" s="19">
        <f>K12+L12</f>
        <v/>
      </c>
      <c r="N12" s="88" t="n">
        <v>53</v>
      </c>
      <c r="O12" s="88" t="n">
        <v>53</v>
      </c>
      <c r="P12" s="88" t="n">
        <v>48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31246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1631</v>
      </c>
      <c r="E14" s="18" t="inlineStr">
        <is>
          <t>Room 5</t>
        </is>
      </c>
      <c r="F14" s="119" t="n">
        <v>36962</v>
      </c>
      <c r="G14" s="117" t="n">
        <v>22414.64075</v>
      </c>
      <c r="H14" s="117" t="n">
        <v>40920.02235401998</v>
      </c>
      <c r="I14" s="19">
        <f>G14+H14</f>
        <v/>
      </c>
      <c r="J14" s="119" t="n">
        <v>31280</v>
      </c>
      <c r="K14" s="117" t="n">
        <v>22673.47825</v>
      </c>
      <c r="L14" s="117" t="n">
        <v>33732.97616506</v>
      </c>
      <c r="M14" s="19">
        <f>K14+L14</f>
        <v/>
      </c>
      <c r="N14" s="88" t="n">
        <v>71</v>
      </c>
      <c r="O14" s="88" t="n">
        <v>70</v>
      </c>
      <c r="P14" s="88" t="n">
        <v>64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512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8916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562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4300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12514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40728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7241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12770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3749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49.xml><?xml version="1.0" encoding="utf-8"?>
<worksheet xmlns:r="http://schemas.openxmlformats.org/officeDocument/2006/relationships" xmlns="http://schemas.openxmlformats.org/spreadsheetml/2006/main">
  <sheetPr codeName="Sheet149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44499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2594</v>
      </c>
      <c r="E6" s="18" t="inlineStr">
        <is>
          <t xml:space="preserve">Room 1 </t>
        </is>
      </c>
      <c r="F6" s="119" t="n">
        <v>21526</v>
      </c>
      <c r="G6" s="117" t="n">
        <v>8953.053249999999</v>
      </c>
      <c r="H6" s="117" t="n">
        <v>2177.11253684</v>
      </c>
      <c r="I6" s="19">
        <f>G6+H6</f>
        <v/>
      </c>
      <c r="J6" s="119" t="n">
        <v>22479</v>
      </c>
      <c r="K6" s="117" t="n">
        <v>11155.08675</v>
      </c>
      <c r="L6" s="117" t="n">
        <v>2110.01938252</v>
      </c>
      <c r="M6" s="19">
        <f>K6+L6</f>
        <v/>
      </c>
      <c r="N6" s="85" t="n">
        <v>66</v>
      </c>
      <c r="O6" s="85" t="n">
        <v>62</v>
      </c>
      <c r="P6" s="85" t="n">
        <v>59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969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2198</v>
      </c>
      <c r="E8" s="29" t="inlineStr">
        <is>
          <t>Room 2</t>
        </is>
      </c>
      <c r="F8" s="119" t="n">
        <v>4222</v>
      </c>
      <c r="G8" s="117" t="n">
        <v>5666.795</v>
      </c>
      <c r="H8" s="117" t="n">
        <v>10639.44810304</v>
      </c>
      <c r="I8" s="19">
        <f>G8+H8</f>
        <v/>
      </c>
      <c r="J8" s="119" t="n">
        <v>4237</v>
      </c>
      <c r="K8" s="117" t="n">
        <v>7548.605066666666</v>
      </c>
      <c r="L8" s="117" t="n">
        <v>11638.67028094001</v>
      </c>
      <c r="M8" s="19">
        <f>K8+L8</f>
        <v/>
      </c>
      <c r="N8" s="87" t="n">
        <v>31</v>
      </c>
      <c r="O8" s="87" t="n">
        <v>33</v>
      </c>
      <c r="P8" s="87" t="n">
        <v>26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949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3863</v>
      </c>
      <c r="E10" s="18" t="inlineStr">
        <is>
          <t>Room 3</t>
        </is>
      </c>
      <c r="F10" s="119" t="n">
        <v>17650</v>
      </c>
      <c r="G10" s="117" t="n">
        <v>11812.6285</v>
      </c>
      <c r="H10" s="117" t="n">
        <v>411.9802555</v>
      </c>
      <c r="I10" s="19">
        <f>G10+H10</f>
        <v/>
      </c>
      <c r="J10" s="119" t="n">
        <v>18445</v>
      </c>
      <c r="K10" s="117" t="n">
        <v>13522.93625</v>
      </c>
      <c r="L10" s="117" t="n">
        <v>397.1775117</v>
      </c>
      <c r="M10" s="19">
        <f>K10+L10</f>
        <v/>
      </c>
      <c r="N10" s="88" t="n">
        <v>49</v>
      </c>
      <c r="O10" s="88" t="n">
        <v>48</v>
      </c>
      <c r="P10" s="88" t="n">
        <v>47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8751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1350</v>
      </c>
      <c r="E12" s="29" t="inlineStr">
        <is>
          <t>Room 4</t>
        </is>
      </c>
      <c r="F12" s="119" t="n">
        <v>14066</v>
      </c>
      <c r="G12" s="117" t="n">
        <v>12081.2465</v>
      </c>
      <c r="H12" s="117" t="n">
        <v>18093.03510946</v>
      </c>
      <c r="I12" s="19">
        <f>G12+H12</f>
        <v/>
      </c>
      <c r="J12" s="119" t="n">
        <v>14996</v>
      </c>
      <c r="K12" s="117" t="n">
        <v>15454.8715</v>
      </c>
      <c r="L12" s="117" t="n">
        <v>19165.89907303001</v>
      </c>
      <c r="M12" s="19">
        <f>K12+L12</f>
        <v/>
      </c>
      <c r="N12" s="88" t="n">
        <v>61</v>
      </c>
      <c r="O12" s="88" t="n">
        <v>60</v>
      </c>
      <c r="P12" s="88" t="n">
        <v>48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25881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690</v>
      </c>
      <c r="E14" s="18" t="inlineStr">
        <is>
          <t>Room 5</t>
        </is>
      </c>
      <c r="F14" s="119" t="n">
        <v>20708</v>
      </c>
      <c r="G14" s="117" t="n">
        <v>16571.72375</v>
      </c>
      <c r="H14" s="117" t="n">
        <v>25689.76172348001</v>
      </c>
      <c r="I14" s="19">
        <f>G14+H14</f>
        <v/>
      </c>
      <c r="J14" s="119" t="n">
        <v>25625</v>
      </c>
      <c r="K14" s="117" t="n">
        <v>21637.574</v>
      </c>
      <c r="L14" s="117" t="n">
        <v>31964.19996625999</v>
      </c>
      <c r="M14" s="19">
        <f>K14+L14</f>
        <v/>
      </c>
      <c r="N14" s="88" t="n">
        <v>72</v>
      </c>
      <c r="O14" s="88" t="n">
        <v>71</v>
      </c>
      <c r="P14" s="88" t="n">
        <v>59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217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9636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2135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4431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13009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35982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2570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16813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2786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50.xml><?xml version="1.0" encoding="utf-8"?>
<worksheet xmlns:r="http://schemas.openxmlformats.org/officeDocument/2006/relationships" xmlns="http://schemas.openxmlformats.org/spreadsheetml/2006/main">
  <sheetPr codeName="Sheet150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/>
      <c r="E6" s="18" t="inlineStr">
        <is>
          <t xml:space="preserve">Room 1 </t>
        </is>
      </c>
      <c r="F6" s="119" t="n">
        <v>10877</v>
      </c>
      <c r="G6" s="117" t="n">
        <v>9292.21025</v>
      </c>
      <c r="H6" s="117" t="n">
        <v>1130.2472625</v>
      </c>
      <c r="I6" s="19">
        <f>G6+H6</f>
        <v/>
      </c>
      <c r="J6" s="119" t="n">
        <v>12800</v>
      </c>
      <c r="K6" s="117" t="n">
        <v>4917.85825</v>
      </c>
      <c r="L6" s="117" t="n">
        <v>1138.8883675</v>
      </c>
      <c r="M6" s="19" t="n"/>
      <c r="N6" s="85" t="n">
        <v>50</v>
      </c>
      <c r="O6" s="85" t="n">
        <v>48</v>
      </c>
      <c r="P6" s="85" t="n">
        <v>41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/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/>
      <c r="E8" s="29" t="inlineStr">
        <is>
          <t>Room 2</t>
        </is>
      </c>
      <c r="F8" s="119" t="n">
        <v>1403</v>
      </c>
      <c r="G8" s="117" t="n">
        <v>5239.586066666667</v>
      </c>
      <c r="H8" s="117" t="n">
        <v>3130.757594779999</v>
      </c>
      <c r="I8" s="19">
        <f>G8+H8</f>
        <v/>
      </c>
      <c r="J8" s="119" t="n">
        <v>2134</v>
      </c>
      <c r="K8" s="117" t="n">
        <v>1771.625566666667</v>
      </c>
      <c r="L8" s="117" t="n">
        <v>3523.092657219999</v>
      </c>
      <c r="M8" s="19" t="n"/>
      <c r="N8" s="87" t="n"/>
      <c r="O8" s="87" t="n"/>
      <c r="P8" s="87" t="n"/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/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/>
      <c r="E10" s="18" t="inlineStr">
        <is>
          <t>Room 3</t>
        </is>
      </c>
      <c r="F10" s="119" t="n">
        <v>6126</v>
      </c>
      <c r="G10" s="117" t="n">
        <v>7379.730750000001</v>
      </c>
      <c r="H10" s="117" t="n">
        <v>340.795039</v>
      </c>
      <c r="I10" s="19">
        <f>G10+H10</f>
        <v/>
      </c>
      <c r="J10" s="119" t="n">
        <v>7323</v>
      </c>
      <c r="K10" s="117" t="n">
        <v>3670.779500000001</v>
      </c>
      <c r="L10" s="117" t="n">
        <v>357.4834857</v>
      </c>
      <c r="M10" s="19" t="n"/>
      <c r="N10" s="88" t="n"/>
      <c r="O10" s="88" t="n"/>
      <c r="P10" s="88" t="n"/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/>
      <c r="E12" s="29" t="inlineStr">
        <is>
          <t>Room 4</t>
        </is>
      </c>
      <c r="F12" s="119" t="n">
        <v>1177</v>
      </c>
      <c r="G12" s="117" t="n">
        <v>10642.31675</v>
      </c>
      <c r="H12" s="117" t="n">
        <v>1917.7616994</v>
      </c>
      <c r="I12" s="19">
        <f>G12+H12</f>
        <v/>
      </c>
      <c r="J12" s="119" t="n">
        <v>1516</v>
      </c>
      <c r="K12" s="117" t="n">
        <v>2065.409999999999</v>
      </c>
      <c r="L12" s="117" t="n">
        <v>2559.17530031</v>
      </c>
      <c r="M12" s="19" t="n"/>
      <c r="N12" s="88" t="n"/>
      <c r="O12" s="88" t="n"/>
      <c r="P12" s="88" t="n"/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/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/>
      <c r="E14" s="18" t="inlineStr">
        <is>
          <t>Room 5</t>
        </is>
      </c>
      <c r="F14" s="119" t="n">
        <v>1100</v>
      </c>
      <c r="G14" s="117" t="n">
        <v>16245.63625</v>
      </c>
      <c r="H14" s="117" t="n">
        <v>1777.3698</v>
      </c>
      <c r="I14" s="19">
        <f>G14+H14</f>
        <v/>
      </c>
      <c r="J14" s="119" t="n">
        <v>957</v>
      </c>
      <c r="K14" s="117" t="n">
        <v>1085.69225</v>
      </c>
      <c r="L14" s="117" t="n">
        <v>1597.8881325</v>
      </c>
      <c r="M14" s="19" t="n"/>
      <c r="N14" s="88" t="n">
        <v>3</v>
      </c>
      <c r="O14" s="88" t="n">
        <v>0</v>
      </c>
      <c r="P14" s="88" t="n">
        <v>3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/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9871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1192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4716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2723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2959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74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131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14235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45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51.xml><?xml version="1.0" encoding="utf-8"?>
<worksheet xmlns:r="http://schemas.openxmlformats.org/officeDocument/2006/relationships" xmlns="http://schemas.openxmlformats.org/spreadsheetml/2006/main">
  <sheetPr codeName="Sheet151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69</v>
      </c>
      <c r="E6" s="18" t="inlineStr">
        <is>
          <t xml:space="preserve">Room 1 </t>
        </is>
      </c>
      <c r="F6" s="119" t="n">
        <v>19259</v>
      </c>
      <c r="G6" s="117" t="n">
        <v>9667.89625</v>
      </c>
      <c r="H6" s="117" t="n">
        <v>1762.58492338</v>
      </c>
      <c r="I6" s="19">
        <f>G6+H6</f>
        <v/>
      </c>
      <c r="J6" s="119" t="n">
        <v>20399</v>
      </c>
      <c r="K6" s="117" t="n">
        <v>9848.037</v>
      </c>
      <c r="L6" s="117" t="n">
        <v>1440.28689536</v>
      </c>
      <c r="M6" s="19">
        <f>K6+L6</f>
        <v/>
      </c>
      <c r="N6" s="85" t="n">
        <v>50</v>
      </c>
      <c r="O6" s="85" t="n">
        <v>47</v>
      </c>
      <c r="P6" s="85" t="n">
        <v>43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2094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1779</v>
      </c>
      <c r="E8" s="29" t="inlineStr">
        <is>
          <t>Room 2</t>
        </is>
      </c>
      <c r="F8" s="119" t="n">
        <v>3219</v>
      </c>
      <c r="G8" s="117" t="n">
        <v>5105.1894</v>
      </c>
      <c r="H8" s="117" t="n">
        <v>9659.695132300001</v>
      </c>
      <c r="I8" s="19">
        <f>G8+H8</f>
        <v/>
      </c>
      <c r="J8" s="119" t="n">
        <v>3470</v>
      </c>
      <c r="K8" s="117" t="n">
        <v>4099.5359</v>
      </c>
      <c r="L8" s="117" t="n">
        <v>9951.346425679998</v>
      </c>
      <c r="M8" s="19">
        <f>K8+L8</f>
        <v/>
      </c>
      <c r="N8" s="87" t="n">
        <v>24</v>
      </c>
      <c r="O8" s="87" t="n">
        <v>26</v>
      </c>
      <c r="P8" s="87" t="n">
        <v>19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1114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2103</v>
      </c>
      <c r="E10" s="18" t="inlineStr">
        <is>
          <t>Room 3</t>
        </is>
      </c>
      <c r="F10" s="119" t="n">
        <v>19662</v>
      </c>
      <c r="G10" s="117" t="n">
        <v>14802.94625</v>
      </c>
      <c r="H10" s="117" t="n">
        <v>408.4013555</v>
      </c>
      <c r="I10" s="19">
        <f>G10+H10</f>
        <v/>
      </c>
      <c r="J10" s="119" t="n">
        <v>20965</v>
      </c>
      <c r="K10" s="117" t="n">
        <v>15522.20625</v>
      </c>
      <c r="L10" s="117" t="n">
        <v>396.3969788000001</v>
      </c>
      <c r="M10" s="19">
        <f>K10+L10</f>
        <v/>
      </c>
      <c r="N10" s="88" t="n">
        <v>39</v>
      </c>
      <c r="O10" s="88" t="n">
        <v>38</v>
      </c>
      <c r="P10" s="88" t="n">
        <v>35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11349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2524</v>
      </c>
      <c r="E12" s="29" t="inlineStr">
        <is>
          <t>Room 4</t>
        </is>
      </c>
      <c r="F12" s="119" t="n">
        <v>11818</v>
      </c>
      <c r="G12" s="117" t="n">
        <v>11379.70125</v>
      </c>
      <c r="H12" s="117" t="n">
        <v>14671.38155763</v>
      </c>
      <c r="I12" s="19">
        <f>G12+H12</f>
        <v/>
      </c>
      <c r="J12" s="119" t="n">
        <v>12501</v>
      </c>
      <c r="K12" s="117" t="n">
        <v>11886.7345</v>
      </c>
      <c r="L12" s="117" t="n">
        <v>15259.43523276001</v>
      </c>
      <c r="M12" s="19">
        <f>K12+L12</f>
        <v/>
      </c>
      <c r="N12" s="88" t="n">
        <v>54</v>
      </c>
      <c r="O12" s="88" t="n">
        <v>53</v>
      </c>
      <c r="P12" s="88" t="n">
        <v>42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24607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1208</v>
      </c>
      <c r="E14" s="18" t="inlineStr">
        <is>
          <t>Room 5</t>
        </is>
      </c>
      <c r="F14" s="119" t="n">
        <v>17325</v>
      </c>
      <c r="G14" s="117" t="n">
        <v>15578.6665</v>
      </c>
      <c r="H14" s="117" t="n">
        <v>21723.3130982</v>
      </c>
      <c r="I14" s="19">
        <f>G14+H14</f>
        <v/>
      </c>
      <c r="J14" s="119" t="n">
        <v>16617</v>
      </c>
      <c r="K14" s="117" t="n">
        <v>15669.51225</v>
      </c>
      <c r="L14" s="117" t="n">
        <v>20851.18840432</v>
      </c>
      <c r="M14" s="19">
        <f>K14+L14</f>
        <v/>
      </c>
      <c r="N14" s="88" t="n">
        <v>72</v>
      </c>
      <c r="O14" s="88" t="n">
        <v>71</v>
      </c>
      <c r="P14" s="88" t="n">
        <v>61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512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9871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1192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4716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10730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33128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69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2103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16865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2893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0"/>
  <rowBreaks count="1" manualBreakCount="1">
    <brk id="1" min="1" max="30" man="1"/>
  </rowBreaks>
  <legacyDrawing r:id="anysvml"/>
</worksheet>
</file>

<file path=xl/worksheets/sheet152.xml><?xml version="1.0" encoding="utf-8"?>
<worksheet xmlns:r="http://schemas.openxmlformats.org/officeDocument/2006/relationships" xmlns="http://schemas.openxmlformats.org/spreadsheetml/2006/main">
  <sheetPr codeName="Sheet152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110</v>
      </c>
      <c r="E6" s="18" t="inlineStr">
        <is>
          <t xml:space="preserve">Room 1 </t>
        </is>
      </c>
      <c r="F6" s="119" t="n">
        <v>18860</v>
      </c>
      <c r="G6" s="117" t="n">
        <v>9741.532499999999</v>
      </c>
      <c r="H6" s="117" t="n">
        <v>1719.19456642</v>
      </c>
      <c r="I6" s="19">
        <f>G6+H6</f>
        <v/>
      </c>
      <c r="J6" s="119" t="n">
        <v>21768</v>
      </c>
      <c r="K6" s="117" t="n">
        <v>9884.516250000002</v>
      </c>
      <c r="L6" s="117" t="n">
        <v>1714.81950592</v>
      </c>
      <c r="M6" s="19">
        <f>K6+L6</f>
        <v/>
      </c>
      <c r="N6" s="85" t="n">
        <v>56</v>
      </c>
      <c r="O6" s="85" t="n">
        <v>52</v>
      </c>
      <c r="P6" s="85" t="n">
        <v>47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1338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1792</v>
      </c>
      <c r="E8" s="29" t="inlineStr">
        <is>
          <t>Room 2</t>
        </is>
      </c>
      <c r="F8" s="119" t="n">
        <v>4118</v>
      </c>
      <c r="G8" s="117" t="n">
        <v>6768.297433333334</v>
      </c>
      <c r="H8" s="117" t="n">
        <v>11004.24140854</v>
      </c>
      <c r="I8" s="19">
        <f>G8+H8</f>
        <v/>
      </c>
      <c r="J8" s="119" t="n">
        <v>4949</v>
      </c>
      <c r="K8" s="117" t="n">
        <v>6833.920933333334</v>
      </c>
      <c r="L8" s="117" t="n">
        <v>11412.6436056</v>
      </c>
      <c r="M8" s="19">
        <f>K8+L8</f>
        <v/>
      </c>
      <c r="N8" s="87" t="n">
        <v>25</v>
      </c>
      <c r="O8" s="87" t="n">
        <v>27</v>
      </c>
      <c r="P8" s="87" t="n">
        <v>22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848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2437</v>
      </c>
      <c r="E10" s="18" t="inlineStr">
        <is>
          <t>Room 3</t>
        </is>
      </c>
      <c r="F10" s="119" t="n">
        <v>17132</v>
      </c>
      <c r="G10" s="117" t="n">
        <v>12934.443</v>
      </c>
      <c r="H10" s="117" t="n">
        <v>394.4307220000001</v>
      </c>
      <c r="I10" s="19">
        <f>G10+H10</f>
        <v/>
      </c>
      <c r="J10" s="119" t="n">
        <v>27247</v>
      </c>
      <c r="K10" s="117" t="n">
        <v>20026.839</v>
      </c>
      <c r="L10" s="117" t="n">
        <v>414.0632609</v>
      </c>
      <c r="M10" s="19">
        <f>K10+L10</f>
        <v/>
      </c>
      <c r="N10" s="88" t="n">
        <v>45</v>
      </c>
      <c r="O10" s="88" t="n">
        <v>45</v>
      </c>
      <c r="P10" s="88" t="n">
        <v>41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10422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1572</v>
      </c>
      <c r="E12" s="29" t="inlineStr">
        <is>
          <t>Room 4</t>
        </is>
      </c>
      <c r="F12" s="119" t="n">
        <v>12154</v>
      </c>
      <c r="G12" s="117" t="n">
        <v>12180.773</v>
      </c>
      <c r="H12" s="117" t="n">
        <v>15633.36008293999</v>
      </c>
      <c r="I12" s="19">
        <f>G12+H12</f>
        <v/>
      </c>
      <c r="J12" s="119" t="n">
        <v>13312</v>
      </c>
      <c r="K12" s="117" t="n">
        <v>12740.369</v>
      </c>
      <c r="L12" s="117" t="n">
        <v>17512.07941482</v>
      </c>
      <c r="M12" s="19">
        <f>K12+L12</f>
        <v/>
      </c>
      <c r="N12" s="88" t="n">
        <v>53</v>
      </c>
      <c r="O12" s="88" t="n">
        <v>53</v>
      </c>
      <c r="P12" s="88" t="n">
        <v>43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27003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792</v>
      </c>
      <c r="E14" s="18" t="inlineStr">
        <is>
          <t>Room 5</t>
        </is>
      </c>
      <c r="F14" s="119" t="n">
        <v>17045</v>
      </c>
      <c r="G14" s="117" t="n">
        <v>15291.60975</v>
      </c>
      <c r="H14" s="117" t="n">
        <v>23161.46752568001</v>
      </c>
      <c r="I14" s="19">
        <f>G14+H14</f>
        <v/>
      </c>
      <c r="J14" s="119" t="n">
        <v>17761</v>
      </c>
      <c r="K14" s="117" t="n">
        <v>17200.67675</v>
      </c>
      <c r="L14" s="117" t="n">
        <v>24131.84665136001</v>
      </c>
      <c r="M14" s="19">
        <f>K14+L14</f>
        <v/>
      </c>
      <c r="N14" s="88" t="n">
        <v>73</v>
      </c>
      <c r="O14" s="88" t="n">
        <v>68</v>
      </c>
      <c r="P14" s="88" t="n">
        <v>60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235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10545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1492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5380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10688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31717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110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2437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15665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2640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53.xml><?xml version="1.0" encoding="utf-8"?>
<worksheet xmlns:r="http://schemas.openxmlformats.org/officeDocument/2006/relationships" xmlns="http://schemas.openxmlformats.org/spreadsheetml/2006/main">
  <sheetPr codeName="Sheet153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23151</v>
      </c>
      <c r="G6" s="117" t="n">
        <v>10566.0855</v>
      </c>
      <c r="H6" s="117" t="n">
        <v>1689.40567616</v>
      </c>
      <c r="I6" s="19">
        <f>G6+H6</f>
        <v/>
      </c>
      <c r="J6" s="119" t="n">
        <v>25337</v>
      </c>
      <c r="K6" s="117" t="n">
        <v>12352.22</v>
      </c>
      <c r="L6" s="117" t="n">
        <v>1700.44064906</v>
      </c>
      <c r="M6" s="19">
        <f>K6+L6</f>
        <v/>
      </c>
      <c r="N6" s="85" t="n">
        <v>56</v>
      </c>
      <c r="O6" s="85" t="n">
        <v>51</v>
      </c>
      <c r="P6" s="85" t="n">
        <v>44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2080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11770</v>
      </c>
      <c r="E8" s="29" t="inlineStr">
        <is>
          <t>Room 2</t>
        </is>
      </c>
      <c r="F8" s="119" t="n">
        <v>3580</v>
      </c>
      <c r="G8" s="117" t="n">
        <v>4598.304</v>
      </c>
      <c r="H8" s="117" t="n">
        <v>11387.86970507999</v>
      </c>
      <c r="I8" s="19">
        <f>G8+H8</f>
        <v/>
      </c>
      <c r="J8" s="119" t="n">
        <v>3417</v>
      </c>
      <c r="K8" s="117" t="n">
        <v>5061.7455</v>
      </c>
      <c r="L8" s="117" t="n">
        <v>11581.07870666</v>
      </c>
      <c r="M8" s="19">
        <f>K8+L8</f>
        <v/>
      </c>
      <c r="N8" s="87" t="n">
        <v>23</v>
      </c>
      <c r="O8" s="87" t="n">
        <v>25</v>
      </c>
      <c r="P8" s="87" t="n">
        <v>17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1204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2376</v>
      </c>
      <c r="E10" s="18" t="inlineStr">
        <is>
          <t>Room 3</t>
        </is>
      </c>
      <c r="F10" s="119" t="n">
        <v>20886</v>
      </c>
      <c r="G10" s="117" t="n">
        <v>15202.0195</v>
      </c>
      <c r="H10" s="117" t="n">
        <v>417.2063245000001</v>
      </c>
      <c r="I10" s="19">
        <f>G10+H10</f>
        <v/>
      </c>
      <c r="J10" s="119" t="n">
        <v>20808</v>
      </c>
      <c r="K10" s="117" t="n">
        <v>16444.087</v>
      </c>
      <c r="L10" s="117" t="n">
        <v>412.4207086</v>
      </c>
      <c r="M10" s="19">
        <f>K10+L10</f>
        <v/>
      </c>
      <c r="N10" s="88" t="n">
        <v>45</v>
      </c>
      <c r="O10" s="88" t="n">
        <v>43</v>
      </c>
      <c r="P10" s="88" t="n">
        <v>39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11336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2577</v>
      </c>
      <c r="E12" s="29" t="inlineStr">
        <is>
          <t>Room 4</t>
        </is>
      </c>
      <c r="F12" s="119" t="n">
        <v>15933</v>
      </c>
      <c r="G12" s="117" t="n">
        <v>12556.675</v>
      </c>
      <c r="H12" s="117" t="n">
        <v>19037.13868141</v>
      </c>
      <c r="I12" s="19">
        <f>G12+H12</f>
        <v/>
      </c>
      <c r="J12" s="119" t="n">
        <v>15875</v>
      </c>
      <c r="K12" s="117" t="n">
        <v>15182.25725</v>
      </c>
      <c r="L12" s="117" t="n">
        <v>18982.06136313999</v>
      </c>
      <c r="M12" s="19">
        <f>K12+L12</f>
        <v/>
      </c>
      <c r="N12" s="88" t="n">
        <v>55</v>
      </c>
      <c r="O12" s="88" t="n">
        <v>55</v>
      </c>
      <c r="P12" s="88" t="n">
        <v>45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>
        <f>10735+13732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1193</v>
      </c>
      <c r="E14" s="18" t="inlineStr">
        <is>
          <t>Room 5</t>
        </is>
      </c>
      <c r="F14" s="119" t="n">
        <v>19641</v>
      </c>
      <c r="G14" s="117" t="n">
        <v>15240.987</v>
      </c>
      <c r="H14" s="117" t="n">
        <v>24642.80805230001</v>
      </c>
      <c r="I14" s="19">
        <f>G14+H14</f>
        <v/>
      </c>
      <c r="J14" s="119" t="n">
        <v>19632</v>
      </c>
      <c r="K14" s="117" t="n">
        <v>18145.4915</v>
      </c>
      <c r="L14" s="117" t="n">
        <v>24622.95013544001</v>
      </c>
      <c r="M14" s="19">
        <f>K14+L14</f>
        <v/>
      </c>
      <c r="N14" s="88" t="n">
        <v>69</v>
      </c>
      <c r="O14" s="88" t="n">
        <v>68</v>
      </c>
      <c r="P14" s="88" t="n">
        <v>59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493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9793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 t="n">
        <v>85069</v>
      </c>
      <c r="K16" s="33" t="n">
        <v>67185.80125</v>
      </c>
      <c r="L16" s="33" t="n">
        <v>57298.95156289999</v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2489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5233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13839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39253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2376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17654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3759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0"/>
  <rowBreaks count="1" manualBreakCount="1">
    <brk id="1" min="1" max="30" man="1"/>
  </rowBreaks>
  <legacyDrawing r:id="anysvml"/>
</worksheet>
</file>

<file path=xl/worksheets/sheet154.xml><?xml version="1.0" encoding="utf-8"?>
<worksheet xmlns:r="http://schemas.openxmlformats.org/officeDocument/2006/relationships" xmlns="http://schemas.openxmlformats.org/spreadsheetml/2006/main">
  <sheetPr codeName="Sheet154">
    <tabColor theme="1"/>
    <outlinePr summaryBelow="1" summaryRight="1"/>
    <pageSetUpPr fitToPage="1"/>
  </sheetPr>
  <dimension ref="B2:AR64"/>
  <sheetViews>
    <sheetView topLeftCell="A3" zoomScale="123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164</v>
      </c>
      <c r="E6" s="18" t="inlineStr">
        <is>
          <t xml:space="preserve">Room 1 </t>
        </is>
      </c>
      <c r="F6" s="119" t="n">
        <v>23537</v>
      </c>
      <c r="G6" s="117" t="n">
        <v>10476.489</v>
      </c>
      <c r="H6" s="117" t="n">
        <v>1684.65806482</v>
      </c>
      <c r="I6" s="19">
        <f>G6+H6</f>
        <v/>
      </c>
      <c r="J6" s="119" t="n">
        <v>23874</v>
      </c>
      <c r="K6" s="117" t="n">
        <v>12365.057</v>
      </c>
      <c r="L6" s="117" t="n">
        <v>1657.56231152</v>
      </c>
      <c r="M6" s="19">
        <f>K6+L6</f>
        <v/>
      </c>
      <c r="N6" s="85" t="n">
        <v>50</v>
      </c>
      <c r="O6" s="85" t="n">
        <v>52</v>
      </c>
      <c r="P6" s="85" t="n">
        <v>42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1978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1820</v>
      </c>
      <c r="E8" s="29" t="inlineStr">
        <is>
          <t>Room 2</t>
        </is>
      </c>
      <c r="F8" s="119" t="n">
        <v>5431</v>
      </c>
      <c r="G8" s="117" t="n">
        <v>6372.153600000001</v>
      </c>
      <c r="H8" s="117" t="n">
        <v>14617.33116940001</v>
      </c>
      <c r="I8" s="19">
        <f>G8+H8</f>
        <v/>
      </c>
      <c r="J8" s="119" t="n">
        <v>5541</v>
      </c>
      <c r="K8" s="117" t="n">
        <v>7911.951099999999</v>
      </c>
      <c r="L8" s="117" t="n">
        <v>14938.14162076</v>
      </c>
      <c r="M8" s="19">
        <f>K8+L8</f>
        <v/>
      </c>
      <c r="N8" s="87" t="n">
        <v>30</v>
      </c>
      <c r="O8" s="87" t="n">
        <v>29</v>
      </c>
      <c r="P8" s="87" t="n">
        <v>23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1176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4208</v>
      </c>
      <c r="E10" s="18" t="inlineStr">
        <is>
          <t>Room 3</t>
        </is>
      </c>
      <c r="F10" s="119" t="n">
        <v>20921</v>
      </c>
      <c r="G10" s="117" t="n">
        <v>12992.02725</v>
      </c>
      <c r="H10" s="117" t="n">
        <v>390.6824434</v>
      </c>
      <c r="I10" s="19">
        <f>G10+H10</f>
        <v/>
      </c>
      <c r="J10" s="119" t="n">
        <v>24446</v>
      </c>
      <c r="K10" s="117" t="n">
        <v>17754.06425</v>
      </c>
      <c r="L10" s="117" t="n">
        <v>397.4175045000001</v>
      </c>
      <c r="M10" s="19">
        <f>K10+L10</f>
        <v/>
      </c>
      <c r="N10" s="88" t="n">
        <v>58</v>
      </c>
      <c r="O10" s="88" t="n">
        <v>55</v>
      </c>
      <c r="P10" s="88" t="n">
        <v>50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11290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2466</v>
      </c>
      <c r="E12" s="29" t="inlineStr">
        <is>
          <t>Room 4</t>
        </is>
      </c>
      <c r="F12" s="119" t="n">
        <v>14786</v>
      </c>
      <c r="G12" s="117" t="n">
        <v>11423.143</v>
      </c>
      <c r="H12" s="117" t="n">
        <v>19548.49166892</v>
      </c>
      <c r="I12" s="19">
        <f>G12+H12</f>
        <v/>
      </c>
      <c r="J12" s="119" t="n">
        <v>15142</v>
      </c>
      <c r="K12" s="117" t="n">
        <v>15062.92025</v>
      </c>
      <c r="L12" s="117" t="n">
        <v>19782.40160258</v>
      </c>
      <c r="M12" s="19">
        <f>K12+L12</f>
        <v/>
      </c>
      <c r="N12" s="88" t="n">
        <v>49</v>
      </c>
      <c r="O12" s="88" t="n">
        <v>50</v>
      </c>
      <c r="P12" s="88" t="n">
        <v>41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24687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1290</v>
      </c>
      <c r="E14" s="18" t="inlineStr">
        <is>
          <t>Room 5</t>
        </is>
      </c>
      <c r="F14" s="119" t="n">
        <v>25654</v>
      </c>
      <c r="G14" s="117" t="n">
        <v>17181.545</v>
      </c>
      <c r="H14" s="117" t="n">
        <v>30980.80195396</v>
      </c>
      <c r="I14" s="19">
        <f>G14+H14</f>
        <v/>
      </c>
      <c r="J14" s="119" t="n">
        <v>25830</v>
      </c>
      <c r="K14" s="117" t="n">
        <v>20153.66625</v>
      </c>
      <c r="L14" s="117" t="n">
        <v>31121.30358826002</v>
      </c>
      <c r="M14" s="19">
        <f>K14+L14</f>
        <v/>
      </c>
      <c r="N14" s="88" t="n">
        <v>67</v>
      </c>
      <c r="O14" s="88" t="n">
        <v>65</v>
      </c>
      <c r="P14" s="88" t="n">
        <v>57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404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9530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2800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4708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14650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36439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164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4208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16021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3700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0"/>
  <rowBreaks count="1" manualBreakCount="1">
    <brk id="1" min="1" max="30" man="1"/>
  </rowBreaks>
  <legacyDrawing r:id="anysvml"/>
</worksheet>
</file>

<file path=xl/worksheets/sheet155.xml><?xml version="1.0" encoding="utf-8"?>
<worksheet xmlns:r="http://schemas.openxmlformats.org/officeDocument/2006/relationships" xmlns="http://schemas.openxmlformats.org/spreadsheetml/2006/main">
  <sheetPr codeName="Sheet155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20213</v>
      </c>
      <c r="G6" s="117" t="n">
        <v>10405.439</v>
      </c>
      <c r="H6" s="117" t="n">
        <v>1541.1337442</v>
      </c>
      <c r="I6" s="19">
        <f>G6+H6</f>
        <v/>
      </c>
      <c r="J6" s="119" t="n">
        <v>19204</v>
      </c>
      <c r="K6" s="117" t="n">
        <v>10272.60975</v>
      </c>
      <c r="L6" s="117" t="n">
        <v>1440.34183088</v>
      </c>
      <c r="M6" s="19">
        <f>K6+L6</f>
        <v/>
      </c>
      <c r="N6" s="85" t="n">
        <v>50</v>
      </c>
      <c r="O6" s="85" t="n">
        <v>49</v>
      </c>
      <c r="P6" s="85" t="n">
        <v>45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2358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1937</v>
      </c>
      <c r="E8" s="29" t="inlineStr">
        <is>
          <t>Room 2</t>
        </is>
      </c>
      <c r="F8" s="119" t="n">
        <v>3007</v>
      </c>
      <c r="G8" s="117" t="n">
        <v>6196.4685</v>
      </c>
      <c r="H8" s="117" t="n">
        <v>13124.6671413</v>
      </c>
      <c r="I8" s="19">
        <f>G8+H8</f>
        <v/>
      </c>
      <c r="J8" s="119" t="n">
        <v>3074</v>
      </c>
      <c r="K8" s="117" t="n">
        <v>6848.577499999999</v>
      </c>
      <c r="L8" s="117" t="n">
        <v>12606.88022888001</v>
      </c>
      <c r="M8" s="19">
        <f>K8+L8</f>
        <v/>
      </c>
      <c r="N8" s="87" t="n">
        <v>29</v>
      </c>
      <c r="O8" s="87" t="n">
        <v>30</v>
      </c>
      <c r="P8" s="87" t="n">
        <v>22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1108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2415</v>
      </c>
      <c r="E10" s="18" t="inlineStr">
        <is>
          <t>Room 3</t>
        </is>
      </c>
      <c r="F10" s="119" t="n">
        <v>10971</v>
      </c>
      <c r="G10" s="117" t="n">
        <v>15428.261</v>
      </c>
      <c r="H10" s="117" t="n">
        <v>329.769564</v>
      </c>
      <c r="I10" s="19">
        <f>G10+H10</f>
        <v/>
      </c>
      <c r="J10" s="119" t="n">
        <v>11015</v>
      </c>
      <c r="K10" s="117" t="n">
        <v>8458.7945</v>
      </c>
      <c r="L10" s="117" t="n">
        <v>323.6371464</v>
      </c>
      <c r="M10" s="19">
        <f>K10+L10</f>
        <v/>
      </c>
      <c r="N10" s="88" t="n">
        <v>53</v>
      </c>
      <c r="O10" s="88" t="n">
        <v>49</v>
      </c>
      <c r="P10" s="88" t="n">
        <v>44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11151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2577</v>
      </c>
      <c r="E12" s="29" t="inlineStr">
        <is>
          <t>Room 4</t>
        </is>
      </c>
      <c r="F12" s="119" t="n">
        <v>14714</v>
      </c>
      <c r="G12" s="117" t="n">
        <v>12491.499</v>
      </c>
      <c r="H12" s="117" t="n">
        <v>19375.58421093</v>
      </c>
      <c r="I12" s="19">
        <f>G12+H12</f>
        <v/>
      </c>
      <c r="J12" s="119" t="n">
        <v>16656</v>
      </c>
      <c r="K12" s="117" t="n">
        <v>16422.1325</v>
      </c>
      <c r="L12" s="117" t="n">
        <v>19593.31941636</v>
      </c>
      <c r="M12" s="19">
        <f>K12+L12</f>
        <v/>
      </c>
      <c r="N12" s="88" t="n">
        <v>51</v>
      </c>
      <c r="O12" s="88" t="n">
        <v>50</v>
      </c>
      <c r="P12" s="88" t="n">
        <v>45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30484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1609</v>
      </c>
      <c r="E14" s="18" t="inlineStr">
        <is>
          <t>Room 5</t>
        </is>
      </c>
      <c r="F14" s="119" t="n">
        <v>20452</v>
      </c>
      <c r="G14" s="117" t="n">
        <v>17060.41525</v>
      </c>
      <c r="H14" s="117" t="n">
        <v>25909.33448751999</v>
      </c>
      <c r="I14" s="19">
        <f>G14+H14</f>
        <v/>
      </c>
      <c r="J14" s="119" t="n">
        <v>28490</v>
      </c>
      <c r="K14" s="117" t="n">
        <v>22404.99375</v>
      </c>
      <c r="L14" s="117" t="n">
        <v>31611.92552726</v>
      </c>
      <c r="M14" s="19">
        <f>K14+L14</f>
        <v/>
      </c>
      <c r="N14" s="88" t="n">
        <v>74</v>
      </c>
      <c r="O14" s="88" t="n">
        <v>72</v>
      </c>
      <c r="P14" s="88" t="n">
        <v>64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493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8040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617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4289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12398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39843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2415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13453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4086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0"/>
  <rowBreaks count="1" manualBreakCount="1">
    <brk id="1" min="1" max="30" man="1"/>
  </rowBreaks>
  <legacyDrawing r:id="anysvml"/>
</worksheet>
</file>

<file path=xl/worksheets/sheet156.xml><?xml version="1.0" encoding="utf-8"?>
<worksheet xmlns:r="http://schemas.openxmlformats.org/officeDocument/2006/relationships" xmlns="http://schemas.openxmlformats.org/spreadsheetml/2006/main">
  <sheetPr codeName="Sheet156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2538</v>
      </c>
      <c r="E6" s="18" t="inlineStr">
        <is>
          <t xml:space="preserve">Room 1 </t>
        </is>
      </c>
      <c r="F6" s="119" t="n">
        <v>21312</v>
      </c>
      <c r="G6" s="117" t="n">
        <v>9332.633000000002</v>
      </c>
      <c r="H6" s="117" t="n">
        <v>1554.4049199</v>
      </c>
      <c r="I6" s="19">
        <f>G6+H6</f>
        <v/>
      </c>
      <c r="J6" s="119" t="n">
        <v>24161</v>
      </c>
      <c r="K6" s="117" t="n">
        <v>11639.84925</v>
      </c>
      <c r="L6" s="117" t="n">
        <v>1633.78368106</v>
      </c>
      <c r="M6" s="19">
        <f>K6+L6</f>
        <v/>
      </c>
      <c r="N6" s="85" t="n">
        <v>64</v>
      </c>
      <c r="O6" s="85" t="n">
        <v>50</v>
      </c>
      <c r="P6" s="85" t="n">
        <v>58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3038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2257</v>
      </c>
      <c r="E8" s="29" t="inlineStr">
        <is>
          <t>Room 2</t>
        </is>
      </c>
      <c r="F8" s="119" t="n">
        <v>3162</v>
      </c>
      <c r="G8" s="117" t="n">
        <v>4307.209999999999</v>
      </c>
      <c r="H8" s="117" t="n">
        <v>11752.48370367999</v>
      </c>
      <c r="I8" s="19">
        <f>G8+H8</f>
        <v/>
      </c>
      <c r="J8" s="119" t="n">
        <v>3750</v>
      </c>
      <c r="K8" s="117" t="n">
        <v>5337.960533333334</v>
      </c>
      <c r="L8" s="117" t="n">
        <v>12182.12928077999</v>
      </c>
      <c r="M8" s="19">
        <f>K8+L8</f>
        <v/>
      </c>
      <c r="N8" s="87" t="n">
        <v>35</v>
      </c>
      <c r="O8" s="87" t="n">
        <v>33</v>
      </c>
      <c r="P8" s="87" t="n">
        <v>26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1109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1430</v>
      </c>
      <c r="E10" s="18" t="inlineStr">
        <is>
          <t>Room 3</t>
        </is>
      </c>
      <c r="F10" s="119" t="n">
        <v>17716</v>
      </c>
      <c r="G10" s="117" t="n">
        <v>11715.0805</v>
      </c>
      <c r="H10" s="117" t="n">
        <v>393.3860465000001</v>
      </c>
      <c r="I10" s="19">
        <f>G10+H10</f>
        <v/>
      </c>
      <c r="J10" s="119" t="n">
        <v>18893</v>
      </c>
      <c r="K10" s="117" t="n">
        <v>14003.15325</v>
      </c>
      <c r="L10" s="117" t="n">
        <v>420.6526269</v>
      </c>
      <c r="M10" s="19">
        <f>K10+L10</f>
        <v/>
      </c>
      <c r="N10" s="88" t="n">
        <v>53</v>
      </c>
      <c r="O10" s="88" t="n">
        <v>48</v>
      </c>
      <c r="P10" s="88" t="n">
        <v>46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9032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3937</v>
      </c>
      <c r="E12" s="29" t="inlineStr">
        <is>
          <t>Room 4</t>
        </is>
      </c>
      <c r="F12" s="119" t="n">
        <v>16082</v>
      </c>
      <c r="G12" s="117" t="n">
        <v>12781.96525</v>
      </c>
      <c r="H12" s="117" t="n">
        <v>19819.77974795999</v>
      </c>
      <c r="I12" s="19">
        <f>G12+H12</f>
        <v/>
      </c>
      <c r="J12" s="119" t="n">
        <v>15629</v>
      </c>
      <c r="K12" s="117" t="n">
        <v>16391.28025</v>
      </c>
      <c r="L12" s="117" t="n">
        <v>20390.95844411001</v>
      </c>
      <c r="M12" s="19">
        <f>K12+L12</f>
        <v/>
      </c>
      <c r="N12" s="88" t="n">
        <v>55</v>
      </c>
      <c r="O12" s="88" t="n">
        <v>60</v>
      </c>
      <c r="P12" s="88" t="n">
        <v>47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29719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2310</v>
      </c>
      <c r="E14" s="18" t="inlineStr">
        <is>
          <t>Room 5</t>
        </is>
      </c>
      <c r="F14" s="119" t="n">
        <v>17438</v>
      </c>
      <c r="G14" s="117" t="n">
        <v>15584.60475</v>
      </c>
      <c r="H14" s="117" t="n">
        <v>21019.63051833998</v>
      </c>
      <c r="I14" s="19">
        <f>G14+H14</f>
        <v/>
      </c>
      <c r="J14" s="119" t="n">
        <v>17567</v>
      </c>
      <c r="K14" s="117" t="n">
        <v>18192.577</v>
      </c>
      <c r="L14" s="117" t="n">
        <v>21799.35095399999</v>
      </c>
      <c r="M14" s="19">
        <f>K14+L14</f>
        <v/>
      </c>
      <c r="N14" s="88" t="n">
        <v>68</v>
      </c>
      <c r="O14" s="88" t="n">
        <v>70</v>
      </c>
      <c r="P14" s="88" t="n">
        <v>50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707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10784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>
        <f>SUM(J6:J15)</f>
        <v/>
      </c>
      <c r="K16" s="33">
        <f>SUM(K6:K15)</f>
        <v/>
      </c>
      <c r="L16" s="33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2378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4597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12948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37279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1430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16174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3595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0"/>
  <rowBreaks count="1" manualBreakCount="1">
    <brk id="1" min="1" max="30" man="1"/>
  </rowBreaks>
  <legacyDrawing r:id="anysvml"/>
</worksheet>
</file>

<file path=xl/worksheets/sheet157.xml><?xml version="1.0" encoding="utf-8"?>
<worksheet xmlns:r="http://schemas.openxmlformats.org/officeDocument/2006/relationships" xmlns="http://schemas.openxmlformats.org/spreadsheetml/2006/main">
  <sheetPr codeName="Sheet157">
    <tabColor theme="1"/>
    <outlinePr summaryBelow="1" summaryRight="1"/>
    <pageSetUpPr fitToPage="1"/>
  </sheetPr>
  <dimension ref="B2:AR6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8748</v>
      </c>
      <c r="G6" s="117" t="n">
        <v>9201.526499999996</v>
      </c>
      <c r="H6" s="117" t="n">
        <v>754.056325</v>
      </c>
      <c r="I6" s="19">
        <f>G6+H6</f>
        <v/>
      </c>
      <c r="J6" s="119" t="n">
        <v>8296</v>
      </c>
      <c r="K6" s="117" t="n">
        <v>3098.59</v>
      </c>
      <c r="L6" s="117" t="n">
        <v>703.50521</v>
      </c>
      <c r="M6" s="19">
        <f>K6+L6</f>
        <v/>
      </c>
      <c r="N6" s="85" t="n">
        <v>47</v>
      </c>
      <c r="O6" s="85" t="n">
        <v>47</v>
      </c>
      <c r="P6" s="85" t="n">
        <v>41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0</v>
      </c>
      <c r="E8" s="29" t="inlineStr">
        <is>
          <t>Room 2</t>
        </is>
      </c>
      <c r="F8" s="119" t="n">
        <v>1129</v>
      </c>
      <c r="G8" s="117" t="n">
        <v>3991.248083333332</v>
      </c>
      <c r="H8" s="117" t="n">
        <v>815.77005248</v>
      </c>
      <c r="I8" s="19">
        <f>G8+H8</f>
        <v/>
      </c>
      <c r="J8" s="119" t="n">
        <v>1034</v>
      </c>
      <c r="K8" s="117" t="n">
        <v>488.4185</v>
      </c>
      <c r="L8" s="117" t="n">
        <v>809.71286578</v>
      </c>
      <c r="M8" s="19">
        <f>K8+L8</f>
        <v/>
      </c>
      <c r="N8" s="87" t="n">
        <v>1</v>
      </c>
      <c r="O8" s="87" t="n">
        <v>0</v>
      </c>
      <c r="P8" s="87" t="n">
        <v>1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0</v>
      </c>
      <c r="E10" s="18" t="inlineStr">
        <is>
          <t>Room 3</t>
        </is>
      </c>
      <c r="F10" s="119" t="n">
        <v>5645</v>
      </c>
      <c r="G10" s="117" t="n">
        <v>7758.560750000001</v>
      </c>
      <c r="H10" s="117" t="n">
        <v>346.710651</v>
      </c>
      <c r="I10" s="19">
        <f>G10+H10</f>
        <v/>
      </c>
      <c r="J10" s="119" t="n">
        <v>5408</v>
      </c>
      <c r="K10" s="117" t="n">
        <v>2806.506</v>
      </c>
      <c r="L10" s="117" t="n">
        <v>332.0468804</v>
      </c>
      <c r="M10" s="19">
        <f>K10+L10</f>
        <v/>
      </c>
      <c r="N10" s="88" t="n">
        <v>0</v>
      </c>
      <c r="O10" s="88" t="n">
        <v>0</v>
      </c>
      <c r="P10" s="88" t="n">
        <v>0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0</v>
      </c>
      <c r="G12" s="117" t="n">
        <v>11612.391</v>
      </c>
      <c r="H12" s="117" t="n">
        <v>140.1715842</v>
      </c>
      <c r="I12" s="19">
        <f>G12+H12</f>
        <v/>
      </c>
      <c r="J12" s="119" t="n">
        <v>0</v>
      </c>
      <c r="K12" s="117" t="n">
        <v>0</v>
      </c>
      <c r="L12" s="117" t="n">
        <v>130.5581884</v>
      </c>
      <c r="M12" s="19">
        <f>K12+L12</f>
        <v/>
      </c>
      <c r="N12" s="88" t="n">
        <v>0</v>
      </c>
      <c r="O12" s="88" t="n">
        <v>1</v>
      </c>
      <c r="P12" s="88" t="n">
        <v>0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16199.077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88" t="n">
        <v>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8934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3" t="n">
        <v>14738</v>
      </c>
      <c r="K16" s="33" t="n">
        <v>6393.514499999999</v>
      </c>
      <c r="L16" s="33" t="n">
        <v>1975.82314458</v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756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4731</v>
      </c>
      <c r="P18" s="125">
        <f>P17/N16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/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/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/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/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15522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/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0"/>
  <rowBreaks count="1" manualBreakCount="1">
    <brk id="1" min="1" max="30" man="1"/>
  </rowBreaks>
  <legacyDrawing r:id="anysvml"/>
</worksheet>
</file>

<file path=xl/worksheets/sheet158.xml><?xml version="1.0" encoding="utf-8"?>
<worksheet xmlns:r="http://schemas.openxmlformats.org/officeDocument/2006/relationships" xmlns="http://schemas.openxmlformats.org/spreadsheetml/2006/main">
  <sheetPr codeName="Sheet158">
    <tabColor theme="1"/>
    <outlinePr summaryBelow="1" summaryRight="1"/>
    <pageSetUpPr fitToPage="1"/>
  </sheetPr>
  <dimension ref="B2:AR64"/>
  <sheetViews>
    <sheetView zoomScale="123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2416</v>
      </c>
      <c r="E6" s="18" t="inlineStr">
        <is>
          <t xml:space="preserve">Room 1 </t>
        </is>
      </c>
      <c r="F6" s="119" t="n">
        <v>23497</v>
      </c>
      <c r="G6" s="117" t="n">
        <v>13565.81013333333</v>
      </c>
      <c r="H6" s="117" t="n">
        <v>7437.382386799991</v>
      </c>
      <c r="I6" s="19">
        <f>G6+H6</f>
        <v/>
      </c>
      <c r="J6" s="119" t="n">
        <v>23453</v>
      </c>
      <c r="K6" s="117" t="n">
        <v>13404.25088333333</v>
      </c>
      <c r="L6" s="117" t="n">
        <v>7111.679000299993</v>
      </c>
      <c r="M6" s="19">
        <f>K6+L6</f>
        <v/>
      </c>
      <c r="N6" s="85" t="n">
        <v>50</v>
      </c>
      <c r="O6" s="85" t="n">
        <v>46</v>
      </c>
      <c r="P6" s="85" t="n">
        <v>41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1949</v>
      </c>
      <c r="E8" s="29" t="inlineStr">
        <is>
          <t>Room 2</t>
        </is>
      </c>
      <c r="F8" s="119" t="n">
        <v>37</v>
      </c>
      <c r="G8" s="117" t="n">
        <v>203</v>
      </c>
      <c r="H8" s="117" t="n">
        <v>4052.243919239999</v>
      </c>
      <c r="I8" s="19">
        <f>G8+H8</f>
        <v/>
      </c>
      <c r="J8" s="119" t="n">
        <v>37</v>
      </c>
      <c r="K8" s="117" t="n">
        <v>203</v>
      </c>
      <c r="L8" s="117" t="n">
        <v>3883.896130319999</v>
      </c>
      <c r="M8" s="19">
        <f>K8+L8</f>
        <v/>
      </c>
      <c r="N8" s="87" t="n">
        <v>24</v>
      </c>
      <c r="O8" s="87" t="n">
        <v>28</v>
      </c>
      <c r="P8" s="87" t="n">
        <v>21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996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8368</v>
      </c>
      <c r="E10" s="18" t="inlineStr">
        <is>
          <t>Room 3</t>
        </is>
      </c>
      <c r="F10" s="119" t="n">
        <v>20568</v>
      </c>
      <c r="G10" s="117" t="n">
        <v>15168.92025</v>
      </c>
      <c r="H10" s="117" t="n">
        <v>413.0669750000001</v>
      </c>
      <c r="I10" s="19">
        <f>G10+H10</f>
        <v/>
      </c>
      <c r="J10" s="119" t="n">
        <v>20570</v>
      </c>
      <c r="K10" s="117" t="n">
        <v>15152.10375</v>
      </c>
      <c r="L10" s="117" t="n">
        <v>423.1961448</v>
      </c>
      <c r="M10" s="19">
        <f>K10+L10</f>
        <v/>
      </c>
      <c r="N10" s="88" t="n">
        <v>44</v>
      </c>
      <c r="O10" s="88" t="n">
        <v>42</v>
      </c>
      <c r="P10" s="88" t="n">
        <v>36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12296</v>
      </c>
      <c r="G12" s="117" t="n">
        <v>12084.56125</v>
      </c>
      <c r="H12" s="117" t="n">
        <v>15536.76289699</v>
      </c>
      <c r="I12" s="19">
        <f>G12+H12</f>
        <v/>
      </c>
      <c r="J12" s="119" t="n">
        <v>11850</v>
      </c>
      <c r="K12" s="117" t="n">
        <v>11801.0725</v>
      </c>
      <c r="L12" s="117" t="n">
        <v>15392.46199382</v>
      </c>
      <c r="M12" s="19">
        <f>K12+L12</f>
        <v/>
      </c>
      <c r="N12" s="88" t="n">
        <v>48</v>
      </c>
      <c r="O12" s="88" t="n">
        <v>49</v>
      </c>
      <c r="P12" s="88" t="n">
        <v>41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24773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18656</v>
      </c>
      <c r="G14" s="117" t="n">
        <v>15883.75125</v>
      </c>
      <c r="H14" s="117" t="n">
        <v>23167.32920536</v>
      </c>
      <c r="I14" s="19">
        <f>G14+H14</f>
        <v/>
      </c>
      <c r="J14" s="119" t="n">
        <v>19073</v>
      </c>
      <c r="K14" s="117" t="n">
        <v>17198.1635</v>
      </c>
      <c r="L14" s="117" t="n">
        <v>23582.75084604001</v>
      </c>
      <c r="M14" s="19">
        <f>K14+L14</f>
        <v/>
      </c>
      <c r="N14" s="88" t="n">
        <v>71</v>
      </c>
      <c r="O14" s="88" t="n">
        <v>67</v>
      </c>
      <c r="P14" s="88" t="n">
        <v>63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10941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1">
        <f>SUM(J6:J15)</f>
        <v/>
      </c>
      <c r="K16" s="31">
        <f>SUM(K6:K15)</f>
        <v/>
      </c>
      <c r="L16" s="31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1782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4657</v>
      </c>
      <c r="P18" s="125">
        <f>P17/O16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10686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33646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2416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8368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16528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2945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0"/>
  <rowBreaks count="1" manualBreakCount="1">
    <brk id="1" min="1" max="30" man="1"/>
  </rowBreaks>
  <legacyDrawing r:id="anysvml"/>
</worksheet>
</file>

<file path=xl/worksheets/sheet159.xml><?xml version="1.0" encoding="utf-8"?>
<worksheet xmlns:r="http://schemas.openxmlformats.org/officeDocument/2006/relationships" xmlns="http://schemas.openxmlformats.org/spreadsheetml/2006/main">
  <sheetPr codeName="Sheet159">
    <tabColor theme="1"/>
    <outlinePr summaryBelow="1" summaryRight="1"/>
    <pageSetUpPr fitToPage="1"/>
  </sheetPr>
  <dimension ref="B2:AR64"/>
  <sheetViews>
    <sheetView zoomScale="123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44509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127</v>
      </c>
      <c r="E6" s="18" t="inlineStr">
        <is>
          <t xml:space="preserve">Room 1 </t>
        </is>
      </c>
      <c r="F6" s="119" t="n">
        <v>24373</v>
      </c>
      <c r="G6" s="117" t="n">
        <v>13770.56873333334</v>
      </c>
      <c r="H6" s="117" t="n">
        <v>7553.673352359998</v>
      </c>
      <c r="I6" s="19">
        <f>G6+H6</f>
        <v/>
      </c>
      <c r="J6" s="119" t="n">
        <v>24444</v>
      </c>
      <c r="K6" s="117" t="n">
        <v>13799.75273333334</v>
      </c>
      <c r="L6" s="117" t="n">
        <v>7486.170702639997</v>
      </c>
      <c r="M6" s="19">
        <f>K6+L6</f>
        <v/>
      </c>
      <c r="N6" s="85" t="n">
        <v>82</v>
      </c>
      <c r="O6" s="85" t="n">
        <v>78</v>
      </c>
      <c r="P6" s="85" t="n">
        <v>67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3707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1801</v>
      </c>
      <c r="E8" s="29" t="inlineStr">
        <is>
          <t>Room 2</t>
        </is>
      </c>
      <c r="F8" s="119" t="n">
        <v>0</v>
      </c>
      <c r="G8" s="117" t="n">
        <v>0</v>
      </c>
      <c r="H8" s="117" t="n">
        <v>3751.5881961</v>
      </c>
      <c r="I8" s="19">
        <f>G8+H8</f>
        <v/>
      </c>
      <c r="J8" s="119" t="n">
        <v>0</v>
      </c>
      <c r="K8" s="117" t="n">
        <v>0</v>
      </c>
      <c r="L8" s="117" t="n">
        <v>3818.694768119999</v>
      </c>
      <c r="M8" s="19">
        <f>K8+L8</f>
        <v/>
      </c>
      <c r="N8" s="87" t="n">
        <v>6</v>
      </c>
      <c r="O8" s="87" t="n">
        <v>6</v>
      </c>
      <c r="P8" s="87" t="n">
        <v>5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853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3340</v>
      </c>
      <c r="E10" s="18" t="inlineStr">
        <is>
          <t>Room 3</t>
        </is>
      </c>
      <c r="F10" s="119" t="n">
        <v>19009</v>
      </c>
      <c r="G10" s="117" t="n">
        <v>13077.73325</v>
      </c>
      <c r="H10" s="117" t="n">
        <v>422.482422</v>
      </c>
      <c r="I10" s="19">
        <f>G10+H10</f>
        <v/>
      </c>
      <c r="J10" s="119" t="n">
        <v>18818</v>
      </c>
      <c r="K10" s="117" t="n">
        <v>12934.39075</v>
      </c>
      <c r="L10" s="117" t="n">
        <v>400.2768324</v>
      </c>
      <c r="M10" s="19">
        <f>K10+L10</f>
        <v/>
      </c>
      <c r="N10" s="88" t="n">
        <v>49</v>
      </c>
      <c r="O10" s="88" t="n">
        <v>48</v>
      </c>
      <c r="P10" s="88" t="n">
        <v>40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11011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4159</v>
      </c>
      <c r="E12" s="29" t="inlineStr">
        <is>
          <t>Room 4</t>
        </is>
      </c>
      <c r="F12" s="119" t="n">
        <v>12927</v>
      </c>
      <c r="G12" s="117" t="n">
        <v>13235.266</v>
      </c>
      <c r="H12" s="117" t="n">
        <v>16511.00467821999</v>
      </c>
      <c r="I12" s="19">
        <f>G12+H12</f>
        <v/>
      </c>
      <c r="J12" s="119" t="n">
        <v>13069</v>
      </c>
      <c r="K12" s="117" t="n">
        <v>12953.126</v>
      </c>
      <c r="L12" s="117" t="n">
        <v>16599.02388846999</v>
      </c>
      <c r="M12" s="19">
        <f>K12+L12</f>
        <v/>
      </c>
      <c r="N12" s="88" t="n">
        <v>51</v>
      </c>
      <c r="O12" s="88" t="n">
        <v>52</v>
      </c>
      <c r="P12" s="88" t="n">
        <v>43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31808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1983</v>
      </c>
      <c r="E14" s="18" t="inlineStr">
        <is>
          <t>Room 5</t>
        </is>
      </c>
      <c r="F14" s="119" t="n">
        <v>21678</v>
      </c>
      <c r="G14" s="117" t="n">
        <v>17245.74175</v>
      </c>
      <c r="H14" s="117" t="n">
        <v>26697.19143014</v>
      </c>
      <c r="I14" s="19">
        <f>G14+H14</f>
        <v/>
      </c>
      <c r="J14" s="119" t="n">
        <v>22064</v>
      </c>
      <c r="K14" s="117" t="n">
        <v>18196.359</v>
      </c>
      <c r="L14" s="117" t="n">
        <v>27137.60853094001</v>
      </c>
      <c r="M14" s="19">
        <f>K14+L14</f>
        <v/>
      </c>
      <c r="N14" s="88" t="n">
        <v>69</v>
      </c>
      <c r="O14" s="88" t="n">
        <v>69</v>
      </c>
      <c r="P14" s="88" t="n">
        <v>60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 ht="15" customHeight="1" thickBot="1">
      <c r="B15" s="43" t="inlineStr">
        <is>
          <t xml:space="preserve">DILLONS </t>
        </is>
      </c>
      <c r="C15" s="50" t="n">
        <v>725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 ht="15" customHeight="1" thickBot="1">
      <c r="B16" s="16" t="inlineStr">
        <is>
          <t>SBUX PHX</t>
        </is>
      </c>
      <c r="C16" s="17" t="n">
        <v>9347</v>
      </c>
      <c r="E16" s="84" t="n"/>
      <c r="F16" s="31">
        <f>SUM(F6:F15)</f>
        <v/>
      </c>
      <c r="G16" s="31">
        <f>SUM(G6:G15)</f>
        <v/>
      </c>
      <c r="H16" s="31">
        <f>SUM(H6:H15)</f>
        <v/>
      </c>
      <c r="I16" s="32">
        <f>SUM(I6:I15)</f>
        <v/>
      </c>
      <c r="J16" s="31">
        <f>SUM(J6:J15)</f>
        <v/>
      </c>
      <c r="K16" s="31">
        <f>SUM(K6:K15)</f>
        <v/>
      </c>
      <c r="L16" s="31">
        <f>SUM(L6:L15)</f>
        <v/>
      </c>
      <c r="M16" s="33">
        <f>SUM(M6:M15)</f>
        <v/>
      </c>
      <c r="N16" s="31">
        <f>SUM(N14,N12,N10,N8,N6)</f>
        <v/>
      </c>
      <c r="O16" s="31">
        <f>SUM(O14,O12,O10,O8,O6)</f>
        <v/>
      </c>
      <c r="P16" s="31">
        <f>SUM(P14,P12,P10,P8,P6)</f>
        <v/>
      </c>
      <c r="Q16" s="34">
        <f>SUM(Q6:Q15)</f>
        <v/>
      </c>
      <c r="R16" s="34">
        <f>SUM(R6:R15)</f>
        <v/>
      </c>
      <c r="S16" s="35">
        <f>S6+S8+S10+S12+S14-S7-S9-S11-S13-S15</f>
        <v/>
      </c>
      <c r="T16" s="36">
        <f>IF(S16&gt;1,(S16-$R16),"")</f>
        <v/>
      </c>
      <c r="U16" s="35">
        <f>U6+U8+U10+U12+U14-U7-U9-U11-U13-U15</f>
        <v/>
      </c>
      <c r="V16" s="36">
        <f>IF(U16&gt;1,(U16-$R16),"")</f>
        <v/>
      </c>
      <c r="W16" s="35">
        <f>W6+W8+W10+W12+W14-W7-W9-W11-W13-W15</f>
        <v/>
      </c>
      <c r="X16" s="36">
        <f>IF(W16&gt;1,(W16-$R16),"")</f>
        <v/>
      </c>
      <c r="Y16" s="35">
        <f>Y6+Y8+Y10+Y12+Y14-Y7-Y9-Y11-Y13-Y15</f>
        <v/>
      </c>
      <c r="Z16" s="36">
        <f>IF(Y16&gt;1,(Y16-$R16),"")</f>
        <v/>
      </c>
      <c r="AA16" s="35">
        <f>AA6+AA8+AA10+AA12+AA14-AA7-AA9-AA11-AA13-AA15</f>
        <v/>
      </c>
      <c r="AB16" s="36">
        <f>IF(AA16&gt;1,(AA16-$R16),"")</f>
        <v/>
      </c>
      <c r="AC16" s="35">
        <f>AC6+AC8+AC10+AC12+AC14-AC7-AC9-AC11-AC13-AC15</f>
        <v/>
      </c>
      <c r="AD16" s="37">
        <f>IF(AC16&gt;1,(AC16-$R16),"")</f>
        <v/>
      </c>
      <c r="AE16" s="35">
        <f>AE6+AE8+AE10+AE12+AE14-AE7-AE9-AE11-AE13-AE15</f>
        <v/>
      </c>
      <c r="AF16" s="37">
        <f>IF(AE16&gt;1,(AE16-$R16),"")</f>
        <v/>
      </c>
    </row>
    <row r="17" ht="15" customFormat="1" customHeight="1" s="4" thickBot="1">
      <c r="B17" s="16" t="inlineStr">
        <is>
          <t>SBUX LV B</t>
        </is>
      </c>
      <c r="C17" s="17" t="n">
        <v>1354</v>
      </c>
      <c r="E17" s="82" t="n"/>
      <c r="F17" s="83" t="n"/>
      <c r="G17" s="83" t="n"/>
      <c r="H17" s="83" t="n"/>
      <c r="I17" s="83" t="n"/>
      <c r="J17" s="83" t="n"/>
      <c r="K17" s="83" t="n"/>
      <c r="L17" s="83" t="n"/>
      <c r="M17" s="83" t="n"/>
      <c r="N17" s="89" t="inlineStr">
        <is>
          <t>Absent</t>
        </is>
      </c>
      <c r="O17" s="89" t="n"/>
      <c r="P17" s="91">
        <f>SUM(P15,P13,P11,P9,P7)</f>
        <v/>
      </c>
      <c r="Q17" s="38" t="inlineStr">
        <is>
          <t>Total Extra</t>
        </is>
      </c>
      <c r="R17" s="39" t="n"/>
      <c r="S17" s="40">
        <f>S15+S13+S11+S9+S7</f>
        <v/>
      </c>
      <c r="T17" s="41" t="n"/>
      <c r="U17" s="40">
        <f>U15+U13+U11+U9+U7</f>
        <v/>
      </c>
      <c r="V17" s="41" t="n"/>
      <c r="W17" s="40">
        <f>W15+W13+W11+W9+W7</f>
        <v/>
      </c>
      <c r="X17" s="41" t="n"/>
      <c r="Y17" s="40">
        <f>Y15+Y13+Y11+Y9+Y7</f>
        <v/>
      </c>
      <c r="Z17" s="41" t="n"/>
      <c r="AA17" s="40">
        <f>AA15+AA13+AA11+AA9+AA7</f>
        <v/>
      </c>
      <c r="AB17" s="41" t="n"/>
      <c r="AC17" s="40">
        <f>AC15+AC13+AC11+AC9+AC7</f>
        <v/>
      </c>
      <c r="AD17" s="42" t="n"/>
      <c r="AE17" s="40">
        <f>AE15+AE13+AE11+AE9+AE7</f>
        <v/>
      </c>
      <c r="AF17" s="42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4984</v>
      </c>
      <c r="P18" s="125">
        <f>P17/O16</f>
        <v/>
      </c>
      <c r="Q18" s="45" t="inlineStr">
        <is>
          <t>Unit/Hr</t>
        </is>
      </c>
      <c r="R18" s="46" t="n"/>
      <c r="S18" s="47">
        <f>IF(S16&gt;0,(S16)/2,"")</f>
        <v/>
      </c>
      <c r="T18" s="46" t="n"/>
      <c r="U18" s="47">
        <f>IF(U16&gt;0,(U16-S16)/2,"")</f>
        <v/>
      </c>
      <c r="V18" s="46" t="n"/>
      <c r="W18" s="47">
        <f>IF(W16&gt;0,(W16-U16)/2,"")</f>
        <v/>
      </c>
      <c r="X18" s="46" t="n"/>
      <c r="Y18" s="47">
        <f>IF(Y16&gt;0,(Y16-W16)/2,"")</f>
        <v/>
      </c>
      <c r="Z18" s="46" t="n"/>
      <c r="AA18" s="47">
        <f>IF(AA16&gt;0,(AA16-Y16)/2,"")</f>
        <v/>
      </c>
      <c r="AB18" s="46" t="n"/>
      <c r="AC18" s="47">
        <f>IF(AC16&gt;0,(AC16-AA16)/2,"")</f>
        <v/>
      </c>
      <c r="AD18" s="48" t="n"/>
      <c r="AE18" s="47">
        <f>IF(AE16&gt;0,(AE16-AC16)/2,"")</f>
        <v/>
      </c>
      <c r="AF18" s="48" t="n"/>
    </row>
    <row r="19" ht="15" customHeight="1" thickBot="1"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Q19" s="4" t="n"/>
      <c r="R19" s="4" t="n"/>
      <c r="S19" s="49" t="n"/>
      <c r="T19" s="27" t="n"/>
      <c r="U19" s="27" t="n"/>
      <c r="V19" s="27" t="n"/>
      <c r="W19" s="27" t="n"/>
      <c r="X19" s="27" t="n"/>
      <c r="Y19" s="27" t="n"/>
      <c r="Z19" s="27" t="n"/>
      <c r="AA19" s="27" t="n"/>
      <c r="AB19" s="27" t="n"/>
      <c r="AC19" s="27" t="n"/>
      <c r="AD19" s="27" t="n"/>
      <c r="AE19" s="27" t="n"/>
      <c r="AF19" s="27" t="n"/>
    </row>
    <row r="20" ht="15" customHeight="1" thickBot="1">
      <c r="L20" s="4" t="n"/>
      <c r="M20" s="4" t="n"/>
      <c r="R20" s="51" t="inlineStr">
        <is>
          <t>Day Prior</t>
        </is>
      </c>
      <c r="S20" s="35" t="n"/>
      <c r="T20" s="36" t="n"/>
      <c r="U20" s="35" t="n"/>
      <c r="V20" s="36" t="n"/>
      <c r="W20" s="35" t="n"/>
      <c r="X20" s="36" t="n"/>
      <c r="Y20" s="35" t="n"/>
      <c r="Z20" s="36" t="n"/>
      <c r="AA20" s="35" t="n"/>
      <c r="AB20" s="36" t="n"/>
      <c r="AC20" s="35" t="n"/>
      <c r="AD20" s="37" t="n"/>
      <c r="AE20" s="35" t="n"/>
      <c r="AF20" s="37" t="n"/>
    </row>
    <row r="21" ht="15" customHeight="1" thickBot="1">
      <c r="M21" s="4" t="n"/>
      <c r="R21" s="52" t="n"/>
      <c r="S21" s="40" t="n"/>
      <c r="T21" s="41" t="n"/>
      <c r="U21" s="40" t="n"/>
      <c r="V21" s="41" t="n"/>
      <c r="W21" s="40" t="n"/>
      <c r="X21" s="41" t="n"/>
      <c r="Y21" s="40" t="n"/>
      <c r="Z21" s="41" t="n"/>
      <c r="AA21" s="40" t="n"/>
      <c r="AB21" s="41" t="n"/>
      <c r="AC21" s="40" t="n"/>
      <c r="AD21" s="42" t="n"/>
      <c r="AE21" s="40" t="n"/>
      <c r="AF21" s="42" t="n"/>
    </row>
    <row r="22" ht="15" customHeight="1" thickBot="1">
      <c r="M22" s="4" t="n"/>
      <c r="R22" s="54" t="n"/>
      <c r="S22" s="47" t="n"/>
      <c r="T22" s="46" t="n"/>
      <c r="U22" s="47" t="n"/>
      <c r="V22" s="46" t="n"/>
      <c r="W22" s="47" t="n"/>
      <c r="X22" s="46" t="n"/>
      <c r="Y22" s="47" t="n"/>
      <c r="Z22" s="46" t="n"/>
      <c r="AA22" s="47" t="n"/>
      <c r="AB22" s="46" t="n"/>
      <c r="AC22" s="47" t="n"/>
      <c r="AD22" s="48" t="n"/>
      <c r="AE22" s="47" t="n"/>
      <c r="AF22" s="48" t="n"/>
    </row>
    <row r="23" ht="15" customHeight="1" thickBot="1">
      <c r="M23" s="4" t="n"/>
      <c r="R23" s="27" t="n"/>
      <c r="S23" s="27" t="n"/>
      <c r="T23" s="27" t="n"/>
      <c r="U23" s="27" t="n"/>
      <c r="V23" s="27" t="n"/>
      <c r="W23" s="27" t="n"/>
      <c r="X23" s="27" t="n"/>
      <c r="Y23" s="27" t="n"/>
      <c r="Z23" s="27" t="n"/>
      <c r="AA23" s="27" t="n"/>
      <c r="AB23" s="27" t="n"/>
      <c r="AC23" s="27" t="n"/>
      <c r="AD23" s="27" t="n"/>
      <c r="AE23" s="27" t="n"/>
      <c r="AF23" s="27" t="n"/>
    </row>
    <row r="24" ht="15" customHeight="1" thickBot="1">
      <c r="C24" s="68" t="inlineStr">
        <is>
          <t>FORECAST</t>
        </is>
      </c>
      <c r="D24" s="221" t="inlineStr">
        <is>
          <t>Actual</t>
        </is>
      </c>
      <c r="E24" s="216" t="n"/>
      <c r="M24" s="4" t="n"/>
      <c r="R24" s="59" t="inlineStr">
        <is>
          <t>Difference</t>
        </is>
      </c>
      <c r="S24" s="60">
        <f>IF(S16&gt;0,S16-S20,"")</f>
        <v/>
      </c>
      <c r="T24" s="60" t="n"/>
      <c r="U24" s="60">
        <f>IF(U16&gt;0,U16-U20,"")</f>
        <v/>
      </c>
      <c r="V24" s="60" t="n"/>
      <c r="W24" s="60">
        <f>IF(W16&gt;0,W16-W20,"")</f>
        <v/>
      </c>
      <c r="X24" s="60" t="n"/>
      <c r="Y24" s="60">
        <f>IF(Y16&gt;0,Y16-Y20,"")</f>
        <v/>
      </c>
      <c r="Z24" s="60" t="n"/>
      <c r="AA24" s="60">
        <f>IF(AA16&gt;0,AA16-AA20,"")</f>
        <v/>
      </c>
      <c r="AB24" s="60" t="n"/>
      <c r="AC24" s="60">
        <f>IF(AC16&gt;0,AC16-AC20,"")</f>
        <v/>
      </c>
      <c r="AD24" s="61" t="n"/>
      <c r="AE24" s="60">
        <f>IF(AE16&gt;0,AE16-AE20,"")</f>
        <v/>
      </c>
      <c r="AF24" s="61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J25" s="123" t="n"/>
      <c r="M25" s="4" t="n"/>
      <c r="R25" s="62" t="n"/>
      <c r="S25" s="63">
        <f>IF(S17&gt;=0,S17-S21,"")</f>
        <v/>
      </c>
      <c r="T25" s="64" t="n"/>
      <c r="U25" s="63">
        <f>IF(U17&gt;=0,U17-U21,"")</f>
        <v/>
      </c>
      <c r="V25" s="64" t="n"/>
      <c r="W25" s="63">
        <f>IF(W17&gt;=0,W17-W21,"")</f>
        <v/>
      </c>
      <c r="X25" s="64" t="n"/>
      <c r="Y25" s="63">
        <f>IF(Y17&gt;=0,Y17-Y21,"")</f>
        <v/>
      </c>
      <c r="Z25" s="64" t="n"/>
      <c r="AA25" s="63">
        <f>IF(AA17&gt;=0,AA17-AA21,"")</f>
        <v/>
      </c>
      <c r="AB25" s="64" t="n"/>
      <c r="AC25" s="63">
        <f>IF(AC17&gt;=0,AC17-AC21,"")</f>
        <v/>
      </c>
      <c r="AD25" s="65" t="n"/>
      <c r="AE25" s="63">
        <f>IF(AE17&gt;=0,AE17-AE21,"")</f>
        <v/>
      </c>
      <c r="AF25" s="65" t="n"/>
    </row>
    <row r="26" ht="15" customHeight="1" thickBot="1">
      <c r="B26" s="74" t="inlineStr">
        <is>
          <t>ALBSWY</t>
        </is>
      </c>
      <c r="C26" s="122" t="n">
        <v>9493</v>
      </c>
      <c r="D26" s="76">
        <f>C11</f>
        <v/>
      </c>
      <c r="E26" s="77">
        <f>D26-C26</f>
        <v/>
      </c>
      <c r="M26" s="4" t="n"/>
      <c r="R26" s="66" t="n"/>
      <c r="S26" s="67">
        <f>IFERROR(IF(S18&gt;0,S18-S22,""),"")</f>
        <v/>
      </c>
      <c r="T26" s="55" t="n"/>
      <c r="U26" s="67">
        <f>IFERROR(IF(U18&gt;0,U18-U22,""),"")</f>
        <v/>
      </c>
      <c r="V26" s="55" t="n"/>
      <c r="W26" s="67">
        <f>IFERROR(IF(W18&gt;0,W18-W22,""),"")</f>
        <v/>
      </c>
      <c r="X26" s="55" t="n"/>
      <c r="Y26" s="67">
        <f>IFERROR(IF(Y18&gt;0,Y18-Y22,""),"")</f>
        <v/>
      </c>
      <c r="Z26" s="55" t="n"/>
      <c r="AA26" s="67">
        <f>IFERROR(IF(AA18&gt;0,AA18-AA22,""),"")</f>
        <v/>
      </c>
      <c r="AB26" s="55" t="n"/>
      <c r="AC26" s="67">
        <f>IFERROR(IF(AC18&gt;0,AC18-AC22,""),"")</f>
        <v/>
      </c>
      <c r="AD26" s="56" t="n"/>
      <c r="AE26" s="67">
        <f>IFERROR(IF(AE18&gt;0,AE18-AE22,""),"")</f>
        <v/>
      </c>
      <c r="AF26" s="56" t="n"/>
    </row>
    <row r="27">
      <c r="B27" s="74" t="inlineStr">
        <is>
          <t>KROGER</t>
        </is>
      </c>
      <c r="C27" s="122" t="n">
        <v>32646</v>
      </c>
      <c r="D27" s="76">
        <f>C7+C12+C13+C14+C15</f>
        <v/>
      </c>
      <c r="E27" s="77">
        <f>D27-C27</f>
        <v/>
      </c>
      <c r="P27" s="4" t="n"/>
      <c r="AG27" s="69" t="n"/>
    </row>
    <row r="28">
      <c r="B28" s="74" t="inlineStr">
        <is>
          <t>QT</t>
        </is>
      </c>
      <c r="C28" s="122" t="n">
        <v>127</v>
      </c>
      <c r="D28" s="76">
        <f>C6</f>
        <v/>
      </c>
      <c r="E28" s="77">
        <f>D28-C28</f>
        <v/>
      </c>
      <c r="P28" s="4" t="n"/>
    </row>
    <row r="29">
      <c r="B29" s="74" t="inlineStr">
        <is>
          <t>WALMART</t>
        </is>
      </c>
      <c r="C29" s="122" t="n">
        <v>3340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16606</v>
      </c>
      <c r="D30" s="76">
        <f>C16+C17+C18</f>
        <v/>
      </c>
      <c r="E30" s="77">
        <f>D30-C30</f>
        <v/>
      </c>
      <c r="F30" s="1" t="inlineStr">
        <is>
          <t xml:space="preserve"> </t>
        </is>
      </c>
      <c r="J30" s="53" t="n"/>
      <c r="P30" s="4" t="n"/>
    </row>
    <row r="31" ht="15" customHeight="1" thickBot="1">
      <c r="B31" s="78" t="inlineStr">
        <is>
          <t>SPROUTS</t>
        </is>
      </c>
      <c r="C31" s="121" t="n">
        <v>2868</v>
      </c>
      <c r="D31" s="80">
        <f>SUM(C8+C9)</f>
        <v/>
      </c>
      <c r="E31" s="81">
        <f>C31-D31</f>
        <v/>
      </c>
      <c r="J31" s="53" t="n"/>
      <c r="K31" s="53" t="n"/>
      <c r="P31" s="4" t="n"/>
      <c r="Z31" s="27" t="n"/>
      <c r="AK31" s="1" t="n">
        <v>3</v>
      </c>
      <c r="AL31" s="1" t="n">
        <v>4</v>
      </c>
    </row>
    <row r="32">
      <c r="K32" s="53" t="n"/>
      <c r="P32" s="4" t="n"/>
      <c r="AK32" s="1" t="n">
        <v>2</v>
      </c>
      <c r="AL32" s="1" t="n">
        <v>1</v>
      </c>
    </row>
    <row r="33" ht="15" customHeight="1" thickBot="1">
      <c r="K33" s="53" t="n"/>
      <c r="R33" s="53" t="n"/>
      <c r="V33" s="53" t="n"/>
      <c r="W33" s="53" t="n"/>
    </row>
    <row r="34" ht="18" customHeight="1" thickBot="1">
      <c r="Q34" s="116" t="inlineStr">
        <is>
          <t>Target UPH</t>
        </is>
      </c>
      <c r="R34" s="103" t="inlineStr">
        <is>
          <t>Total</t>
        </is>
      </c>
      <c r="S34" s="100" t="inlineStr">
        <is>
          <t>12PM</t>
        </is>
      </c>
      <c r="T34" s="101" t="inlineStr">
        <is>
          <t>UPH</t>
        </is>
      </c>
      <c r="U34" s="100" t="inlineStr">
        <is>
          <t>2PM</t>
        </is>
      </c>
      <c r="V34" s="101" t="inlineStr">
        <is>
          <t>UPH</t>
        </is>
      </c>
      <c r="W34" s="100" t="inlineStr">
        <is>
          <t>4PM</t>
        </is>
      </c>
      <c r="X34" s="101" t="inlineStr">
        <is>
          <t>UPH</t>
        </is>
      </c>
      <c r="Y34" s="100" t="inlineStr">
        <is>
          <t>6PM</t>
        </is>
      </c>
      <c r="Z34" s="101" t="inlineStr">
        <is>
          <t>UPH</t>
        </is>
      </c>
      <c r="AA34" s="100" t="inlineStr">
        <is>
          <t>8PM</t>
        </is>
      </c>
      <c r="AB34" s="101" t="inlineStr">
        <is>
          <t>UPH</t>
        </is>
      </c>
      <c r="AC34" s="100" t="inlineStr">
        <is>
          <t>10PM</t>
        </is>
      </c>
      <c r="AD34" s="101" t="inlineStr">
        <is>
          <t>UPH</t>
        </is>
      </c>
      <c r="AE34" s="100" t="inlineStr">
        <is>
          <t>EOD</t>
        </is>
      </c>
      <c r="AF34" s="102" t="inlineStr">
        <is>
          <t>Remaining</t>
        </is>
      </c>
    </row>
    <row r="35" ht="15.6" customHeight="1">
      <c r="N35" s="211" t="inlineStr">
        <is>
          <t>Room 1</t>
        </is>
      </c>
      <c r="O35" s="126" t="n"/>
      <c r="P35" s="96" t="inlineStr">
        <is>
          <t>Line 1</t>
        </is>
      </c>
      <c r="Q35" s="104" t="n"/>
      <c r="R35" s="104" t="n"/>
      <c r="S35" s="104" t="n"/>
      <c r="T35" s="104">
        <f>IF(U35&gt;0,(U35-S35)/2,"")</f>
        <v/>
      </c>
      <c r="U35" s="104" t="n"/>
      <c r="V35" s="104">
        <f>IF(W35&gt;0,(W35-U35)/2,"")</f>
        <v/>
      </c>
      <c r="W35" s="104" t="n"/>
      <c r="X35" s="104">
        <f>IF(Y35&gt;0,(Y35-W35)/2,"")</f>
        <v/>
      </c>
      <c r="Y35" s="104" t="n"/>
      <c r="Z35" s="104">
        <f>IF(AA35&gt;0,(AA35-Y35)/2,"")</f>
        <v/>
      </c>
      <c r="AA35" s="104" t="n"/>
      <c r="AB35" s="104">
        <f>IF(AC35&gt;0,(AC35-AA35)/2,"")</f>
        <v/>
      </c>
      <c r="AC35" s="104" t="n"/>
      <c r="AD35" s="104">
        <f>IF(AE35&gt;0,(AE35-AC35)/2,"")</f>
        <v/>
      </c>
      <c r="AE35" s="104" t="n"/>
      <c r="AF35" s="105">
        <f>AE35-R35</f>
        <v/>
      </c>
    </row>
    <row r="36" ht="15.6" customHeight="1">
      <c r="N36" s="212" t="n"/>
      <c r="O36" s="4" t="n"/>
      <c r="P36" s="95" t="inlineStr">
        <is>
          <t>Line 2</t>
        </is>
      </c>
      <c r="Q36" s="106" t="n"/>
      <c r="R36" s="106" t="n"/>
      <c r="S36" s="106" t="n"/>
      <c r="T36" s="106">
        <f>IF(U36&gt;0,(U36-S36)/2,"")</f>
        <v/>
      </c>
      <c r="U36" s="106" t="n"/>
      <c r="V36" s="106">
        <f>IF(W36&gt;0,(W36-U36)/2,"")</f>
        <v/>
      </c>
      <c r="W36" s="106" t="n"/>
      <c r="X36" s="106">
        <f>IF(Y36&gt;0,(Y36-W36)/2,"")</f>
        <v/>
      </c>
      <c r="Y36" s="106" t="n"/>
      <c r="Z36" s="106">
        <f>IF(AA36&gt;0,(AA36-Y36)/2,"")</f>
        <v/>
      </c>
      <c r="AA36" s="106" t="n"/>
      <c r="AB36" s="106">
        <f>IF(AC36&gt;0,(AC36-AA36)/2,"")</f>
        <v/>
      </c>
      <c r="AC36" s="106" t="n"/>
      <c r="AD36" s="106">
        <f>IF(AE36&gt;0,(AE36-AC36)/2,"")</f>
        <v/>
      </c>
      <c r="AE36" s="106" t="n"/>
      <c r="AF36" s="107">
        <f>AE36-R36</f>
        <v/>
      </c>
    </row>
    <row r="37" ht="15.6" customHeight="1">
      <c r="N37" s="212" t="n"/>
      <c r="O37" s="4" t="n"/>
      <c r="P37" s="94" t="inlineStr">
        <is>
          <t>Line 3</t>
        </is>
      </c>
      <c r="Q37" s="108" t="n"/>
      <c r="R37" s="108" t="n"/>
      <c r="S37" s="108" t="n"/>
      <c r="T37" s="108">
        <f>IF(U37&gt;0,(U37-S37)/2,"")</f>
        <v/>
      </c>
      <c r="U37" s="108" t="n"/>
      <c r="V37" s="108">
        <f>IF(W37&gt;0,(W37-U37)/2,"")</f>
        <v/>
      </c>
      <c r="W37" s="108" t="n"/>
      <c r="X37" s="108">
        <f>IF(Y37&gt;0,(Y37-W37)/2,"")</f>
        <v/>
      </c>
      <c r="Y37" s="108" t="n"/>
      <c r="Z37" s="108">
        <f>IF(AA37&gt;0,(AA37-Y37)/2,"")</f>
        <v/>
      </c>
      <c r="AA37" s="108" t="n"/>
      <c r="AB37" s="108">
        <f>IF(AC37&gt;0,(AC37-AA37)/2,"")</f>
        <v/>
      </c>
      <c r="AC37" s="108" t="n"/>
      <c r="AD37" s="108">
        <f>IF(AE37&gt;0,(AE37-AC37)/2,"")</f>
        <v/>
      </c>
      <c r="AE37" s="108" t="n"/>
      <c r="AF37" s="109">
        <f>AE37-R37</f>
        <v/>
      </c>
    </row>
    <row r="38" ht="15.6" customHeight="1">
      <c r="N38" s="212" t="n"/>
      <c r="O38" s="4" t="n"/>
      <c r="P38" s="95" t="inlineStr">
        <is>
          <t>Line 4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5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6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7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8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 thickBot="1">
      <c r="N43" s="213" t="n"/>
      <c r="O43" s="127" t="n"/>
      <c r="P43" s="97" t="inlineStr">
        <is>
          <t>Line 9</t>
        </is>
      </c>
      <c r="Q43" s="110" t="n"/>
      <c r="R43" s="110" t="n"/>
      <c r="S43" s="110" t="n"/>
      <c r="T43" s="110">
        <f>IF(U43&gt;0,(U43-S43)/2,"")</f>
        <v/>
      </c>
      <c r="U43" s="110" t="n"/>
      <c r="V43" s="110">
        <f>IF(W43&gt;0,(W43-U43)/2,"")</f>
        <v/>
      </c>
      <c r="W43" s="110" t="n"/>
      <c r="X43" s="110">
        <f>IF(Y43&gt;0,(Y43-W43)/2,"")</f>
        <v/>
      </c>
      <c r="Y43" s="110" t="n"/>
      <c r="Z43" s="110">
        <f>IF(AA43&gt;0,(AA43-Y43)/2,"")</f>
        <v/>
      </c>
      <c r="AA43" s="110" t="n"/>
      <c r="AB43" s="110">
        <f>IF(AC43&gt;0,(AC43-AA43)/2,"")</f>
        <v/>
      </c>
      <c r="AC43" s="110" t="n"/>
      <c r="AD43" s="110">
        <f>IF(AE43&gt;0,(AE43-AC43)/2,"")</f>
        <v/>
      </c>
      <c r="AE43" s="110" t="n"/>
      <c r="AF43" s="111">
        <f>AE43-R43</f>
        <v/>
      </c>
    </row>
    <row r="44" ht="15.6" customHeight="1">
      <c r="N44" s="211" t="inlineStr">
        <is>
          <t>Room 2</t>
        </is>
      </c>
      <c r="O44" s="126" t="n"/>
      <c r="P44" s="98" t="inlineStr">
        <is>
          <t>Line 1</t>
        </is>
      </c>
      <c r="Q44" s="112" t="n"/>
      <c r="R44" s="112" t="n"/>
      <c r="S44" s="112" t="n"/>
      <c r="T44" s="112">
        <f>IF(U44&gt;0,(U44-S44)/2,"")</f>
        <v/>
      </c>
      <c r="U44" s="112" t="n"/>
      <c r="V44" s="112">
        <f>IF(W44&gt;0,(W44-U44)/2,"")</f>
        <v/>
      </c>
      <c r="W44" s="112" t="n"/>
      <c r="X44" s="112">
        <f>IF(Y44&gt;0,(Y44-W44)/2,"")</f>
        <v/>
      </c>
      <c r="Y44" s="112" t="n"/>
      <c r="Z44" s="112">
        <f>IF(AA44&gt;0,(AA44-Y44)/2,"")</f>
        <v/>
      </c>
      <c r="AA44" s="112" t="n"/>
      <c r="AB44" s="112">
        <f>IF(AC44&gt;0,(AC44-AA44)/2,"")</f>
        <v/>
      </c>
      <c r="AC44" s="112" t="n"/>
      <c r="AD44" s="112">
        <f>IF(AE44&gt;0,(AE44-AC44)/2,"")</f>
        <v/>
      </c>
      <c r="AE44" s="112" t="n"/>
      <c r="AF44" s="113">
        <f>AE44-R44</f>
        <v/>
      </c>
    </row>
    <row r="45" ht="15.6" customHeight="1">
      <c r="N45" s="212" t="n"/>
      <c r="O45" s="4" t="n"/>
      <c r="P45" s="94" t="inlineStr">
        <is>
          <t>Line 2</t>
        </is>
      </c>
      <c r="Q45" s="108" t="n"/>
      <c r="R45" s="108" t="n"/>
      <c r="S45" s="108" t="n"/>
      <c r="T45" s="108">
        <f>IF(U45&gt;0,(U45-S45)/2,"")</f>
        <v/>
      </c>
      <c r="U45" s="108" t="n"/>
      <c r="V45" s="108">
        <f>IF(W45&gt;0,(W45-U45)/2,"")</f>
        <v/>
      </c>
      <c r="W45" s="108" t="n"/>
      <c r="X45" s="108">
        <f>IF(Y45&gt;0,(Y45-W45)/2,"")</f>
        <v/>
      </c>
      <c r="Y45" s="108" t="n"/>
      <c r="Z45" s="108">
        <f>IF(AA45&gt;0,(AA45-Y45)/2,"")</f>
        <v/>
      </c>
      <c r="AA45" s="108" t="n"/>
      <c r="AB45" s="108">
        <f>IF(AC45&gt;0,(AC45-AA45)/2,"")</f>
        <v/>
      </c>
      <c r="AC45" s="108" t="n"/>
      <c r="AD45" s="108">
        <f>IF(AE45&gt;0,(AE45-AC45)/2,"")</f>
        <v/>
      </c>
      <c r="AE45" s="108" t="n"/>
      <c r="AF45" s="109">
        <f>AE45-R45</f>
        <v/>
      </c>
    </row>
    <row r="46" ht="15.6" customHeight="1">
      <c r="N46" s="212" t="n"/>
      <c r="O46" s="4" t="n"/>
      <c r="P46" s="95" t="inlineStr">
        <is>
          <t>Line 3</t>
        </is>
      </c>
      <c r="Q46" s="106" t="n"/>
      <c r="R46" s="106" t="n"/>
      <c r="S46" s="106" t="n"/>
      <c r="T46" s="106">
        <f>IF(U46&gt;0,(U46-S46)/2,"")</f>
        <v/>
      </c>
      <c r="U46" s="106" t="n"/>
      <c r="V46" s="106">
        <f>IF(W46&gt;0,(W46-U46)/2,"")</f>
        <v/>
      </c>
      <c r="W46" s="106" t="n"/>
      <c r="X46" s="106">
        <f>IF(Y46&gt;0,(Y46-W46)/2,"")</f>
        <v/>
      </c>
      <c r="Y46" s="106" t="n"/>
      <c r="Z46" s="106">
        <f>IF(AA46&gt;0,(AA46-Y46)/2,"")</f>
        <v/>
      </c>
      <c r="AA46" s="106" t="n"/>
      <c r="AB46" s="106">
        <f>IF(AC46&gt;0,(AC46-AA46)/2,"")</f>
        <v/>
      </c>
      <c r="AC46" s="106" t="n"/>
      <c r="AD46" s="106">
        <f>IF(AE46&gt;0,(AE46-AC46)/2,"")</f>
        <v/>
      </c>
      <c r="AE46" s="106" t="n"/>
      <c r="AF46" s="107">
        <f>AE46-R46</f>
        <v/>
      </c>
    </row>
    <row r="47" ht="15.6" customHeight="1" thickBot="1">
      <c r="N47" s="213" t="n"/>
      <c r="O47" s="127" t="n"/>
      <c r="P47" s="97" t="inlineStr">
        <is>
          <t>Line 4</t>
        </is>
      </c>
      <c r="Q47" s="110" t="n"/>
      <c r="R47" s="110" t="n"/>
      <c r="S47" s="110" t="n"/>
      <c r="T47" s="110">
        <f>IF(U47&gt;0,(U47-S47)/2,"")</f>
        <v/>
      </c>
      <c r="U47" s="110" t="n"/>
      <c r="V47" s="110">
        <f>IF(W47&gt;0,(W47-U47)/2,"")</f>
        <v/>
      </c>
      <c r="W47" s="110" t="n"/>
      <c r="X47" s="110">
        <f>IF(Y47&gt;0,(Y47-W47)/2,"")</f>
        <v/>
      </c>
      <c r="Y47" s="110" t="n"/>
      <c r="Z47" s="110">
        <f>IF(AA47&gt;0,(AA47-Y47)/2,"")</f>
        <v/>
      </c>
      <c r="AA47" s="110" t="n"/>
      <c r="AB47" s="110">
        <f>IF(AC47&gt;0,(AC47-AA47)/2,"")</f>
        <v/>
      </c>
      <c r="AC47" s="110" t="n"/>
      <c r="AD47" s="110">
        <f>IF(AE47&gt;0,(AE47-AC47)/2,"")</f>
        <v/>
      </c>
      <c r="AE47" s="110" t="n"/>
      <c r="AF47" s="111">
        <f>AE47-R47</f>
        <v/>
      </c>
    </row>
    <row r="48" ht="15.6" customHeight="1">
      <c r="N48" s="211" t="inlineStr">
        <is>
          <t>Room 3</t>
        </is>
      </c>
      <c r="O48" s="126" t="n"/>
      <c r="P48" s="98" t="inlineStr">
        <is>
          <t>Line 1</t>
        </is>
      </c>
      <c r="Q48" s="112" t="n"/>
      <c r="R48" s="112" t="n"/>
      <c r="S48" s="112" t="n"/>
      <c r="T48" s="112">
        <f>IF(U48&gt;0,(U48-S48)/2,"")</f>
        <v/>
      </c>
      <c r="U48" s="112" t="n"/>
      <c r="V48" s="112">
        <f>IF(W48&gt;0,(W48-U48)/2,"")</f>
        <v/>
      </c>
      <c r="W48" s="112" t="n"/>
      <c r="X48" s="112">
        <f>IF(Y48&gt;0,(Y48-W48)/2,"")</f>
        <v/>
      </c>
      <c r="Y48" s="112" t="n"/>
      <c r="Z48" s="112">
        <f>IF(AA48&gt;0,(AA48-Y48)/2,"")</f>
        <v/>
      </c>
      <c r="AA48" s="112" t="n"/>
      <c r="AB48" s="112">
        <f>IF(AC48&gt;0,(AC48-AA48)/2,"")</f>
        <v/>
      </c>
      <c r="AC48" s="112" t="n"/>
      <c r="AD48" s="112">
        <f>IF(AE48&gt;0,(AE48-AC48)/2,"")</f>
        <v/>
      </c>
      <c r="AE48" s="112" t="n"/>
      <c r="AF48" s="113">
        <f>AE48-R48</f>
        <v/>
      </c>
    </row>
    <row r="49" ht="15.6" customHeight="1">
      <c r="N49" s="212" t="n"/>
      <c r="O49" s="4" t="n"/>
      <c r="P49" s="94" t="inlineStr">
        <is>
          <t>Line 2</t>
        </is>
      </c>
      <c r="Q49" s="108" t="n"/>
      <c r="R49" s="108" t="n"/>
      <c r="S49" s="108" t="n"/>
      <c r="T49" s="108">
        <f>IF(U49&gt;0,(U49-S49)/2,"")</f>
        <v/>
      </c>
      <c r="U49" s="108" t="n"/>
      <c r="V49" s="108">
        <f>IF(W49&gt;0,(W49-U49)/2,"")</f>
        <v/>
      </c>
      <c r="W49" s="108" t="n"/>
      <c r="X49" s="108">
        <f>IF(Y49&gt;0,(Y49-W49)/2,"")</f>
        <v/>
      </c>
      <c r="Y49" s="108" t="n"/>
      <c r="Z49" s="108">
        <f>IF(AA49&gt;0,(AA49-Y49)/2,"")</f>
        <v/>
      </c>
      <c r="AA49" s="108" t="n"/>
      <c r="AB49" s="108">
        <f>IF(AC49&gt;0,(AC49-AA49)/2,"")</f>
        <v/>
      </c>
      <c r="AC49" s="108" t="n"/>
      <c r="AD49" s="108">
        <f>IF(AE49&gt;0,(AE49-AC49)/2,"")</f>
        <v/>
      </c>
      <c r="AE49" s="108" t="n"/>
      <c r="AF49" s="109">
        <f>AE49-R49</f>
        <v/>
      </c>
    </row>
    <row r="50" ht="15.6" customHeight="1">
      <c r="N50" s="212" t="n"/>
      <c r="O50" s="4" t="n"/>
      <c r="P50" s="95" t="inlineStr">
        <is>
          <t>Line 3</t>
        </is>
      </c>
      <c r="Q50" s="106" t="n"/>
      <c r="R50" s="106" t="n"/>
      <c r="S50" s="106" t="n"/>
      <c r="T50" s="106">
        <f>IF(U50&gt;0,(U50-S50)/2,"")</f>
        <v/>
      </c>
      <c r="U50" s="106" t="n"/>
      <c r="V50" s="106">
        <f>IF(W50&gt;0,(W50-U50)/2,"")</f>
        <v/>
      </c>
      <c r="W50" s="106" t="n"/>
      <c r="X50" s="106">
        <f>IF(Y50&gt;0,(Y50-W50)/2,"")</f>
        <v/>
      </c>
      <c r="Y50" s="106" t="n"/>
      <c r="Z50" s="106">
        <f>IF(AA50&gt;0,(AA50-Y50)/2,"")</f>
        <v/>
      </c>
      <c r="AA50" s="106" t="n"/>
      <c r="AB50" s="106">
        <f>IF(AC50&gt;0,(AC50-AA50)/2,"")</f>
        <v/>
      </c>
      <c r="AC50" s="106" t="n"/>
      <c r="AD50" s="106">
        <f>IF(AE50&gt;0,(AE50-AC50)/2,"")</f>
        <v/>
      </c>
      <c r="AE50" s="106" t="n"/>
      <c r="AF50" s="107">
        <f>AE50-R50</f>
        <v/>
      </c>
    </row>
    <row r="51" ht="15.6" customHeight="1">
      <c r="N51" s="212" t="n"/>
      <c r="O51" s="4" t="n"/>
      <c r="P51" s="94" t="inlineStr">
        <is>
          <t>Line 4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5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6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7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8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 thickBot="1">
      <c r="N56" s="213" t="n"/>
      <c r="O56" s="127" t="n"/>
      <c r="P56" s="99" t="inlineStr">
        <is>
          <t>Line 9</t>
        </is>
      </c>
      <c r="Q56" s="114" t="n"/>
      <c r="R56" s="114" t="n"/>
      <c r="S56" s="114" t="n"/>
      <c r="T56" s="114">
        <f>IF(U56&gt;0,(U56-S56)/2,"")</f>
        <v/>
      </c>
      <c r="U56" s="114" t="n"/>
      <c r="V56" s="114">
        <f>IF(W56&gt;0,(W56-U56)/2,"")</f>
        <v/>
      </c>
      <c r="W56" s="114" t="n"/>
      <c r="X56" s="114">
        <f>IF(Y56&gt;0,(Y56-W56)/2,"")</f>
        <v/>
      </c>
      <c r="Y56" s="114" t="n"/>
      <c r="Z56" s="114">
        <f>IF(AA56&gt;0,(AA56-Y56)/2,"")</f>
        <v/>
      </c>
      <c r="AA56" s="114" t="n"/>
      <c r="AB56" s="114">
        <f>IF(AC56&gt;0,(AC56-AA56)/2,"")</f>
        <v/>
      </c>
      <c r="AC56" s="114" t="n"/>
      <c r="AD56" s="114">
        <f>IF(AE56&gt;0,(AE56-AC56)/2,"")</f>
        <v/>
      </c>
      <c r="AE56" s="114" t="n"/>
      <c r="AF56" s="115">
        <f>AE56-R56</f>
        <v/>
      </c>
    </row>
    <row r="57" ht="15.6" customHeight="1">
      <c r="N57" s="211" t="inlineStr">
        <is>
          <t>Room 4</t>
        </is>
      </c>
      <c r="O57" s="126" t="n"/>
      <c r="P57" s="96" t="inlineStr">
        <is>
          <t>Line 1</t>
        </is>
      </c>
      <c r="Q57" s="104" t="n"/>
      <c r="R57" s="104" t="n"/>
      <c r="S57" s="104" t="n"/>
      <c r="T57" s="104">
        <f>IF(U57&gt;0,(U57-S57)/2,"")</f>
        <v/>
      </c>
      <c r="U57" s="104" t="n"/>
      <c r="V57" s="104">
        <f>IF(W57&gt;0,(W57-U57)/2,"")</f>
        <v/>
      </c>
      <c r="W57" s="104" t="n"/>
      <c r="X57" s="104">
        <f>IF(Y57&gt;0,(Y57-W57)/2,"")</f>
        <v/>
      </c>
      <c r="Y57" s="104" t="n"/>
      <c r="Z57" s="104">
        <f>IF(AA57&gt;0,(AA57-Y57)/2,"")</f>
        <v/>
      </c>
      <c r="AA57" s="104" t="n"/>
      <c r="AB57" s="104">
        <f>IF(AC57&gt;0,(AC57-AA57)/2,"")</f>
        <v/>
      </c>
      <c r="AC57" s="104" t="n"/>
      <c r="AD57" s="104">
        <f>IF(AE57&gt;0,(AE57-AC57)/2,"")</f>
        <v/>
      </c>
      <c r="AE57" s="104" t="n"/>
      <c r="AF57" s="105">
        <f>AE57-R57</f>
        <v/>
      </c>
    </row>
    <row r="58" ht="15.6" customHeight="1">
      <c r="N58" s="212" t="n"/>
      <c r="O58" s="4" t="n"/>
      <c r="P58" s="95" t="inlineStr">
        <is>
          <t>Line 2</t>
        </is>
      </c>
      <c r="Q58" s="106" t="n"/>
      <c r="R58" s="106" t="n"/>
      <c r="S58" s="106" t="n"/>
      <c r="T58" s="106">
        <f>IF(U58&gt;0,(U58-S58)/2,"")</f>
        <v/>
      </c>
      <c r="U58" s="106" t="n"/>
      <c r="V58" s="106">
        <f>IF(W58&gt;0,(W58-U58)/2,"")</f>
        <v/>
      </c>
      <c r="W58" s="106" t="n"/>
      <c r="X58" s="106">
        <f>IF(Y58&gt;0,(Y58-W58)/2,"")</f>
        <v/>
      </c>
      <c r="Y58" s="106" t="n"/>
      <c r="Z58" s="106">
        <f>IF(AA58&gt;0,(AA58-Y58)/2,"")</f>
        <v/>
      </c>
      <c r="AA58" s="106" t="n"/>
      <c r="AB58" s="106">
        <f>IF(AC58&gt;0,(AC58-AA58)/2,"")</f>
        <v/>
      </c>
      <c r="AC58" s="106" t="n"/>
      <c r="AD58" s="106">
        <f>IF(AE58&gt;0,(AE58-AC58)/2,"")</f>
        <v/>
      </c>
      <c r="AE58" s="106" t="n"/>
      <c r="AF58" s="107">
        <f>AE58-R58</f>
        <v/>
      </c>
    </row>
    <row r="59" ht="15.6" customHeight="1">
      <c r="N59" s="212" t="n"/>
      <c r="O59" s="4" t="n"/>
      <c r="P59" s="94" t="inlineStr">
        <is>
          <t>Line 3</t>
        </is>
      </c>
      <c r="Q59" s="108" t="n"/>
      <c r="R59" s="108" t="n"/>
      <c r="S59" s="108" t="n"/>
      <c r="T59" s="108">
        <f>IF(U59&gt;0,(U59-S59)/2,"")</f>
        <v/>
      </c>
      <c r="U59" s="108" t="n"/>
      <c r="V59" s="108">
        <f>IF(W59&gt;0,(W59-U59)/2,"")</f>
        <v/>
      </c>
      <c r="W59" s="108" t="n"/>
      <c r="X59" s="108">
        <f>IF(Y59&gt;0,(Y59-W59)/2,"")</f>
        <v/>
      </c>
      <c r="Y59" s="108" t="n"/>
      <c r="Z59" s="108">
        <f>IF(AA59&gt;0,(AA59-Y59)/2,"")</f>
        <v/>
      </c>
      <c r="AA59" s="108" t="n"/>
      <c r="AB59" s="108">
        <f>IF(AC59&gt;0,(AC59-AA59)/2,"")</f>
        <v/>
      </c>
      <c r="AC59" s="108" t="n"/>
      <c r="AD59" s="108">
        <f>IF(AE59&gt;0,(AE59-AC59)/2,"")</f>
        <v/>
      </c>
      <c r="AE59" s="108" t="n"/>
      <c r="AF59" s="109">
        <f>AE59-R59</f>
        <v/>
      </c>
    </row>
    <row r="60" ht="15.6" customHeight="1" thickBot="1">
      <c r="N60" s="213" t="n"/>
      <c r="O60" s="127" t="n"/>
      <c r="P60" s="99" t="inlineStr">
        <is>
          <t>Line 4</t>
        </is>
      </c>
      <c r="Q60" s="114" t="n"/>
      <c r="R60" s="114" t="n"/>
      <c r="S60" s="114" t="n"/>
      <c r="T60" s="114">
        <f>IF(U60&gt;0,(U60-S60)/2,"")</f>
        <v/>
      </c>
      <c r="U60" s="114" t="n"/>
      <c r="V60" s="114">
        <f>IF(W60&gt;0,(W60-U60)/2,"")</f>
        <v/>
      </c>
      <c r="W60" s="114" t="n"/>
      <c r="X60" s="114">
        <f>IF(Y60&gt;0,(Y60-W60)/2,"")</f>
        <v/>
      </c>
      <c r="Y60" s="114" t="n"/>
      <c r="Z60" s="114">
        <f>IF(AA60&gt;0,(AA60-Y60)/2,"")</f>
        <v/>
      </c>
      <c r="AA60" s="114" t="n"/>
      <c r="AB60" s="114">
        <f>IF(AC60&gt;0,(AC60-AA60)/2,"")</f>
        <v/>
      </c>
      <c r="AC60" s="114" t="n"/>
      <c r="AD60" s="114">
        <f>IF(AE60&gt;0,(AE60-AC60)/2,"")</f>
        <v/>
      </c>
      <c r="AE60" s="114" t="n"/>
      <c r="AF60" s="115">
        <f>AE60-R60</f>
        <v/>
      </c>
    </row>
    <row r="61" ht="15.6" customHeight="1">
      <c r="N61" s="211" t="inlineStr">
        <is>
          <t>Room 5</t>
        </is>
      </c>
      <c r="O61" s="126" t="n"/>
      <c r="P61" s="96" t="inlineStr">
        <is>
          <t>Line 1</t>
        </is>
      </c>
      <c r="Q61" s="104" t="n"/>
      <c r="R61" s="104" t="n"/>
      <c r="S61" s="104" t="n"/>
      <c r="T61" s="104">
        <f>IF(U61&gt;0,(U61-S61)/2,"")</f>
        <v/>
      </c>
      <c r="U61" s="104" t="n"/>
      <c r="V61" s="104">
        <f>IF(W61&gt;0,(W61-U61)/2,"")</f>
        <v/>
      </c>
      <c r="W61" s="104" t="n"/>
      <c r="X61" s="104">
        <f>IF(Y61&gt;0,(Y61-W61)/2,"")</f>
        <v/>
      </c>
      <c r="Y61" s="104" t="n"/>
      <c r="Z61" s="104">
        <f>IF(AA61&gt;0,(AA61-Y61)/2,"")</f>
        <v/>
      </c>
      <c r="AA61" s="104" t="n"/>
      <c r="AB61" s="104">
        <f>IF(AC61&gt;0,(AC61-AA61)/2,"")</f>
        <v/>
      </c>
      <c r="AC61" s="104" t="n"/>
      <c r="AD61" s="104">
        <f>IF(AE61&gt;0,(AE61-AC61)/2,"")</f>
        <v/>
      </c>
      <c r="AE61" s="104" t="n"/>
      <c r="AF61" s="105">
        <f>AE61-R61</f>
        <v/>
      </c>
    </row>
    <row r="62" ht="15.6" customHeight="1">
      <c r="N62" s="212" t="n"/>
      <c r="O62" s="4" t="n"/>
      <c r="P62" s="95" t="inlineStr">
        <is>
          <t>Line 2</t>
        </is>
      </c>
      <c r="Q62" s="106" t="n"/>
      <c r="R62" s="106" t="n"/>
      <c r="S62" s="106" t="n"/>
      <c r="T62" s="106">
        <f>IF(U62&gt;0,(U62-S62)/2,"")</f>
        <v/>
      </c>
      <c r="U62" s="106" t="n"/>
      <c r="V62" s="106">
        <f>IF(W62&gt;0,(W62-U62)/2,"")</f>
        <v/>
      </c>
      <c r="W62" s="106" t="n"/>
      <c r="X62" s="106">
        <f>IF(Y62&gt;0,(Y62-W62)/2,"")</f>
        <v/>
      </c>
      <c r="Y62" s="106" t="n"/>
      <c r="Z62" s="106">
        <f>IF(AA62&gt;0,(AA62-Y62)/2,"")</f>
        <v/>
      </c>
      <c r="AA62" s="106" t="n"/>
      <c r="AB62" s="106">
        <f>IF(AC62&gt;0,(AC62-AA62)/2,"")</f>
        <v/>
      </c>
      <c r="AC62" s="106" t="n"/>
      <c r="AD62" s="106">
        <f>IF(AE62&gt;0,(AE62-AC62)/2,"")</f>
        <v/>
      </c>
      <c r="AE62" s="106" t="n"/>
      <c r="AF62" s="107">
        <f>AE62-R62</f>
        <v/>
      </c>
    </row>
    <row r="63" ht="15.6" customHeight="1">
      <c r="N63" s="212" t="n"/>
      <c r="O63" s="4" t="n"/>
      <c r="P63" s="94" t="inlineStr">
        <is>
          <t>Line 3</t>
        </is>
      </c>
      <c r="Q63" s="108" t="n"/>
      <c r="R63" s="108" t="n"/>
      <c r="S63" s="108" t="n"/>
      <c r="T63" s="108">
        <f>IF(U63&gt;0,(U63-S63)/2,"")</f>
        <v/>
      </c>
      <c r="U63" s="108" t="n"/>
      <c r="V63" s="108">
        <f>IF(W63&gt;0,(W63-U63)/2,"")</f>
        <v/>
      </c>
      <c r="W63" s="108" t="n"/>
      <c r="X63" s="108">
        <f>IF(Y63&gt;0,(Y63-W63)/2,"")</f>
        <v/>
      </c>
      <c r="Y63" s="108" t="n"/>
      <c r="Z63" s="108">
        <f>IF(AA63&gt;0,(AA63-Y63)/2,"")</f>
        <v/>
      </c>
      <c r="AA63" s="108" t="n"/>
      <c r="AB63" s="108">
        <f>IF(AC63&gt;0,(AC63-AA63)/2,"")</f>
        <v/>
      </c>
      <c r="AC63" s="108" t="n"/>
      <c r="AD63" s="108">
        <f>IF(AE63&gt;0,(AE63-AC63)/2,"")</f>
        <v/>
      </c>
      <c r="AE63" s="108" t="n"/>
      <c r="AF63" s="109">
        <f>AE63-R63</f>
        <v/>
      </c>
    </row>
    <row r="64" ht="15.6" customHeight="1" thickBot="1">
      <c r="N64" s="213" t="n"/>
      <c r="O64" s="127" t="n"/>
      <c r="P64" s="99" t="inlineStr">
        <is>
          <t>Line 4</t>
        </is>
      </c>
      <c r="Q64" s="114" t="n"/>
      <c r="R64" s="114" t="n"/>
      <c r="S64" s="114" t="n"/>
      <c r="T64" s="114">
        <f>IF(U64&gt;0,(U64-S64)/2,"")</f>
        <v/>
      </c>
      <c r="U64" s="114" t="n"/>
      <c r="V64" s="114">
        <f>IF(W64&gt;0,(W64-U64)/2,"")</f>
        <v/>
      </c>
      <c r="W64" s="114" t="n"/>
      <c r="X64" s="114">
        <f>IF(Y64&gt;0,(Y64-W64)/2,"")</f>
        <v/>
      </c>
      <c r="Y64" s="114" t="n"/>
      <c r="Z64" s="114">
        <f>IF(AA64&gt;0,(AA64-Y64)/2,"")</f>
        <v/>
      </c>
      <c r="AA64" s="114" t="n"/>
      <c r="AB64" s="114">
        <f>IF(AC64&gt;0,(AC64-AA64)/2,"")</f>
        <v/>
      </c>
      <c r="AC64" s="114" t="n"/>
      <c r="AD64" s="114">
        <f>IF(AE64&gt;0,(AE64-AC64)/2,"")</f>
        <v/>
      </c>
      <c r="AE64" s="114" t="n"/>
      <c r="AF64" s="115">
        <f>AE64-R64</f>
        <v/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5:AD25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6 U26 W26 Y26 AA26 AC26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4:AF24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5:AF25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6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0.xml><?xml version="1.0" encoding="utf-8"?>
<worksheet xmlns:r="http://schemas.openxmlformats.org/officeDocument/2006/relationships" xmlns="http://schemas.openxmlformats.org/spreadsheetml/2006/main">
  <sheetPr codeName="Sheet160">
    <tabColor theme="1"/>
    <outlinePr summaryBelow="1" summaryRight="1"/>
    <pageSetUpPr fitToPage="1"/>
  </sheetPr>
  <dimension ref="B2:AR66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44510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26790</v>
      </c>
      <c r="G6" s="117" t="n">
        <v>14989.21925</v>
      </c>
      <c r="H6" s="117" t="n">
        <v>8772.695847299994</v>
      </c>
      <c r="I6" s="19">
        <f>G6+H6</f>
        <v/>
      </c>
      <c r="J6" s="119" t="n">
        <v>29764</v>
      </c>
      <c r="K6" s="117" t="n">
        <v>18063.98725</v>
      </c>
      <c r="L6" s="117" t="n">
        <v>8949.002873719997</v>
      </c>
      <c r="M6" s="19">
        <f>K6+L6</f>
        <v/>
      </c>
      <c r="N6" s="85" t="n">
        <v>80</v>
      </c>
      <c r="O6" s="85" t="n">
        <v>77</v>
      </c>
      <c r="P6" s="85" t="n">
        <v>69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2071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1653</v>
      </c>
      <c r="E8" s="29" t="inlineStr">
        <is>
          <t>Room 2</t>
        </is>
      </c>
      <c r="F8" s="119" t="n">
        <v>0</v>
      </c>
      <c r="G8" s="117" t="n">
        <v>0</v>
      </c>
      <c r="H8" s="117" t="n">
        <v>5214.019899580001</v>
      </c>
      <c r="I8" s="19">
        <f>G8+H8</f>
        <v/>
      </c>
      <c r="J8" s="119" t="n">
        <v>0</v>
      </c>
      <c r="K8" s="117" t="n">
        <v>0</v>
      </c>
      <c r="L8" s="117" t="n">
        <v>5330.025442460001</v>
      </c>
      <c r="M8" s="19">
        <f>K8+L8</f>
        <v/>
      </c>
      <c r="N8" s="87" t="n">
        <v>3</v>
      </c>
      <c r="O8" s="87" t="n">
        <v>3</v>
      </c>
      <c r="P8" s="87" t="n">
        <v>3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1188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2318</v>
      </c>
      <c r="E10" s="18" t="inlineStr">
        <is>
          <t>Room 3</t>
        </is>
      </c>
      <c r="F10" s="119" t="n">
        <v>21050</v>
      </c>
      <c r="G10" s="117" t="n">
        <v>15441.4515</v>
      </c>
      <c r="H10" s="117" t="n">
        <v>443.824067</v>
      </c>
      <c r="I10" s="19">
        <f>G10+H10</f>
        <v/>
      </c>
      <c r="J10" s="119" t="n">
        <v>20986</v>
      </c>
      <c r="K10" s="117" t="n">
        <v>16439.3065</v>
      </c>
      <c r="L10" s="117" t="n">
        <v>448.292384</v>
      </c>
      <c r="M10" s="19">
        <f>K10+L10</f>
        <v/>
      </c>
      <c r="N10" s="88" t="n">
        <v>42</v>
      </c>
      <c r="O10" s="88" t="n">
        <v>41</v>
      </c>
      <c r="P10" s="88" t="n">
        <v>37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11283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2530</v>
      </c>
      <c r="E12" s="29" t="inlineStr">
        <is>
          <t>Room 4</t>
        </is>
      </c>
      <c r="F12" s="119" t="n">
        <v>15373</v>
      </c>
      <c r="G12" s="117" t="n">
        <v>12051.931</v>
      </c>
      <c r="H12" s="117" t="n">
        <v>19094.04746505</v>
      </c>
      <c r="I12" s="19">
        <f>G12+H12</f>
        <v/>
      </c>
      <c r="J12" s="119" t="n">
        <v>15572</v>
      </c>
      <c r="K12" s="117" t="n">
        <v>15205.466</v>
      </c>
      <c r="L12" s="117" t="n">
        <v>19421.98973536999</v>
      </c>
      <c r="M12" s="19">
        <f>K12+L12</f>
        <v/>
      </c>
      <c r="N12" s="88" t="n">
        <v>52</v>
      </c>
      <c r="O12" s="88" t="n">
        <v>53</v>
      </c>
      <c r="P12" s="88" t="n">
        <v>47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30718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1207</v>
      </c>
      <c r="E14" s="18" t="inlineStr">
        <is>
          <t>Room 5</t>
        </is>
      </c>
      <c r="F14" s="119" t="n">
        <v>18928</v>
      </c>
      <c r="G14" s="117" t="n">
        <v>14148.1275</v>
      </c>
      <c r="H14" s="117" t="n">
        <v>22874.17971223999</v>
      </c>
      <c r="I14" s="19">
        <f>G14+H14</f>
        <v/>
      </c>
      <c r="J14" s="119" t="n">
        <v>20001</v>
      </c>
      <c r="K14" s="117" t="n">
        <v>18678.48375</v>
      </c>
      <c r="L14" s="117" t="n">
        <v>24784.00133115999</v>
      </c>
      <c r="M14" s="19">
        <f>K14+L14</f>
        <v/>
      </c>
      <c r="N14" s="88" t="n">
        <v>67</v>
      </c>
      <c r="O14" s="88" t="n">
        <v>67</v>
      </c>
      <c r="P14" s="88" t="n">
        <v>56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>
      <c r="B15" s="43" t="inlineStr">
        <is>
          <t xml:space="preserve">DILLONS </t>
        </is>
      </c>
      <c r="C15" s="50" t="n">
        <v>502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>
      <c r="B16" s="16" t="inlineStr">
        <is>
          <t>SBUX PHX</t>
        </is>
      </c>
      <c r="C16" s="17" t="n">
        <v>10947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10168.45169614</v>
      </c>
      <c r="I16" s="19">
        <f>G16+H16</f>
        <v/>
      </c>
      <c r="J16" s="119" t="n">
        <v>0</v>
      </c>
      <c r="K16" s="117" t="n">
        <v>0</v>
      </c>
      <c r="L16" s="117" t="n">
        <v>10315.17115916</v>
      </c>
      <c r="M16" s="19">
        <f>K16+L16</f>
        <v/>
      </c>
      <c r="N16" s="88" t="n">
        <v>12</v>
      </c>
      <c r="O16" s="88" t="n">
        <v>11</v>
      </c>
      <c r="P16" s="88" t="n">
        <v>9</v>
      </c>
      <c r="Q16" s="92" t="n"/>
      <c r="R16" s="20">
        <f>J16-Q16</f>
        <v/>
      </c>
      <c r="S16" s="21" t="n"/>
      <c r="T16" s="20">
        <f>IF(S16&gt;0,(S16-S17-$R16),"")</f>
        <v/>
      </c>
      <c r="U16" s="21" t="n"/>
      <c r="V16" s="20">
        <f>IF(U16&gt;0,(U16-U17-$R16),"")</f>
        <v/>
      </c>
      <c r="W16" s="21" t="n"/>
      <c r="X16" s="20">
        <f>IF(W16&gt;0,(W16-W17-$R16),"")</f>
        <v/>
      </c>
      <c r="Y16" s="21" t="n"/>
      <c r="Z16" s="20">
        <f>IF(Y16&gt;0,(Y16-Y17-$R16),"")</f>
        <v/>
      </c>
      <c r="AA16" s="21" t="n"/>
      <c r="AB16" s="20">
        <f>IF(AA16&gt;0,(AA16-AA17-$R16),"")</f>
        <v/>
      </c>
      <c r="AC16" s="21" t="n"/>
      <c r="AD16" s="22">
        <f>IF(AC16&gt;0,(AC16-AC17-$R16),"")</f>
        <v/>
      </c>
      <c r="AE16" s="21" t="n"/>
      <c r="AF16" s="22">
        <f>IF(AE16&gt;0,(AE16-AE17-$R16),"")</f>
        <v/>
      </c>
    </row>
    <row r="17" ht="15" customFormat="1" customHeight="1" s="4" thickBot="1">
      <c r="B17" s="16" t="inlineStr">
        <is>
          <t>SBUX LV B</t>
        </is>
      </c>
      <c r="C17" s="17" t="n">
        <v>2253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Q17" s="93" t="inlineStr">
        <is>
          <t>Rm 6 Extra</t>
        </is>
      </c>
      <c r="R17" s="24" t="n"/>
      <c r="S17" s="25" t="n"/>
      <c r="T17" s="24" t="n"/>
      <c r="U17" s="25" t="n"/>
      <c r="V17" s="24" t="n"/>
      <c r="W17" s="25" t="n"/>
      <c r="X17" s="24" t="n"/>
      <c r="Y17" s="25" t="n"/>
      <c r="Z17" s="24" t="n"/>
      <c r="AA17" s="25" t="n"/>
      <c r="AB17" s="24" t="n"/>
      <c r="AC17" s="25" t="n"/>
      <c r="AD17" s="26" t="n"/>
      <c r="AE17" s="25" t="n"/>
      <c r="AF17" s="26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5167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  <c r="Q18" s="34">
        <f>SUM(Q6:Q15)</f>
        <v/>
      </c>
      <c r="R18" s="34">
        <f>SUM(R6:R17)</f>
        <v/>
      </c>
      <c r="S18" s="35">
        <f>S6+S8+S10+S12+S14-S7-S9-S11-S13-S15</f>
        <v/>
      </c>
      <c r="T18" s="36">
        <f>IF(S18&gt;1,(S18-$R18),"")</f>
        <v/>
      </c>
      <c r="U18" s="35">
        <f>U6+U8+U10+U12+U14-U7-U9-U11-U13-U15</f>
        <v/>
      </c>
      <c r="V18" s="36">
        <f>IF(U18&gt;1,(U18-$R18),"")</f>
        <v/>
      </c>
      <c r="W18" s="35">
        <f>W6+W8+W10+W12+W14-W7-W9-W11-W13-W15</f>
        <v/>
      </c>
      <c r="X18" s="36">
        <f>IF(W18&gt;1,(W18-$R18),"")</f>
        <v/>
      </c>
      <c r="Y18" s="35">
        <f>Y6+Y8+Y10+Y12+Y14-Y7-Y9-Y11-Y13-Y15</f>
        <v/>
      </c>
      <c r="Z18" s="36">
        <f>IF(Y18&gt;1,(Y18-$R18),"")</f>
        <v/>
      </c>
      <c r="AA18" s="35">
        <f>AA6+AA8+AA10+AA12+AA14-AA7-AA9-AA11-AA13-AA15</f>
        <v/>
      </c>
      <c r="AB18" s="36">
        <f>IF(AA18&gt;1,(AA18-$R18),"")</f>
        <v/>
      </c>
      <c r="AC18" s="35">
        <f>AC6+AC8+AC10+AC12+AC14-AC7-AC9-AC11-AC13-AC15</f>
        <v/>
      </c>
      <c r="AD18" s="37">
        <f>IF(AC18&gt;1,(AC18-$R18),"")</f>
        <v/>
      </c>
      <c r="AE18" s="35">
        <f>AE6+AE8+AE10+AE12+AE14-AE7-AE9-AE11-AE13-AE15</f>
        <v/>
      </c>
      <c r="AF18" s="37">
        <f>IF(AE18&gt;1,(AE18-$R18),"")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  <c r="Q19" s="38" t="inlineStr">
        <is>
          <t>Total Extra</t>
        </is>
      </c>
      <c r="R19" s="39" t="n"/>
      <c r="S19" s="40">
        <f>S17+S15+S13+S11+S9+S7</f>
        <v/>
      </c>
      <c r="T19" s="41" t="n"/>
      <c r="U19" s="40">
        <f>U17+U15+U13+U11+U9+U7</f>
        <v/>
      </c>
      <c r="V19" s="41" t="n"/>
      <c r="W19" s="40">
        <f>W17+W15+W13+W11+W9+W7</f>
        <v/>
      </c>
      <c r="X19" s="41" t="n"/>
      <c r="Y19" s="40">
        <f>Y17+Y15+Y13+Y11+Y9+Y7</f>
        <v/>
      </c>
      <c r="Z19" s="41" t="n"/>
      <c r="AA19" s="40">
        <f>AA17+AA15+AA13+AA11+AA9+AA7</f>
        <v/>
      </c>
      <c r="AB19" s="41" t="n"/>
      <c r="AC19" s="40">
        <f>AC17+AC15+AC13+AC11+AC9+AC7</f>
        <v/>
      </c>
      <c r="AD19" s="42" t="n"/>
      <c r="AE19" s="40">
        <f>AE17+AE15+AE13+AE11+AE9+AE7</f>
        <v/>
      </c>
      <c r="AF19" s="42" t="n"/>
    </row>
    <row r="20" ht="15" customHeight="1" thickBot="1">
      <c r="P20" s="125">
        <f>IFERROR(P19/O18,0)</f>
        <v/>
      </c>
      <c r="Q20" s="45" t="inlineStr">
        <is>
          <t>Unit/Hr</t>
        </is>
      </c>
      <c r="R20" s="46" t="n"/>
      <c r="S20" s="47">
        <f>IF(S18&gt;0,(S18)/2,"")</f>
        <v/>
      </c>
      <c r="T20" s="46" t="n"/>
      <c r="U20" s="47">
        <f>IF(U18&gt;0,(U18-S18)/2,"")</f>
        <v/>
      </c>
      <c r="V20" s="46" t="n"/>
      <c r="W20" s="47">
        <f>IF(W18&gt;0,(W18-U18)/2,"")</f>
        <v/>
      </c>
      <c r="X20" s="46" t="n"/>
      <c r="Y20" s="47">
        <f>IF(Y18&gt;0,(Y18-W18)/2,"")</f>
        <v/>
      </c>
      <c r="Z20" s="46" t="n"/>
      <c r="AA20" s="47">
        <f>IF(AA18&gt;0,(AA18-Y18)/2,"")</f>
        <v/>
      </c>
      <c r="AB20" s="46" t="n"/>
      <c r="AC20" s="47">
        <f>IF(AC18&gt;0,(AC18-AA18)/2,"")</f>
        <v/>
      </c>
      <c r="AD20" s="48" t="n"/>
      <c r="AE20" s="47">
        <f>IF(AE18&gt;0,(AE18-AC18)/2,"")</f>
        <v/>
      </c>
      <c r="AF20" s="48" t="n"/>
    </row>
    <row r="21" ht="15" customHeight="1" thickBot="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Q21" s="4" t="n"/>
      <c r="R21" s="4" t="n"/>
      <c r="S21" s="49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</row>
    <row r="22" ht="15" customHeight="1" thickBot="1">
      <c r="L22" s="4" t="n"/>
      <c r="M22" s="4" t="n"/>
      <c r="R22" s="51" t="inlineStr">
        <is>
          <t>Day Prior</t>
        </is>
      </c>
      <c r="S22" s="35" t="n"/>
      <c r="T22" s="36" t="n"/>
      <c r="U22" s="35" t="n"/>
      <c r="V22" s="36" t="n"/>
      <c r="W22" s="35" t="n"/>
      <c r="X22" s="36" t="n"/>
      <c r="Y22" s="35" t="n"/>
      <c r="Z22" s="36" t="n"/>
      <c r="AA22" s="35" t="n"/>
      <c r="AB22" s="36" t="n"/>
      <c r="AC22" s="35" t="n"/>
      <c r="AD22" s="37" t="n"/>
      <c r="AE22" s="35" t="n"/>
      <c r="AF22" s="37" t="n"/>
    </row>
    <row r="23" ht="15" customHeight="1" thickBot="1">
      <c r="M23" s="4" t="n"/>
      <c r="R23" s="52" t="n"/>
      <c r="S23" s="40" t="n"/>
      <c r="T23" s="41" t="n"/>
      <c r="U23" s="40" t="n"/>
      <c r="V23" s="41" t="n"/>
      <c r="W23" s="40" t="n"/>
      <c r="X23" s="41" t="n"/>
      <c r="Y23" s="40" t="n"/>
      <c r="Z23" s="41" t="n"/>
      <c r="AA23" s="40" t="n"/>
      <c r="AB23" s="41" t="n"/>
      <c r="AC23" s="40" t="n"/>
      <c r="AD23" s="42" t="n"/>
      <c r="AE23" s="40" t="n"/>
      <c r="AF23" s="42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  <c r="R24" s="54" t="n"/>
      <c r="S24" s="47" t="n"/>
      <c r="T24" s="46" t="n"/>
      <c r="U24" s="47" t="n"/>
      <c r="V24" s="46" t="n"/>
      <c r="W24" s="47" t="n"/>
      <c r="X24" s="46" t="n"/>
      <c r="Y24" s="47" t="n"/>
      <c r="Z24" s="46" t="n"/>
      <c r="AA24" s="47" t="n"/>
      <c r="AB24" s="46" t="n"/>
      <c r="AC24" s="47" t="n"/>
      <c r="AD24" s="48" t="n"/>
      <c r="AE24" s="47" t="n"/>
      <c r="AF24" s="48" t="n"/>
    </row>
    <row r="25" ht="15" customHeight="1" thickBot="1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</row>
    <row r="26">
      <c r="B26" s="74" t="inlineStr">
        <is>
          <t>ALBSWY</t>
        </is>
      </c>
      <c r="C26" s="122" t="n">
        <v>13767</v>
      </c>
      <c r="D26" s="76">
        <f>C11</f>
        <v/>
      </c>
      <c r="E26" s="77">
        <f>D26-C26</f>
        <v/>
      </c>
      <c r="M26" s="4" t="n"/>
      <c r="R26" s="59" t="inlineStr">
        <is>
          <t>Difference</t>
        </is>
      </c>
      <c r="S26" s="60">
        <f>IF(S18&gt;0,S18-S22,"")</f>
        <v/>
      </c>
      <c r="T26" s="60" t="n"/>
      <c r="U26" s="60">
        <f>IF(U18&gt;0,U18-U22,"")</f>
        <v/>
      </c>
      <c r="V26" s="60" t="n"/>
      <c r="W26" s="60">
        <f>IF(W18&gt;0,W18-W22,"")</f>
        <v/>
      </c>
      <c r="X26" s="60" t="n"/>
      <c r="Y26" s="60">
        <f>IF(Y18&gt;0,Y18-Y22,"")</f>
        <v/>
      </c>
      <c r="Z26" s="60" t="n"/>
      <c r="AA26" s="60">
        <f>IF(AA18&gt;0,AA18-AA22,"")</f>
        <v/>
      </c>
      <c r="AB26" s="60" t="n"/>
      <c r="AC26" s="60">
        <f>IF(AC18&gt;0,AC18-AC22,"")</f>
        <v/>
      </c>
      <c r="AD26" s="61" t="n"/>
      <c r="AE26" s="60">
        <f>IF(AE18&gt;0,AE18-AE22,"")</f>
        <v/>
      </c>
      <c r="AF26" s="61" t="n"/>
    </row>
    <row r="27">
      <c r="B27" s="74" t="inlineStr">
        <is>
          <t>KROGER</t>
        </is>
      </c>
      <c r="C27" s="122" t="n">
        <v>38473</v>
      </c>
      <c r="D27" s="76">
        <f>C7+C12+C13+C14+C15</f>
        <v/>
      </c>
      <c r="E27" s="77">
        <f>D27-C27</f>
        <v/>
      </c>
      <c r="J27" s="123" t="n"/>
      <c r="M27" s="4" t="n"/>
      <c r="R27" s="62" t="n"/>
      <c r="S27" s="63">
        <f>IF(S19&gt;=0,S19-S23,"")</f>
        <v/>
      </c>
      <c r="T27" s="64" t="n"/>
      <c r="U27" s="63">
        <f>IF(U19&gt;=0,U19-U23,"")</f>
        <v/>
      </c>
      <c r="V27" s="64" t="n"/>
      <c r="W27" s="63">
        <f>IF(W19&gt;=0,W19-W23,"")</f>
        <v/>
      </c>
      <c r="X27" s="64" t="n"/>
      <c r="Y27" s="63">
        <f>IF(Y19&gt;=0,Y19-Y23,"")</f>
        <v/>
      </c>
      <c r="Z27" s="64" t="n"/>
      <c r="AA27" s="63">
        <f>IF(AA19&gt;=0,AA19-AA23,"")</f>
        <v/>
      </c>
      <c r="AB27" s="64" t="n"/>
      <c r="AC27" s="63">
        <f>IF(AC19&gt;=0,AC19-AC23,"")</f>
        <v/>
      </c>
      <c r="AD27" s="65" t="n"/>
      <c r="AE27" s="63">
        <f>IF(AE19&gt;=0,AE19-AE23,"")</f>
        <v/>
      </c>
      <c r="AF27" s="65" t="n"/>
      <c r="AG27" s="69" t="n"/>
    </row>
    <row r="28" ht="15" customHeight="1" thickBot="1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  <c r="R28" s="66" t="n"/>
      <c r="S28" s="67">
        <f>IFERROR(IF(S20&gt;0,S20-S24,""),"")</f>
        <v/>
      </c>
      <c r="T28" s="55" t="n"/>
      <c r="U28" s="67">
        <f>IFERROR(IF(U20&gt;0,U20-U24,""),"")</f>
        <v/>
      </c>
      <c r="V28" s="55" t="n"/>
      <c r="W28" s="67">
        <f>IFERROR(IF(W20&gt;0,W20-W24,""),"")</f>
        <v/>
      </c>
      <c r="X28" s="55" t="n"/>
      <c r="Y28" s="67">
        <f>IFERROR(IF(Y20&gt;0,Y20-Y24,""),"")</f>
        <v/>
      </c>
      <c r="Z28" s="55" t="n"/>
      <c r="AA28" s="67">
        <f>IFERROR(IF(AA20&gt;0,AA20-AA24,""),"")</f>
        <v/>
      </c>
      <c r="AB28" s="55" t="n"/>
      <c r="AC28" s="67">
        <f>IFERROR(IF(AC20&gt;0,AC20-AC24,""),"")</f>
        <v/>
      </c>
      <c r="AD28" s="56" t="n"/>
      <c r="AE28" s="67">
        <f>IFERROR(IF(AE20&gt;0,AE20-AE24,""),"")</f>
        <v/>
      </c>
      <c r="AF28" s="56" t="n"/>
    </row>
    <row r="29">
      <c r="B29" s="74" t="inlineStr">
        <is>
          <t>WALMART</t>
        </is>
      </c>
      <c r="C29" s="122" t="n">
        <v>2318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17758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3579</v>
      </c>
      <c r="D31" s="80">
        <f>SUM(C8+C9)</f>
        <v/>
      </c>
      <c r="E31" s="81">
        <f>C31-D31</f>
        <v/>
      </c>
      <c r="P31" s="4" t="n"/>
      <c r="AK31" s="1" t="n">
        <v>3</v>
      </c>
      <c r="AL31" s="1" t="n">
        <v>4</v>
      </c>
    </row>
    <row r="32">
      <c r="F32" s="1" t="inlineStr">
        <is>
          <t xml:space="preserve"> </t>
        </is>
      </c>
      <c r="J32" s="53" t="n"/>
      <c r="P32" s="4" t="n"/>
      <c r="AK32" s="1" t="n">
        <v>2</v>
      </c>
      <c r="AL32" s="1" t="n">
        <v>1</v>
      </c>
    </row>
    <row r="33">
      <c r="J33" s="53" t="n"/>
      <c r="K33" s="53" t="n"/>
      <c r="P33" s="4" t="n"/>
      <c r="Z33" s="27" t="n"/>
    </row>
    <row r="34" ht="18" customHeight="1">
      <c r="K34" s="53" t="n"/>
      <c r="P34" s="4" t="n"/>
    </row>
    <row r="35" ht="15.6" customHeight="1" thickBot="1">
      <c r="K35" s="53" t="n"/>
      <c r="R35" s="53" t="n"/>
      <c r="V35" s="53" t="n"/>
      <c r="W35" s="53" t="n"/>
    </row>
    <row r="36" ht="15.6" customHeight="1" thickBot="1">
      <c r="Q36" s="116" t="inlineStr">
        <is>
          <t>Target UPH</t>
        </is>
      </c>
      <c r="R36" s="103" t="inlineStr">
        <is>
          <t>Total</t>
        </is>
      </c>
      <c r="S36" s="100" t="inlineStr">
        <is>
          <t>12PM</t>
        </is>
      </c>
      <c r="T36" s="101" t="inlineStr">
        <is>
          <t>UPH</t>
        </is>
      </c>
      <c r="U36" s="100" t="inlineStr">
        <is>
          <t>2PM</t>
        </is>
      </c>
      <c r="V36" s="101" t="inlineStr">
        <is>
          <t>UPH</t>
        </is>
      </c>
      <c r="W36" s="100" t="inlineStr">
        <is>
          <t>4PM</t>
        </is>
      </c>
      <c r="X36" s="101" t="inlineStr">
        <is>
          <t>UPH</t>
        </is>
      </c>
      <c r="Y36" s="100" t="inlineStr">
        <is>
          <t>6PM</t>
        </is>
      </c>
      <c r="Z36" s="101" t="inlineStr">
        <is>
          <t>UPH</t>
        </is>
      </c>
      <c r="AA36" s="100" t="inlineStr">
        <is>
          <t>8PM</t>
        </is>
      </c>
      <c r="AB36" s="101" t="inlineStr">
        <is>
          <t>UPH</t>
        </is>
      </c>
      <c r="AC36" s="100" t="inlineStr">
        <is>
          <t>10PM</t>
        </is>
      </c>
      <c r="AD36" s="101" t="inlineStr">
        <is>
          <t>UPH</t>
        </is>
      </c>
      <c r="AE36" s="100" t="inlineStr">
        <is>
          <t>EOD</t>
        </is>
      </c>
      <c r="AF36" s="102" t="inlineStr">
        <is>
          <t>Remaining</t>
        </is>
      </c>
    </row>
    <row r="37" ht="15.6" customHeight="1">
      <c r="N37" s="211" t="inlineStr">
        <is>
          <t>Room 1</t>
        </is>
      </c>
      <c r="O37" s="126" t="n"/>
      <c r="P37" s="96" t="inlineStr">
        <is>
          <t>Line 1</t>
        </is>
      </c>
      <c r="Q37" s="104" t="n"/>
      <c r="R37" s="104" t="n"/>
      <c r="S37" s="104" t="n"/>
      <c r="T37" s="104">
        <f>IF(U37&gt;0,(U37-S37)/2,"")</f>
        <v/>
      </c>
      <c r="U37" s="104" t="n"/>
      <c r="V37" s="104">
        <f>IF(W37&gt;0,(W37-U37)/2,"")</f>
        <v/>
      </c>
      <c r="W37" s="104" t="n"/>
      <c r="X37" s="104">
        <f>IF(Y37&gt;0,(Y37-W37)/2,"")</f>
        <v/>
      </c>
      <c r="Y37" s="104" t="n"/>
      <c r="Z37" s="104">
        <f>IF(AA37&gt;0,(AA37-Y37)/2,"")</f>
        <v/>
      </c>
      <c r="AA37" s="104" t="n"/>
      <c r="AB37" s="104">
        <f>IF(AC37&gt;0,(AC37-AA37)/2,"")</f>
        <v/>
      </c>
      <c r="AC37" s="104" t="n"/>
      <c r="AD37" s="104">
        <f>IF(AE37&gt;0,(AE37-AC37)/2,"")</f>
        <v/>
      </c>
      <c r="AE37" s="104" t="n"/>
      <c r="AF37" s="105">
        <f>AE37-R37</f>
        <v/>
      </c>
    </row>
    <row r="38" ht="15.6" customHeight="1">
      <c r="N38" s="212" t="n"/>
      <c r="O38" s="4" t="n"/>
      <c r="P38" s="95" t="inlineStr">
        <is>
          <t>Line 2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3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4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5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6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>
      <c r="N43" s="212" t="n"/>
      <c r="O43" s="4" t="n"/>
      <c r="P43" s="94" t="inlineStr">
        <is>
          <t>Line 7</t>
        </is>
      </c>
      <c r="Q43" s="108" t="n"/>
      <c r="R43" s="108" t="n"/>
      <c r="S43" s="108" t="n"/>
      <c r="T43" s="108">
        <f>IF(U43&gt;0,(U43-S43)/2,"")</f>
        <v/>
      </c>
      <c r="U43" s="108" t="n"/>
      <c r="V43" s="108">
        <f>IF(W43&gt;0,(W43-U43)/2,"")</f>
        <v/>
      </c>
      <c r="W43" s="108" t="n"/>
      <c r="X43" s="108">
        <f>IF(Y43&gt;0,(Y43-W43)/2,"")</f>
        <v/>
      </c>
      <c r="Y43" s="108" t="n"/>
      <c r="Z43" s="108">
        <f>IF(AA43&gt;0,(AA43-Y43)/2,"")</f>
        <v/>
      </c>
      <c r="AA43" s="108" t="n"/>
      <c r="AB43" s="108">
        <f>IF(AC43&gt;0,(AC43-AA43)/2,"")</f>
        <v/>
      </c>
      <c r="AC43" s="108" t="n"/>
      <c r="AD43" s="108">
        <f>IF(AE43&gt;0,(AE43-AC43)/2,"")</f>
        <v/>
      </c>
      <c r="AE43" s="108" t="n"/>
      <c r="AF43" s="109">
        <f>AE43-R43</f>
        <v/>
      </c>
    </row>
    <row r="44" ht="15.6" customHeight="1">
      <c r="N44" s="212" t="n"/>
      <c r="O44" s="4" t="n"/>
      <c r="P44" s="95" t="inlineStr">
        <is>
          <t>Line 8</t>
        </is>
      </c>
      <c r="Q44" s="106" t="n"/>
      <c r="R44" s="106" t="n"/>
      <c r="S44" s="106" t="n"/>
      <c r="T44" s="106">
        <f>IF(U44&gt;0,(U44-S44)/2,"")</f>
        <v/>
      </c>
      <c r="U44" s="106" t="n"/>
      <c r="V44" s="106">
        <f>IF(W44&gt;0,(W44-U44)/2,"")</f>
        <v/>
      </c>
      <c r="W44" s="106" t="n"/>
      <c r="X44" s="106">
        <f>IF(Y44&gt;0,(Y44-W44)/2,"")</f>
        <v/>
      </c>
      <c r="Y44" s="106" t="n"/>
      <c r="Z44" s="106">
        <f>IF(AA44&gt;0,(AA44-Y44)/2,"")</f>
        <v/>
      </c>
      <c r="AA44" s="106" t="n"/>
      <c r="AB44" s="106">
        <f>IF(AC44&gt;0,(AC44-AA44)/2,"")</f>
        <v/>
      </c>
      <c r="AC44" s="106" t="n"/>
      <c r="AD44" s="106">
        <f>IF(AE44&gt;0,(AE44-AC44)/2,"")</f>
        <v/>
      </c>
      <c r="AE44" s="106" t="n"/>
      <c r="AF44" s="107">
        <f>AE44-R44</f>
        <v/>
      </c>
    </row>
    <row r="45" ht="15.6" customHeight="1" thickBot="1">
      <c r="N45" s="213" t="n"/>
      <c r="O45" s="127" t="n"/>
      <c r="P45" s="97" t="inlineStr">
        <is>
          <t>Line 9</t>
        </is>
      </c>
      <c r="Q45" s="110" t="n"/>
      <c r="R45" s="110" t="n"/>
      <c r="S45" s="110" t="n"/>
      <c r="T45" s="110">
        <f>IF(U45&gt;0,(U45-S45)/2,"")</f>
        <v/>
      </c>
      <c r="U45" s="110" t="n"/>
      <c r="V45" s="110">
        <f>IF(W45&gt;0,(W45-U45)/2,"")</f>
        <v/>
      </c>
      <c r="W45" s="110" t="n"/>
      <c r="X45" s="110">
        <f>IF(Y45&gt;0,(Y45-W45)/2,"")</f>
        <v/>
      </c>
      <c r="Y45" s="110" t="n"/>
      <c r="Z45" s="110">
        <f>IF(AA45&gt;0,(AA45-Y45)/2,"")</f>
        <v/>
      </c>
      <c r="AA45" s="110" t="n"/>
      <c r="AB45" s="110">
        <f>IF(AC45&gt;0,(AC45-AA45)/2,"")</f>
        <v/>
      </c>
      <c r="AC45" s="110" t="n"/>
      <c r="AD45" s="110">
        <f>IF(AE45&gt;0,(AE45-AC45)/2,"")</f>
        <v/>
      </c>
      <c r="AE45" s="110" t="n"/>
      <c r="AF45" s="111">
        <f>AE45-R45</f>
        <v/>
      </c>
    </row>
    <row r="46" ht="15.6" customHeight="1">
      <c r="N46" s="211" t="inlineStr">
        <is>
          <t>Room 2</t>
        </is>
      </c>
      <c r="O46" s="126" t="n"/>
      <c r="P46" s="98" t="inlineStr">
        <is>
          <t>Line 1</t>
        </is>
      </c>
      <c r="Q46" s="112" t="n"/>
      <c r="R46" s="112" t="n"/>
      <c r="S46" s="112" t="n"/>
      <c r="T46" s="112">
        <f>IF(U46&gt;0,(U46-S46)/2,"")</f>
        <v/>
      </c>
      <c r="U46" s="112" t="n"/>
      <c r="V46" s="112">
        <f>IF(W46&gt;0,(W46-U46)/2,"")</f>
        <v/>
      </c>
      <c r="W46" s="112" t="n"/>
      <c r="X46" s="112">
        <f>IF(Y46&gt;0,(Y46-W46)/2,"")</f>
        <v/>
      </c>
      <c r="Y46" s="112" t="n"/>
      <c r="Z46" s="112">
        <f>IF(AA46&gt;0,(AA46-Y46)/2,"")</f>
        <v/>
      </c>
      <c r="AA46" s="112" t="n"/>
      <c r="AB46" s="112">
        <f>IF(AC46&gt;0,(AC46-AA46)/2,"")</f>
        <v/>
      </c>
      <c r="AC46" s="112" t="n"/>
      <c r="AD46" s="112">
        <f>IF(AE46&gt;0,(AE46-AC46)/2,"")</f>
        <v/>
      </c>
      <c r="AE46" s="112" t="n"/>
      <c r="AF46" s="113">
        <f>AE46-R46</f>
        <v/>
      </c>
    </row>
    <row r="47" ht="15.6" customHeight="1">
      <c r="N47" s="212" t="n"/>
      <c r="O47" s="4" t="n"/>
      <c r="P47" s="94" t="inlineStr">
        <is>
          <t>Line 2</t>
        </is>
      </c>
      <c r="Q47" s="108" t="n"/>
      <c r="R47" s="108" t="n"/>
      <c r="S47" s="108" t="n"/>
      <c r="T47" s="108">
        <f>IF(U47&gt;0,(U47-S47)/2,"")</f>
        <v/>
      </c>
      <c r="U47" s="108" t="n"/>
      <c r="V47" s="108">
        <f>IF(W47&gt;0,(W47-U47)/2,"")</f>
        <v/>
      </c>
      <c r="W47" s="108" t="n"/>
      <c r="X47" s="108">
        <f>IF(Y47&gt;0,(Y47-W47)/2,"")</f>
        <v/>
      </c>
      <c r="Y47" s="108" t="n"/>
      <c r="Z47" s="108">
        <f>IF(AA47&gt;0,(AA47-Y47)/2,"")</f>
        <v/>
      </c>
      <c r="AA47" s="108" t="n"/>
      <c r="AB47" s="108">
        <f>IF(AC47&gt;0,(AC47-AA47)/2,"")</f>
        <v/>
      </c>
      <c r="AC47" s="108" t="n"/>
      <c r="AD47" s="108">
        <f>IF(AE47&gt;0,(AE47-AC47)/2,"")</f>
        <v/>
      </c>
      <c r="AE47" s="108" t="n"/>
      <c r="AF47" s="109">
        <f>AE47-R47</f>
        <v/>
      </c>
    </row>
    <row r="48" ht="15.6" customHeight="1">
      <c r="N48" s="212" t="n"/>
      <c r="O48" s="4" t="n"/>
      <c r="P48" s="95" t="inlineStr">
        <is>
          <t>Line 3</t>
        </is>
      </c>
      <c r="Q48" s="106" t="n"/>
      <c r="R48" s="106" t="n"/>
      <c r="S48" s="106" t="n"/>
      <c r="T48" s="106">
        <f>IF(U48&gt;0,(U48-S48)/2,"")</f>
        <v/>
      </c>
      <c r="U48" s="106" t="n"/>
      <c r="V48" s="106">
        <f>IF(W48&gt;0,(W48-U48)/2,"")</f>
        <v/>
      </c>
      <c r="W48" s="106" t="n"/>
      <c r="X48" s="106">
        <f>IF(Y48&gt;0,(Y48-W48)/2,"")</f>
        <v/>
      </c>
      <c r="Y48" s="106" t="n"/>
      <c r="Z48" s="106">
        <f>IF(AA48&gt;0,(AA48-Y48)/2,"")</f>
        <v/>
      </c>
      <c r="AA48" s="106" t="n"/>
      <c r="AB48" s="106">
        <f>IF(AC48&gt;0,(AC48-AA48)/2,"")</f>
        <v/>
      </c>
      <c r="AC48" s="106" t="n"/>
      <c r="AD48" s="106">
        <f>IF(AE48&gt;0,(AE48-AC48)/2,"")</f>
        <v/>
      </c>
      <c r="AE48" s="106" t="n"/>
      <c r="AF48" s="107">
        <f>AE48-R48</f>
        <v/>
      </c>
    </row>
    <row r="49" ht="15.6" customHeight="1" thickBot="1">
      <c r="N49" s="213" t="n"/>
      <c r="O49" s="127" t="n"/>
      <c r="P49" s="97" t="inlineStr">
        <is>
          <t>Line 4</t>
        </is>
      </c>
      <c r="Q49" s="110" t="n"/>
      <c r="R49" s="110" t="n"/>
      <c r="S49" s="110" t="n"/>
      <c r="T49" s="110">
        <f>IF(U49&gt;0,(U49-S49)/2,"")</f>
        <v/>
      </c>
      <c r="U49" s="110" t="n"/>
      <c r="V49" s="110">
        <f>IF(W49&gt;0,(W49-U49)/2,"")</f>
        <v/>
      </c>
      <c r="W49" s="110" t="n"/>
      <c r="X49" s="110">
        <f>IF(Y49&gt;0,(Y49-W49)/2,"")</f>
        <v/>
      </c>
      <c r="Y49" s="110" t="n"/>
      <c r="Z49" s="110">
        <f>IF(AA49&gt;0,(AA49-Y49)/2,"")</f>
        <v/>
      </c>
      <c r="AA49" s="110" t="n"/>
      <c r="AB49" s="110">
        <f>IF(AC49&gt;0,(AC49-AA49)/2,"")</f>
        <v/>
      </c>
      <c r="AC49" s="110" t="n"/>
      <c r="AD49" s="110">
        <f>IF(AE49&gt;0,(AE49-AC49)/2,"")</f>
        <v/>
      </c>
      <c r="AE49" s="110" t="n"/>
      <c r="AF49" s="111">
        <f>AE49-R49</f>
        <v/>
      </c>
    </row>
    <row r="50" ht="15.6" customHeight="1">
      <c r="N50" s="211" t="inlineStr">
        <is>
          <t>Room 3</t>
        </is>
      </c>
      <c r="O50" s="126" t="n"/>
      <c r="P50" s="98" t="inlineStr">
        <is>
          <t>Line 1</t>
        </is>
      </c>
      <c r="Q50" s="112" t="n"/>
      <c r="R50" s="112" t="n"/>
      <c r="S50" s="112" t="n"/>
      <c r="T50" s="112">
        <f>IF(U50&gt;0,(U50-S50)/2,"")</f>
        <v/>
      </c>
      <c r="U50" s="112" t="n"/>
      <c r="V50" s="112">
        <f>IF(W50&gt;0,(W50-U50)/2,"")</f>
        <v/>
      </c>
      <c r="W50" s="112" t="n"/>
      <c r="X50" s="112">
        <f>IF(Y50&gt;0,(Y50-W50)/2,"")</f>
        <v/>
      </c>
      <c r="Y50" s="112" t="n"/>
      <c r="Z50" s="112">
        <f>IF(AA50&gt;0,(AA50-Y50)/2,"")</f>
        <v/>
      </c>
      <c r="AA50" s="112" t="n"/>
      <c r="AB50" s="112">
        <f>IF(AC50&gt;0,(AC50-AA50)/2,"")</f>
        <v/>
      </c>
      <c r="AC50" s="112" t="n"/>
      <c r="AD50" s="112">
        <f>IF(AE50&gt;0,(AE50-AC50)/2,"")</f>
        <v/>
      </c>
      <c r="AE50" s="112" t="n"/>
      <c r="AF50" s="113">
        <f>AE50-R50</f>
        <v/>
      </c>
    </row>
    <row r="51" ht="15.6" customHeight="1">
      <c r="N51" s="212" t="n"/>
      <c r="O51" s="4" t="n"/>
      <c r="P51" s="94" t="inlineStr">
        <is>
          <t>Line 2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3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4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5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6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>
      <c r="N56" s="212" t="n"/>
      <c r="O56" s="4" t="n"/>
      <c r="P56" s="95" t="inlineStr">
        <is>
          <t>Line 7</t>
        </is>
      </c>
      <c r="Q56" s="106" t="n"/>
      <c r="R56" s="106" t="n"/>
      <c r="S56" s="106" t="n"/>
      <c r="T56" s="106">
        <f>IF(U56&gt;0,(U56-S56)/2,"")</f>
        <v/>
      </c>
      <c r="U56" s="106" t="n"/>
      <c r="V56" s="106">
        <f>IF(W56&gt;0,(W56-U56)/2,"")</f>
        <v/>
      </c>
      <c r="W56" s="106" t="n"/>
      <c r="X56" s="106">
        <f>IF(Y56&gt;0,(Y56-W56)/2,"")</f>
        <v/>
      </c>
      <c r="Y56" s="106" t="n"/>
      <c r="Z56" s="106">
        <f>IF(AA56&gt;0,(AA56-Y56)/2,"")</f>
        <v/>
      </c>
      <c r="AA56" s="106" t="n"/>
      <c r="AB56" s="106">
        <f>IF(AC56&gt;0,(AC56-AA56)/2,"")</f>
        <v/>
      </c>
      <c r="AC56" s="106" t="n"/>
      <c r="AD56" s="106">
        <f>IF(AE56&gt;0,(AE56-AC56)/2,"")</f>
        <v/>
      </c>
      <c r="AE56" s="106" t="n"/>
      <c r="AF56" s="107">
        <f>AE56-R56</f>
        <v/>
      </c>
    </row>
    <row r="57" ht="15.6" customHeight="1">
      <c r="N57" s="212" t="n"/>
      <c r="O57" s="4" t="n"/>
      <c r="P57" s="94" t="inlineStr">
        <is>
          <t>Line 8</t>
        </is>
      </c>
      <c r="Q57" s="108" t="n"/>
      <c r="R57" s="108" t="n"/>
      <c r="S57" s="108" t="n"/>
      <c r="T57" s="108">
        <f>IF(U57&gt;0,(U57-S57)/2,"")</f>
        <v/>
      </c>
      <c r="U57" s="108" t="n"/>
      <c r="V57" s="108">
        <f>IF(W57&gt;0,(W57-U57)/2,"")</f>
        <v/>
      </c>
      <c r="W57" s="108" t="n"/>
      <c r="X57" s="108">
        <f>IF(Y57&gt;0,(Y57-W57)/2,"")</f>
        <v/>
      </c>
      <c r="Y57" s="108" t="n"/>
      <c r="Z57" s="108">
        <f>IF(AA57&gt;0,(AA57-Y57)/2,"")</f>
        <v/>
      </c>
      <c r="AA57" s="108" t="n"/>
      <c r="AB57" s="108">
        <f>IF(AC57&gt;0,(AC57-AA57)/2,"")</f>
        <v/>
      </c>
      <c r="AC57" s="108" t="n"/>
      <c r="AD57" s="108">
        <f>IF(AE57&gt;0,(AE57-AC57)/2,"")</f>
        <v/>
      </c>
      <c r="AE57" s="108" t="n"/>
      <c r="AF57" s="109">
        <f>AE57-R57</f>
        <v/>
      </c>
    </row>
    <row r="58" ht="15.6" customHeight="1" thickBot="1">
      <c r="N58" s="213" t="n"/>
      <c r="O58" s="127" t="n"/>
      <c r="P58" s="99" t="inlineStr">
        <is>
          <t>Line 9</t>
        </is>
      </c>
      <c r="Q58" s="114" t="n"/>
      <c r="R58" s="114" t="n"/>
      <c r="S58" s="114" t="n"/>
      <c r="T58" s="114">
        <f>IF(U58&gt;0,(U58-S58)/2,"")</f>
        <v/>
      </c>
      <c r="U58" s="114" t="n"/>
      <c r="V58" s="114">
        <f>IF(W58&gt;0,(W58-U58)/2,"")</f>
        <v/>
      </c>
      <c r="W58" s="114" t="n"/>
      <c r="X58" s="114">
        <f>IF(Y58&gt;0,(Y58-W58)/2,"")</f>
        <v/>
      </c>
      <c r="Y58" s="114" t="n"/>
      <c r="Z58" s="114">
        <f>IF(AA58&gt;0,(AA58-Y58)/2,"")</f>
        <v/>
      </c>
      <c r="AA58" s="114" t="n"/>
      <c r="AB58" s="114">
        <f>IF(AC58&gt;0,(AC58-AA58)/2,"")</f>
        <v/>
      </c>
      <c r="AC58" s="114" t="n"/>
      <c r="AD58" s="114">
        <f>IF(AE58&gt;0,(AE58-AC58)/2,"")</f>
        <v/>
      </c>
      <c r="AE58" s="114" t="n"/>
      <c r="AF58" s="115">
        <f>AE58-R58</f>
        <v/>
      </c>
    </row>
    <row r="59" ht="15.6" customHeight="1">
      <c r="N59" s="211" t="inlineStr">
        <is>
          <t>Room 4</t>
        </is>
      </c>
      <c r="O59" s="126" t="n"/>
      <c r="P59" s="96" t="inlineStr">
        <is>
          <t>Line 1</t>
        </is>
      </c>
      <c r="Q59" s="104" t="n"/>
      <c r="R59" s="104" t="n"/>
      <c r="S59" s="104" t="n"/>
      <c r="T59" s="104">
        <f>IF(U59&gt;0,(U59-S59)/2,"")</f>
        <v/>
      </c>
      <c r="U59" s="104" t="n"/>
      <c r="V59" s="104">
        <f>IF(W59&gt;0,(W59-U59)/2,"")</f>
        <v/>
      </c>
      <c r="W59" s="104" t="n"/>
      <c r="X59" s="104">
        <f>IF(Y59&gt;0,(Y59-W59)/2,"")</f>
        <v/>
      </c>
      <c r="Y59" s="104" t="n"/>
      <c r="Z59" s="104">
        <f>IF(AA59&gt;0,(AA59-Y59)/2,"")</f>
        <v/>
      </c>
      <c r="AA59" s="104" t="n"/>
      <c r="AB59" s="104">
        <f>IF(AC59&gt;0,(AC59-AA59)/2,"")</f>
        <v/>
      </c>
      <c r="AC59" s="104" t="n"/>
      <c r="AD59" s="104">
        <f>IF(AE59&gt;0,(AE59-AC59)/2,"")</f>
        <v/>
      </c>
      <c r="AE59" s="104" t="n"/>
      <c r="AF59" s="105">
        <f>AE59-R59</f>
        <v/>
      </c>
    </row>
    <row r="60" ht="15.6" customHeight="1">
      <c r="N60" s="212" t="n"/>
      <c r="O60" s="4" t="n"/>
      <c r="P60" s="95" t="inlineStr">
        <is>
          <t>Line 2</t>
        </is>
      </c>
      <c r="Q60" s="106" t="n"/>
      <c r="R60" s="106" t="n"/>
      <c r="S60" s="106" t="n"/>
      <c r="T60" s="106">
        <f>IF(U60&gt;0,(U60-S60)/2,"")</f>
        <v/>
      </c>
      <c r="U60" s="106" t="n"/>
      <c r="V60" s="106">
        <f>IF(W60&gt;0,(W60-U60)/2,"")</f>
        <v/>
      </c>
      <c r="W60" s="106" t="n"/>
      <c r="X60" s="106">
        <f>IF(Y60&gt;0,(Y60-W60)/2,"")</f>
        <v/>
      </c>
      <c r="Y60" s="106" t="n"/>
      <c r="Z60" s="106">
        <f>IF(AA60&gt;0,(AA60-Y60)/2,"")</f>
        <v/>
      </c>
      <c r="AA60" s="106" t="n"/>
      <c r="AB60" s="106">
        <f>IF(AC60&gt;0,(AC60-AA60)/2,"")</f>
        <v/>
      </c>
      <c r="AC60" s="106" t="n"/>
      <c r="AD60" s="106">
        <f>IF(AE60&gt;0,(AE60-AC60)/2,"")</f>
        <v/>
      </c>
      <c r="AE60" s="106" t="n"/>
      <c r="AF60" s="107">
        <f>AE60-R60</f>
        <v/>
      </c>
    </row>
    <row r="61" ht="15.6" customHeight="1">
      <c r="N61" s="212" t="n"/>
      <c r="O61" s="4" t="n"/>
      <c r="P61" s="94" t="inlineStr">
        <is>
          <t>Line 3</t>
        </is>
      </c>
      <c r="Q61" s="108" t="n"/>
      <c r="R61" s="108" t="n"/>
      <c r="S61" s="108" t="n"/>
      <c r="T61" s="108">
        <f>IF(U61&gt;0,(U61-S61)/2,"")</f>
        <v/>
      </c>
      <c r="U61" s="108" t="n"/>
      <c r="V61" s="108">
        <f>IF(W61&gt;0,(W61-U61)/2,"")</f>
        <v/>
      </c>
      <c r="W61" s="108" t="n"/>
      <c r="X61" s="108">
        <f>IF(Y61&gt;0,(Y61-W61)/2,"")</f>
        <v/>
      </c>
      <c r="Y61" s="108" t="n"/>
      <c r="Z61" s="108">
        <f>IF(AA61&gt;0,(AA61-Y61)/2,"")</f>
        <v/>
      </c>
      <c r="AA61" s="108" t="n"/>
      <c r="AB61" s="108">
        <f>IF(AC61&gt;0,(AC61-AA61)/2,"")</f>
        <v/>
      </c>
      <c r="AC61" s="108" t="n"/>
      <c r="AD61" s="108">
        <f>IF(AE61&gt;0,(AE61-AC61)/2,"")</f>
        <v/>
      </c>
      <c r="AE61" s="108" t="n"/>
      <c r="AF61" s="109">
        <f>AE61-R61</f>
        <v/>
      </c>
    </row>
    <row r="62" ht="15.6" customHeight="1" thickBot="1">
      <c r="N62" s="213" t="n"/>
      <c r="O62" s="127" t="n"/>
      <c r="P62" s="99" t="inlineStr">
        <is>
          <t>Line 4</t>
        </is>
      </c>
      <c r="Q62" s="114" t="n"/>
      <c r="R62" s="114" t="n"/>
      <c r="S62" s="114" t="n"/>
      <c r="T62" s="114">
        <f>IF(U62&gt;0,(U62-S62)/2,"")</f>
        <v/>
      </c>
      <c r="U62" s="114" t="n"/>
      <c r="V62" s="114">
        <f>IF(W62&gt;0,(W62-U62)/2,"")</f>
        <v/>
      </c>
      <c r="W62" s="114" t="n"/>
      <c r="X62" s="114">
        <f>IF(Y62&gt;0,(Y62-W62)/2,"")</f>
        <v/>
      </c>
      <c r="Y62" s="114" t="n"/>
      <c r="Z62" s="114">
        <f>IF(AA62&gt;0,(AA62-Y62)/2,"")</f>
        <v/>
      </c>
      <c r="AA62" s="114" t="n"/>
      <c r="AB62" s="114">
        <f>IF(AC62&gt;0,(AC62-AA62)/2,"")</f>
        <v/>
      </c>
      <c r="AC62" s="114" t="n"/>
      <c r="AD62" s="114">
        <f>IF(AE62&gt;0,(AE62-AC62)/2,"")</f>
        <v/>
      </c>
      <c r="AE62" s="114" t="n"/>
      <c r="AF62" s="115">
        <f>AE62-R62</f>
        <v/>
      </c>
    </row>
    <row r="63" ht="15.6" customHeight="1">
      <c r="N63" s="211" t="inlineStr">
        <is>
          <t>Room 5</t>
        </is>
      </c>
      <c r="O63" s="126" t="n"/>
      <c r="P63" s="96" t="inlineStr">
        <is>
          <t>Line 1</t>
        </is>
      </c>
      <c r="Q63" s="104" t="n"/>
      <c r="R63" s="104" t="n"/>
      <c r="S63" s="104" t="n"/>
      <c r="T63" s="104">
        <f>IF(U63&gt;0,(U63-S63)/2,"")</f>
        <v/>
      </c>
      <c r="U63" s="104" t="n"/>
      <c r="V63" s="104">
        <f>IF(W63&gt;0,(W63-U63)/2,"")</f>
        <v/>
      </c>
      <c r="W63" s="104" t="n"/>
      <c r="X63" s="104">
        <f>IF(Y63&gt;0,(Y63-W63)/2,"")</f>
        <v/>
      </c>
      <c r="Y63" s="104" t="n"/>
      <c r="Z63" s="104">
        <f>IF(AA63&gt;0,(AA63-Y63)/2,"")</f>
        <v/>
      </c>
      <c r="AA63" s="104" t="n"/>
      <c r="AB63" s="104">
        <f>IF(AC63&gt;0,(AC63-AA63)/2,"")</f>
        <v/>
      </c>
      <c r="AC63" s="104" t="n"/>
      <c r="AD63" s="104">
        <f>IF(AE63&gt;0,(AE63-AC63)/2,"")</f>
        <v/>
      </c>
      <c r="AE63" s="104" t="n"/>
      <c r="AF63" s="105">
        <f>AE63-R63</f>
        <v/>
      </c>
    </row>
    <row r="64" ht="15.6" customHeight="1">
      <c r="N64" s="212" t="n"/>
      <c r="O64" s="4" t="n"/>
      <c r="P64" s="95" t="inlineStr">
        <is>
          <t>Line 2</t>
        </is>
      </c>
      <c r="Q64" s="106" t="n"/>
      <c r="R64" s="106" t="n"/>
      <c r="S64" s="106" t="n"/>
      <c r="T64" s="106">
        <f>IF(U64&gt;0,(U64-S64)/2,"")</f>
        <v/>
      </c>
      <c r="U64" s="106" t="n"/>
      <c r="V64" s="106">
        <f>IF(W64&gt;0,(W64-U64)/2,"")</f>
        <v/>
      </c>
      <c r="W64" s="106" t="n"/>
      <c r="X64" s="106">
        <f>IF(Y64&gt;0,(Y64-W64)/2,"")</f>
        <v/>
      </c>
      <c r="Y64" s="106" t="n"/>
      <c r="Z64" s="106">
        <f>IF(AA64&gt;0,(AA64-Y64)/2,"")</f>
        <v/>
      </c>
      <c r="AA64" s="106" t="n"/>
      <c r="AB64" s="106">
        <f>IF(AC64&gt;0,(AC64-AA64)/2,"")</f>
        <v/>
      </c>
      <c r="AC64" s="106" t="n"/>
      <c r="AD64" s="106">
        <f>IF(AE64&gt;0,(AE64-AC64)/2,"")</f>
        <v/>
      </c>
      <c r="AE64" s="106" t="n"/>
      <c r="AF64" s="107">
        <f>AE64-R64</f>
        <v/>
      </c>
    </row>
    <row r="65">
      <c r="N65" s="212" t="n"/>
      <c r="O65" s="4" t="n"/>
      <c r="P65" s="94" t="inlineStr">
        <is>
          <t>Line 3</t>
        </is>
      </c>
      <c r="Q65" s="108" t="n"/>
      <c r="R65" s="108" t="n"/>
      <c r="S65" s="108" t="n"/>
      <c r="T65" s="108">
        <f>IF(U65&gt;0,(U65-S65)/2,"")</f>
        <v/>
      </c>
      <c r="U65" s="108" t="n"/>
      <c r="V65" s="108">
        <f>IF(W65&gt;0,(W65-U65)/2,"")</f>
        <v/>
      </c>
      <c r="W65" s="108" t="n"/>
      <c r="X65" s="108">
        <f>IF(Y65&gt;0,(Y65-W65)/2,"")</f>
        <v/>
      </c>
      <c r="Y65" s="108" t="n"/>
      <c r="Z65" s="108">
        <f>IF(AA65&gt;0,(AA65-Y65)/2,"")</f>
        <v/>
      </c>
      <c r="AA65" s="108" t="n"/>
      <c r="AB65" s="108">
        <f>IF(AC65&gt;0,(AC65-AA65)/2,"")</f>
        <v/>
      </c>
      <c r="AC65" s="108" t="n"/>
      <c r="AD65" s="108">
        <f>IF(AE65&gt;0,(AE65-AC65)/2,"")</f>
        <v/>
      </c>
      <c r="AE65" s="108" t="n"/>
      <c r="AF65" s="109">
        <f>AE65-R65</f>
        <v/>
      </c>
    </row>
    <row r="66" ht="15" customHeight="1" thickBot="1">
      <c r="N66" s="213" t="n"/>
      <c r="O66" s="127" t="n"/>
      <c r="P66" s="99" t="inlineStr">
        <is>
          <t>Line 4</t>
        </is>
      </c>
      <c r="Q66" s="114" t="n"/>
      <c r="R66" s="114" t="n"/>
      <c r="S66" s="114" t="n"/>
      <c r="T66" s="114">
        <f>IF(U66&gt;0,(U66-S66)/2,"")</f>
        <v/>
      </c>
      <c r="U66" s="114" t="n"/>
      <c r="V66" s="114">
        <f>IF(W66&gt;0,(W66-U66)/2,"")</f>
        <v/>
      </c>
      <c r="W66" s="114" t="n"/>
      <c r="X66" s="114">
        <f>IF(Y66&gt;0,(Y66-W66)/2,"")</f>
        <v/>
      </c>
      <c r="Y66" s="114" t="n"/>
      <c r="Z66" s="114">
        <f>IF(AA66&gt;0,(AA66-Y66)/2,"")</f>
        <v/>
      </c>
      <c r="AA66" s="114" t="n"/>
      <c r="AB66" s="114">
        <f>IF(AC66&gt;0,(AC66-AA66)/2,"")</f>
        <v/>
      </c>
      <c r="AC66" s="114" t="n"/>
      <c r="AD66" s="114">
        <f>IF(AE66&gt;0,(AE66-AC66)/2,"")</f>
        <v/>
      </c>
      <c r="AE66" s="114" t="n"/>
      <c r="AF66" s="115">
        <f>AE66-R66</f>
        <v/>
      </c>
    </row>
  </sheetData>
  <mergeCells count="8">
    <mergeCell ref="N63:N66"/>
    <mergeCell ref="F4:I4"/>
    <mergeCell ref="J4:M4"/>
    <mergeCell ref="B5:C5"/>
    <mergeCell ref="N37:N45"/>
    <mergeCell ref="N46:N49"/>
    <mergeCell ref="N50:N58"/>
    <mergeCell ref="N59:N62"/>
  </mergeCells>
  <conditionalFormatting sqref="S26:AD26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7:AD27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8 U28 W28 Y28 AA28 AC28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6:AF26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7:AF27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8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1.xml><?xml version="1.0" encoding="utf-8"?>
<worksheet xmlns:r="http://schemas.openxmlformats.org/officeDocument/2006/relationships" xmlns="http://schemas.openxmlformats.org/spreadsheetml/2006/main">
  <sheetPr codeName="Sheet161">
    <tabColor theme="1"/>
    <outlinePr summaryBelow="1" summaryRight="1"/>
    <pageSetUpPr fitToPage="1"/>
  </sheetPr>
  <dimension ref="B2:AR66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44511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98</v>
      </c>
      <c r="E6" s="18" t="inlineStr">
        <is>
          <t xml:space="preserve">Room 1 </t>
        </is>
      </c>
      <c r="F6" s="119" t="n">
        <v>27813</v>
      </c>
      <c r="G6" s="117" t="n">
        <v>15052.0557</v>
      </c>
      <c r="H6" s="117" t="n">
        <v>9919.260528619992</v>
      </c>
      <c r="I6" s="19">
        <f>G6+H6</f>
        <v/>
      </c>
      <c r="J6" s="119" t="n">
        <v>28006</v>
      </c>
      <c r="K6" s="117" t="n">
        <v>18085.58795</v>
      </c>
      <c r="L6" s="117" t="n">
        <v>9756.62316313999</v>
      </c>
      <c r="M6" s="19">
        <f>K6+L6</f>
        <v/>
      </c>
      <c r="N6" s="85" t="n">
        <v>80</v>
      </c>
      <c r="O6" s="85" t="n">
        <v>74</v>
      </c>
      <c r="P6" s="85" t="n">
        <v>67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1432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1894</v>
      </c>
      <c r="E8" s="29" t="inlineStr">
        <is>
          <t>Room 2</t>
        </is>
      </c>
      <c r="F8" s="119" t="n">
        <v>0</v>
      </c>
      <c r="G8" s="117" t="n">
        <v>0</v>
      </c>
      <c r="H8" s="117" t="n">
        <v>5090.755970459999</v>
      </c>
      <c r="I8" s="19">
        <f>G8+H8</f>
        <v/>
      </c>
      <c r="J8" s="119" t="n">
        <v>0</v>
      </c>
      <c r="K8" s="117" t="n">
        <v>0</v>
      </c>
      <c r="L8" s="117" t="n">
        <v>5093.465573379999</v>
      </c>
      <c r="M8" s="19">
        <f>K8+L8</f>
        <v/>
      </c>
      <c r="N8" s="87" t="n">
        <v>5</v>
      </c>
      <c r="O8" s="87" t="n">
        <v>5</v>
      </c>
      <c r="P8" s="87" t="n">
        <v>5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1287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2555</v>
      </c>
      <c r="E10" s="18" t="inlineStr">
        <is>
          <t>Room 3</t>
        </is>
      </c>
      <c r="F10" s="119" t="n">
        <v>20980</v>
      </c>
      <c r="G10" s="117" t="n">
        <v>13042.88975</v>
      </c>
      <c r="H10" s="117" t="n">
        <v>402.2211046</v>
      </c>
      <c r="I10" s="19">
        <f>G10+H10</f>
        <v/>
      </c>
      <c r="J10" s="119" t="n">
        <v>21048</v>
      </c>
      <c r="K10" s="117" t="n">
        <v>14742.81425</v>
      </c>
      <c r="L10" s="117" t="n">
        <v>414.9649328</v>
      </c>
      <c r="M10" s="19">
        <f>K10+L10</f>
        <v/>
      </c>
      <c r="N10" s="88" t="n">
        <v>54</v>
      </c>
      <c r="O10" s="88" t="n">
        <v>52</v>
      </c>
      <c r="P10" s="88" t="n">
        <v>50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13718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1575</v>
      </c>
      <c r="E12" s="29" t="inlineStr">
        <is>
          <t>Room 4</t>
        </is>
      </c>
      <c r="F12" s="119" t="n">
        <v>16229</v>
      </c>
      <c r="G12" s="117" t="n">
        <v>12613.4765</v>
      </c>
      <c r="H12" s="117" t="n">
        <v>20783.33310414</v>
      </c>
      <c r="I12" s="19">
        <f>G12+H12</f>
        <v/>
      </c>
      <c r="J12" s="119" t="n">
        <v>16166</v>
      </c>
      <c r="K12" s="117" t="n">
        <v>16373.056</v>
      </c>
      <c r="L12" s="117" t="n">
        <v>20833.20010025</v>
      </c>
      <c r="M12" s="19">
        <f>K12+L12</f>
        <v/>
      </c>
      <c r="N12" s="88" t="n">
        <v>46</v>
      </c>
      <c r="O12" s="88" t="n">
        <v>46</v>
      </c>
      <c r="P12" s="88" t="n">
        <v>41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34360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798</v>
      </c>
      <c r="E14" s="18" t="inlineStr">
        <is>
          <t>Room 5</t>
        </is>
      </c>
      <c r="F14" s="119" t="n">
        <v>20750</v>
      </c>
      <c r="G14" s="117" t="n">
        <v>15549.67</v>
      </c>
      <c r="H14" s="117" t="n">
        <v>25475.92840556</v>
      </c>
      <c r="I14" s="19">
        <f>G14+H14</f>
        <v/>
      </c>
      <c r="J14" s="119" t="n">
        <v>20710</v>
      </c>
      <c r="K14" s="117" t="n">
        <v>18715.7175</v>
      </c>
      <c r="L14" s="117" t="n">
        <v>25351.01321998001</v>
      </c>
      <c r="M14" s="19">
        <f>K14+L14</f>
        <v/>
      </c>
      <c r="N14" s="88" t="n">
        <v>64</v>
      </c>
      <c r="O14" s="88" t="n">
        <v>64</v>
      </c>
      <c r="P14" s="88" t="n">
        <v>50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>
      <c r="B15" s="43" t="inlineStr">
        <is>
          <t xml:space="preserve">DILLONS </t>
        </is>
      </c>
      <c r="C15" s="50" t="n">
        <v>233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>
      <c r="B16" s="16" t="inlineStr">
        <is>
          <t>SBUX PHX</t>
        </is>
      </c>
      <c r="C16" s="17" t="n">
        <v>9030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6437.33220342</v>
      </c>
      <c r="I16" s="19">
        <f>G16+H16</f>
        <v/>
      </c>
      <c r="J16" s="119" t="n">
        <v>0</v>
      </c>
      <c r="K16" s="117" t="n">
        <v>0</v>
      </c>
      <c r="L16" s="117" t="n">
        <v>6528.06788342</v>
      </c>
      <c r="M16" s="19">
        <f>K16+L16</f>
        <v/>
      </c>
      <c r="N16" s="88" t="n">
        <v>10</v>
      </c>
      <c r="O16" s="88" t="n">
        <v>9</v>
      </c>
      <c r="P16" s="88" t="n">
        <v>9</v>
      </c>
      <c r="Q16" s="92" t="n"/>
      <c r="R16" s="20">
        <f>J16-Q16</f>
        <v/>
      </c>
      <c r="S16" s="21" t="n"/>
      <c r="T16" s="20">
        <f>IF(S16&gt;0,(S16-S17-$R16),"")</f>
        <v/>
      </c>
      <c r="U16" s="21" t="n"/>
      <c r="V16" s="20">
        <f>IF(U16&gt;0,(U16-U17-$R16),"")</f>
        <v/>
      </c>
      <c r="W16" s="21" t="n"/>
      <c r="X16" s="20">
        <f>IF(W16&gt;0,(W16-W17-$R16),"")</f>
        <v/>
      </c>
      <c r="Y16" s="21" t="n"/>
      <c r="Z16" s="20">
        <f>IF(Y16&gt;0,(Y16-Y17-$R16),"")</f>
        <v/>
      </c>
      <c r="AA16" s="21" t="n"/>
      <c r="AB16" s="20">
        <f>IF(AA16&gt;0,(AA16-AA17-$R16),"")</f>
        <v/>
      </c>
      <c r="AC16" s="21" t="n"/>
      <c r="AD16" s="22">
        <f>IF(AC16&gt;0,(AC16-AC17-$R16),"")</f>
        <v/>
      </c>
      <c r="AE16" s="21" t="n"/>
      <c r="AF16" s="22">
        <f>IF(AE16&gt;0,(AE16-AE17-$R16),"")</f>
        <v/>
      </c>
    </row>
    <row r="17" ht="15" customFormat="1" customHeight="1" s="4" thickBot="1">
      <c r="B17" s="16" t="inlineStr">
        <is>
          <t>SBUX LV B</t>
        </is>
      </c>
      <c r="C17" s="17" t="n">
        <v>2926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Q17" s="93" t="inlineStr">
        <is>
          <t>Rm 6 Extra</t>
        </is>
      </c>
      <c r="R17" s="24" t="n"/>
      <c r="S17" s="25" t="n"/>
      <c r="T17" s="24" t="n"/>
      <c r="U17" s="25" t="n"/>
      <c r="V17" s="24" t="n"/>
      <c r="W17" s="25" t="n"/>
      <c r="X17" s="24" t="n"/>
      <c r="Y17" s="25" t="n"/>
      <c r="Z17" s="24" t="n"/>
      <c r="AA17" s="25" t="n"/>
      <c r="AB17" s="24" t="n"/>
      <c r="AC17" s="25" t="n"/>
      <c r="AD17" s="26" t="n"/>
      <c r="AE17" s="25" t="n"/>
      <c r="AF17" s="26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4657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  <c r="Q18" s="34">
        <f>SUM(Q6:Q15)</f>
        <v/>
      </c>
      <c r="R18" s="34">
        <f>SUM(R6:R17)</f>
        <v/>
      </c>
      <c r="S18" s="35">
        <f>S6+S8+S10+S12+S14-S7-S9-S11-S13-S15</f>
        <v/>
      </c>
      <c r="T18" s="36">
        <f>IF(S18&gt;1,(S18-$R18),"")</f>
        <v/>
      </c>
      <c r="U18" s="35">
        <f>U6+U8+U10+U12+U14-U7-U9-U11-U13-U15</f>
        <v/>
      </c>
      <c r="V18" s="36">
        <f>IF(U18&gt;1,(U18-$R18),"")</f>
        <v/>
      </c>
      <c r="W18" s="35">
        <f>W6+W8+W10+W12+W14-W7-W9-W11-W13-W15</f>
        <v/>
      </c>
      <c r="X18" s="36">
        <f>IF(W18&gt;1,(W18-$R18),"")</f>
        <v/>
      </c>
      <c r="Y18" s="35">
        <f>Y6+Y8+Y10+Y12+Y14-Y7-Y9-Y11-Y13-Y15</f>
        <v/>
      </c>
      <c r="Z18" s="36">
        <f>IF(Y18&gt;1,(Y18-$R18),"")</f>
        <v/>
      </c>
      <c r="AA18" s="35">
        <f>AA6+AA8+AA10+AA12+AA14-AA7-AA9-AA11-AA13-AA15</f>
        <v/>
      </c>
      <c r="AB18" s="36">
        <f>IF(AA18&gt;1,(AA18-$R18),"")</f>
        <v/>
      </c>
      <c r="AC18" s="35">
        <f>AC6+AC8+AC10+AC12+AC14-AC7-AC9-AC11-AC13-AC15</f>
        <v/>
      </c>
      <c r="AD18" s="37">
        <f>IF(AC18&gt;1,(AC18-$R18),"")</f>
        <v/>
      </c>
      <c r="AE18" s="35">
        <f>AE6+AE8+AE10+AE12+AE14-AE7-AE9-AE11-AE13-AE15</f>
        <v/>
      </c>
      <c r="AF18" s="37">
        <f>IF(AE18&gt;1,(AE18-$R18),"")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  <c r="Q19" s="38" t="inlineStr">
        <is>
          <t>Total Extra</t>
        </is>
      </c>
      <c r="R19" s="39" t="n"/>
      <c r="S19" s="40">
        <f>S17+S15+S13+S11+S9+S7</f>
        <v/>
      </c>
      <c r="T19" s="41" t="n"/>
      <c r="U19" s="40">
        <f>U17+U15+U13+U11+U9+U7</f>
        <v/>
      </c>
      <c r="V19" s="41" t="n"/>
      <c r="W19" s="40">
        <f>W17+W15+W13+W11+W9+W7</f>
        <v/>
      </c>
      <c r="X19" s="41" t="n"/>
      <c r="Y19" s="40">
        <f>Y17+Y15+Y13+Y11+Y9+Y7</f>
        <v/>
      </c>
      <c r="Z19" s="41" t="n"/>
      <c r="AA19" s="40">
        <f>AA17+AA15+AA13+AA11+AA9+AA7</f>
        <v/>
      </c>
      <c r="AB19" s="41" t="n"/>
      <c r="AC19" s="40">
        <f>AC17+AC15+AC13+AC11+AC9+AC7</f>
        <v/>
      </c>
      <c r="AD19" s="42" t="n"/>
      <c r="AE19" s="40">
        <f>AE17+AE15+AE13+AE11+AE9+AE7</f>
        <v/>
      </c>
      <c r="AF19" s="42" t="n"/>
    </row>
    <row r="20" ht="15" customHeight="1" thickBot="1">
      <c r="P20" s="125">
        <f>IFERROR(P19/O18,0)</f>
        <v/>
      </c>
      <c r="Q20" s="45" t="inlineStr">
        <is>
          <t>Unit/Hr</t>
        </is>
      </c>
      <c r="R20" s="46" t="n"/>
      <c r="S20" s="47">
        <f>IF(S18&gt;0,(S18)/2,"")</f>
        <v/>
      </c>
      <c r="T20" s="46" t="n"/>
      <c r="U20" s="47">
        <f>IF(U18&gt;0,(U18-S18)/2,"")</f>
        <v/>
      </c>
      <c r="V20" s="46" t="n"/>
      <c r="W20" s="47">
        <f>IF(W18&gt;0,(W18-U18)/2,"")</f>
        <v/>
      </c>
      <c r="X20" s="46" t="n"/>
      <c r="Y20" s="47">
        <f>IF(Y18&gt;0,(Y18-W18)/2,"")</f>
        <v/>
      </c>
      <c r="Z20" s="46" t="n"/>
      <c r="AA20" s="47">
        <f>IF(AA18&gt;0,(AA18-Y18)/2,"")</f>
        <v/>
      </c>
      <c r="AB20" s="46" t="n"/>
      <c r="AC20" s="47">
        <f>IF(AC18&gt;0,(AC18-AA18)/2,"")</f>
        <v/>
      </c>
      <c r="AD20" s="48" t="n"/>
      <c r="AE20" s="47">
        <f>IF(AE18&gt;0,(AE18-AC18)/2,"")</f>
        <v/>
      </c>
      <c r="AF20" s="48" t="n"/>
    </row>
    <row r="21" ht="15" customHeight="1" thickBot="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Q21" s="4" t="n"/>
      <c r="R21" s="4" t="n"/>
      <c r="S21" s="49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</row>
    <row r="22" ht="15" customHeight="1" thickBot="1">
      <c r="L22" s="4" t="n"/>
      <c r="M22" s="4" t="n"/>
      <c r="R22" s="51" t="inlineStr">
        <is>
          <t>Day Prior</t>
        </is>
      </c>
      <c r="S22" s="35" t="n"/>
      <c r="T22" s="36" t="n"/>
      <c r="U22" s="35" t="n"/>
      <c r="V22" s="36" t="n"/>
      <c r="W22" s="35" t="n"/>
      <c r="X22" s="36" t="n"/>
      <c r="Y22" s="35" t="n"/>
      <c r="Z22" s="36" t="n"/>
      <c r="AA22" s="35" t="n"/>
      <c r="AB22" s="36" t="n"/>
      <c r="AC22" s="35" t="n"/>
      <c r="AD22" s="37" t="n"/>
      <c r="AE22" s="35" t="n"/>
      <c r="AF22" s="37" t="n"/>
    </row>
    <row r="23" ht="15" customHeight="1" thickBot="1">
      <c r="M23" s="4" t="n"/>
      <c r="R23" s="52" t="n"/>
      <c r="S23" s="40" t="n"/>
      <c r="T23" s="41" t="n"/>
      <c r="U23" s="40" t="n"/>
      <c r="V23" s="41" t="n"/>
      <c r="W23" s="40" t="n"/>
      <c r="X23" s="41" t="n"/>
      <c r="Y23" s="40" t="n"/>
      <c r="Z23" s="41" t="n"/>
      <c r="AA23" s="40" t="n"/>
      <c r="AB23" s="41" t="n"/>
      <c r="AC23" s="40" t="n"/>
      <c r="AD23" s="42" t="n"/>
      <c r="AE23" s="40" t="n"/>
      <c r="AF23" s="42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  <c r="R24" s="54" t="n"/>
      <c r="S24" s="47" t="n"/>
      <c r="T24" s="46" t="n"/>
      <c r="U24" s="47" t="n"/>
      <c r="V24" s="46" t="n"/>
      <c r="W24" s="47" t="n"/>
      <c r="X24" s="46" t="n"/>
      <c r="Y24" s="47" t="n"/>
      <c r="Z24" s="46" t="n"/>
      <c r="AA24" s="47" t="n"/>
      <c r="AB24" s="46" t="n"/>
      <c r="AC24" s="47" t="n"/>
      <c r="AD24" s="48" t="n"/>
      <c r="AE24" s="47" t="n"/>
      <c r="AF24" s="48" t="n"/>
    </row>
    <row r="25" ht="15" customHeight="1" thickBot="1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</row>
    <row r="26">
      <c r="B26" s="74" t="inlineStr">
        <is>
          <t>ALBSWY</t>
        </is>
      </c>
      <c r="C26" s="122" t="n">
        <v>14326</v>
      </c>
      <c r="D26" s="76">
        <f>C11</f>
        <v/>
      </c>
      <c r="E26" s="77">
        <f>D26-C26</f>
        <v/>
      </c>
      <c r="M26" s="4" t="n"/>
      <c r="R26" s="59" t="inlineStr">
        <is>
          <t>Difference</t>
        </is>
      </c>
      <c r="S26" s="60">
        <f>IF(S18&gt;0,S18-S22,"")</f>
        <v/>
      </c>
      <c r="T26" s="60" t="n"/>
      <c r="U26" s="60">
        <f>IF(U18&gt;0,U18-U22,"")</f>
        <v/>
      </c>
      <c r="V26" s="60" t="n"/>
      <c r="W26" s="60">
        <f>IF(W18&gt;0,W18-W22,"")</f>
        <v/>
      </c>
      <c r="X26" s="60" t="n"/>
      <c r="Y26" s="60">
        <f>IF(Y18&gt;0,Y18-Y22,"")</f>
        <v/>
      </c>
      <c r="Z26" s="60" t="n"/>
      <c r="AA26" s="60">
        <f>IF(AA18&gt;0,AA18-AA22,"")</f>
        <v/>
      </c>
      <c r="AB26" s="60" t="n"/>
      <c r="AC26" s="60">
        <f>IF(AC18&gt;0,AC18-AC22,"")</f>
        <v/>
      </c>
      <c r="AD26" s="61" t="n"/>
      <c r="AE26" s="60">
        <f>IF(AE18&gt;0,AE18-AE22,"")</f>
        <v/>
      </c>
      <c r="AF26" s="61" t="n"/>
    </row>
    <row r="27">
      <c r="B27" s="74" t="inlineStr">
        <is>
          <t>KROGER</t>
        </is>
      </c>
      <c r="C27" s="122" t="n">
        <v>38258</v>
      </c>
      <c r="D27" s="76">
        <f>C7+C12+C13+C14+C15</f>
        <v/>
      </c>
      <c r="E27" s="77">
        <f>D27-C27</f>
        <v/>
      </c>
      <c r="J27" s="123" t="n"/>
      <c r="M27" s="4" t="n"/>
      <c r="R27" s="62" t="n"/>
      <c r="S27" s="63">
        <f>IF(S19&gt;=0,S19-S23,"")</f>
        <v/>
      </c>
      <c r="T27" s="64" t="n"/>
      <c r="U27" s="63">
        <f>IF(U19&gt;=0,U19-U23,"")</f>
        <v/>
      </c>
      <c r="V27" s="64" t="n"/>
      <c r="W27" s="63">
        <f>IF(W19&gt;=0,W19-W23,"")</f>
        <v/>
      </c>
      <c r="X27" s="64" t="n"/>
      <c r="Y27" s="63">
        <f>IF(Y19&gt;=0,Y19-Y23,"")</f>
        <v/>
      </c>
      <c r="Z27" s="64" t="n"/>
      <c r="AA27" s="63">
        <f>IF(AA19&gt;=0,AA19-AA23,"")</f>
        <v/>
      </c>
      <c r="AB27" s="64" t="n"/>
      <c r="AC27" s="63">
        <f>IF(AC19&gt;=0,AC19-AC23,"")</f>
        <v/>
      </c>
      <c r="AD27" s="65" t="n"/>
      <c r="AE27" s="63">
        <f>IF(AE19&gt;=0,AE19-AE23,"")</f>
        <v/>
      </c>
      <c r="AF27" s="65" t="n"/>
      <c r="AG27" s="69" t="n"/>
    </row>
    <row r="28" ht="15" customHeight="1" thickBot="1">
      <c r="B28" s="74" t="inlineStr">
        <is>
          <t>QT</t>
        </is>
      </c>
      <c r="C28" s="122" t="n">
        <v>98</v>
      </c>
      <c r="D28" s="76">
        <f>C6</f>
        <v/>
      </c>
      <c r="E28" s="77">
        <f>D28-C28</f>
        <v/>
      </c>
      <c r="M28" s="4" t="n"/>
      <c r="R28" s="66" t="n"/>
      <c r="S28" s="67">
        <f>IFERROR(IF(S20&gt;0,S20-S24,""),"")</f>
        <v/>
      </c>
      <c r="T28" s="55" t="n"/>
      <c r="U28" s="67">
        <f>IFERROR(IF(U20&gt;0,U20-U24,""),"")</f>
        <v/>
      </c>
      <c r="V28" s="55" t="n"/>
      <c r="W28" s="67">
        <f>IFERROR(IF(W20&gt;0,W20-W24,""),"")</f>
        <v/>
      </c>
      <c r="X28" s="55" t="n"/>
      <c r="Y28" s="67">
        <f>IFERROR(IF(Y20&gt;0,Y20-Y24,""),"")</f>
        <v/>
      </c>
      <c r="Z28" s="55" t="n"/>
      <c r="AA28" s="67">
        <f>IFERROR(IF(AA20&gt;0,AA20-AA24,""),"")</f>
        <v/>
      </c>
      <c r="AB28" s="55" t="n"/>
      <c r="AC28" s="67">
        <f>IFERROR(IF(AC20&gt;0,AC20-AC24,""),"")</f>
        <v/>
      </c>
      <c r="AD28" s="56" t="n"/>
      <c r="AE28" s="67">
        <f>IFERROR(IF(AE20&gt;0,AE20-AE24,""),"")</f>
        <v/>
      </c>
      <c r="AF28" s="56" t="n"/>
    </row>
    <row r="29">
      <c r="B29" s="74" t="inlineStr">
        <is>
          <t>WALMART</t>
        </is>
      </c>
      <c r="C29" s="122" t="n">
        <v>2555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16017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3181</v>
      </c>
      <c r="D31" s="80">
        <f>SUM(C8+C9)</f>
        <v/>
      </c>
      <c r="E31" s="81">
        <f>C31-D31</f>
        <v/>
      </c>
      <c r="P31" s="4" t="n"/>
      <c r="AK31" s="1" t="n">
        <v>3</v>
      </c>
      <c r="AL31" s="1" t="n">
        <v>4</v>
      </c>
    </row>
    <row r="32">
      <c r="F32" s="1" t="inlineStr">
        <is>
          <t xml:space="preserve"> </t>
        </is>
      </c>
      <c r="J32" s="53" t="n"/>
      <c r="P32" s="4" t="n"/>
      <c r="AK32" s="1" t="n">
        <v>2</v>
      </c>
      <c r="AL32" s="1" t="n">
        <v>1</v>
      </c>
    </row>
    <row r="33">
      <c r="J33" s="53" t="n"/>
      <c r="K33" s="53" t="n"/>
      <c r="P33" s="4" t="n"/>
      <c r="Z33" s="27" t="n"/>
    </row>
    <row r="34" ht="18" customHeight="1">
      <c r="K34" s="53" t="n"/>
      <c r="P34" s="4" t="n"/>
    </row>
    <row r="35" ht="15.6" customHeight="1" thickBot="1">
      <c r="K35" s="53" t="n"/>
      <c r="R35" s="53" t="n"/>
      <c r="V35" s="53" t="n"/>
      <c r="W35" s="53" t="n"/>
    </row>
    <row r="36" ht="15.6" customHeight="1" thickBot="1">
      <c r="Q36" s="116" t="inlineStr">
        <is>
          <t>Target UPH</t>
        </is>
      </c>
      <c r="R36" s="103" t="inlineStr">
        <is>
          <t>Total</t>
        </is>
      </c>
      <c r="S36" s="100" t="inlineStr">
        <is>
          <t>12PM</t>
        </is>
      </c>
      <c r="T36" s="101" t="inlineStr">
        <is>
          <t>UPH</t>
        </is>
      </c>
      <c r="U36" s="100" t="inlineStr">
        <is>
          <t>2PM</t>
        </is>
      </c>
      <c r="V36" s="101" t="inlineStr">
        <is>
          <t>UPH</t>
        </is>
      </c>
      <c r="W36" s="100" t="inlineStr">
        <is>
          <t>4PM</t>
        </is>
      </c>
      <c r="X36" s="101" t="inlineStr">
        <is>
          <t>UPH</t>
        </is>
      </c>
      <c r="Y36" s="100" t="inlineStr">
        <is>
          <t>6PM</t>
        </is>
      </c>
      <c r="Z36" s="101" t="inlineStr">
        <is>
          <t>UPH</t>
        </is>
      </c>
      <c r="AA36" s="100" t="inlineStr">
        <is>
          <t>8PM</t>
        </is>
      </c>
      <c r="AB36" s="101" t="inlineStr">
        <is>
          <t>UPH</t>
        </is>
      </c>
      <c r="AC36" s="100" t="inlineStr">
        <is>
          <t>10PM</t>
        </is>
      </c>
      <c r="AD36" s="101" t="inlineStr">
        <is>
          <t>UPH</t>
        </is>
      </c>
      <c r="AE36" s="100" t="inlineStr">
        <is>
          <t>EOD</t>
        </is>
      </c>
      <c r="AF36" s="102" t="inlineStr">
        <is>
          <t>Remaining</t>
        </is>
      </c>
    </row>
    <row r="37" ht="15.6" customHeight="1">
      <c r="N37" s="211" t="inlineStr">
        <is>
          <t>Room 1</t>
        </is>
      </c>
      <c r="O37" s="126" t="n"/>
      <c r="P37" s="96" t="inlineStr">
        <is>
          <t>Line 1</t>
        </is>
      </c>
      <c r="Q37" s="104" t="n"/>
      <c r="R37" s="104" t="n"/>
      <c r="S37" s="104" t="n"/>
      <c r="T37" s="104">
        <f>IF(U37&gt;0,(U37-S37)/2,"")</f>
        <v/>
      </c>
      <c r="U37" s="104" t="n"/>
      <c r="V37" s="104">
        <f>IF(W37&gt;0,(W37-U37)/2,"")</f>
        <v/>
      </c>
      <c r="W37" s="104" t="n"/>
      <c r="X37" s="104">
        <f>IF(Y37&gt;0,(Y37-W37)/2,"")</f>
        <v/>
      </c>
      <c r="Y37" s="104" t="n"/>
      <c r="Z37" s="104">
        <f>IF(AA37&gt;0,(AA37-Y37)/2,"")</f>
        <v/>
      </c>
      <c r="AA37" s="104" t="n"/>
      <c r="AB37" s="104">
        <f>IF(AC37&gt;0,(AC37-AA37)/2,"")</f>
        <v/>
      </c>
      <c r="AC37" s="104" t="n"/>
      <c r="AD37" s="104">
        <f>IF(AE37&gt;0,(AE37-AC37)/2,"")</f>
        <v/>
      </c>
      <c r="AE37" s="104" t="n"/>
      <c r="AF37" s="105">
        <f>AE37-R37</f>
        <v/>
      </c>
    </row>
    <row r="38" ht="15.6" customHeight="1">
      <c r="N38" s="212" t="n"/>
      <c r="O38" s="4" t="n"/>
      <c r="P38" s="95" t="inlineStr">
        <is>
          <t>Line 2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3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4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5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6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>
      <c r="N43" s="212" t="n"/>
      <c r="O43" s="4" t="n"/>
      <c r="P43" s="94" t="inlineStr">
        <is>
          <t>Line 7</t>
        </is>
      </c>
      <c r="Q43" s="108" t="n"/>
      <c r="R43" s="108" t="n"/>
      <c r="S43" s="108" t="n"/>
      <c r="T43" s="108">
        <f>IF(U43&gt;0,(U43-S43)/2,"")</f>
        <v/>
      </c>
      <c r="U43" s="108" t="n"/>
      <c r="V43" s="108">
        <f>IF(W43&gt;0,(W43-U43)/2,"")</f>
        <v/>
      </c>
      <c r="W43" s="108" t="n"/>
      <c r="X43" s="108">
        <f>IF(Y43&gt;0,(Y43-W43)/2,"")</f>
        <v/>
      </c>
      <c r="Y43" s="108" t="n"/>
      <c r="Z43" s="108">
        <f>IF(AA43&gt;0,(AA43-Y43)/2,"")</f>
        <v/>
      </c>
      <c r="AA43" s="108" t="n"/>
      <c r="AB43" s="108">
        <f>IF(AC43&gt;0,(AC43-AA43)/2,"")</f>
        <v/>
      </c>
      <c r="AC43" s="108" t="n"/>
      <c r="AD43" s="108">
        <f>IF(AE43&gt;0,(AE43-AC43)/2,"")</f>
        <v/>
      </c>
      <c r="AE43" s="108" t="n"/>
      <c r="AF43" s="109">
        <f>AE43-R43</f>
        <v/>
      </c>
    </row>
    <row r="44" ht="15.6" customHeight="1">
      <c r="N44" s="212" t="n"/>
      <c r="O44" s="4" t="n"/>
      <c r="P44" s="95" t="inlineStr">
        <is>
          <t>Line 8</t>
        </is>
      </c>
      <c r="Q44" s="106" t="n"/>
      <c r="R44" s="106" t="n"/>
      <c r="S44" s="106" t="n"/>
      <c r="T44" s="106">
        <f>IF(U44&gt;0,(U44-S44)/2,"")</f>
        <v/>
      </c>
      <c r="U44" s="106" t="n"/>
      <c r="V44" s="106">
        <f>IF(W44&gt;0,(W44-U44)/2,"")</f>
        <v/>
      </c>
      <c r="W44" s="106" t="n"/>
      <c r="X44" s="106">
        <f>IF(Y44&gt;0,(Y44-W44)/2,"")</f>
        <v/>
      </c>
      <c r="Y44" s="106" t="n"/>
      <c r="Z44" s="106">
        <f>IF(AA44&gt;0,(AA44-Y44)/2,"")</f>
        <v/>
      </c>
      <c r="AA44" s="106" t="n"/>
      <c r="AB44" s="106">
        <f>IF(AC44&gt;0,(AC44-AA44)/2,"")</f>
        <v/>
      </c>
      <c r="AC44" s="106" t="n"/>
      <c r="AD44" s="106">
        <f>IF(AE44&gt;0,(AE44-AC44)/2,"")</f>
        <v/>
      </c>
      <c r="AE44" s="106" t="n"/>
      <c r="AF44" s="107">
        <f>AE44-R44</f>
        <v/>
      </c>
    </row>
    <row r="45" ht="15.6" customHeight="1" thickBot="1">
      <c r="N45" s="213" t="n"/>
      <c r="O45" s="127" t="n"/>
      <c r="P45" s="97" t="inlineStr">
        <is>
          <t>Line 9</t>
        </is>
      </c>
      <c r="Q45" s="110" t="n"/>
      <c r="R45" s="110" t="n"/>
      <c r="S45" s="110" t="n"/>
      <c r="T45" s="110">
        <f>IF(U45&gt;0,(U45-S45)/2,"")</f>
        <v/>
      </c>
      <c r="U45" s="110" t="n"/>
      <c r="V45" s="110">
        <f>IF(W45&gt;0,(W45-U45)/2,"")</f>
        <v/>
      </c>
      <c r="W45" s="110" t="n"/>
      <c r="X45" s="110">
        <f>IF(Y45&gt;0,(Y45-W45)/2,"")</f>
        <v/>
      </c>
      <c r="Y45" s="110" t="n"/>
      <c r="Z45" s="110">
        <f>IF(AA45&gt;0,(AA45-Y45)/2,"")</f>
        <v/>
      </c>
      <c r="AA45" s="110" t="n"/>
      <c r="AB45" s="110">
        <f>IF(AC45&gt;0,(AC45-AA45)/2,"")</f>
        <v/>
      </c>
      <c r="AC45" s="110" t="n"/>
      <c r="AD45" s="110">
        <f>IF(AE45&gt;0,(AE45-AC45)/2,"")</f>
        <v/>
      </c>
      <c r="AE45" s="110" t="n"/>
      <c r="AF45" s="111">
        <f>AE45-R45</f>
        <v/>
      </c>
    </row>
    <row r="46" ht="15.6" customHeight="1">
      <c r="N46" s="211" t="inlineStr">
        <is>
          <t>Room 2</t>
        </is>
      </c>
      <c r="O46" s="126" t="n"/>
      <c r="P46" s="98" t="inlineStr">
        <is>
          <t>Line 1</t>
        </is>
      </c>
      <c r="Q46" s="112" t="n"/>
      <c r="R46" s="112" t="n"/>
      <c r="S46" s="112" t="n"/>
      <c r="T46" s="112">
        <f>IF(U46&gt;0,(U46-S46)/2,"")</f>
        <v/>
      </c>
      <c r="U46" s="112" t="n"/>
      <c r="V46" s="112">
        <f>IF(W46&gt;0,(W46-U46)/2,"")</f>
        <v/>
      </c>
      <c r="W46" s="112" t="n"/>
      <c r="X46" s="112">
        <f>IF(Y46&gt;0,(Y46-W46)/2,"")</f>
        <v/>
      </c>
      <c r="Y46" s="112" t="n"/>
      <c r="Z46" s="112">
        <f>IF(AA46&gt;0,(AA46-Y46)/2,"")</f>
        <v/>
      </c>
      <c r="AA46" s="112" t="n"/>
      <c r="AB46" s="112">
        <f>IF(AC46&gt;0,(AC46-AA46)/2,"")</f>
        <v/>
      </c>
      <c r="AC46" s="112" t="n"/>
      <c r="AD46" s="112">
        <f>IF(AE46&gt;0,(AE46-AC46)/2,"")</f>
        <v/>
      </c>
      <c r="AE46" s="112" t="n"/>
      <c r="AF46" s="113">
        <f>AE46-R46</f>
        <v/>
      </c>
    </row>
    <row r="47" ht="15.6" customHeight="1">
      <c r="N47" s="212" t="n"/>
      <c r="O47" s="4" t="n"/>
      <c r="P47" s="94" t="inlineStr">
        <is>
          <t>Line 2</t>
        </is>
      </c>
      <c r="Q47" s="108" t="n"/>
      <c r="R47" s="108" t="n"/>
      <c r="S47" s="108" t="n"/>
      <c r="T47" s="108">
        <f>IF(U47&gt;0,(U47-S47)/2,"")</f>
        <v/>
      </c>
      <c r="U47" s="108" t="n"/>
      <c r="V47" s="108">
        <f>IF(W47&gt;0,(W47-U47)/2,"")</f>
        <v/>
      </c>
      <c r="W47" s="108" t="n"/>
      <c r="X47" s="108">
        <f>IF(Y47&gt;0,(Y47-W47)/2,"")</f>
        <v/>
      </c>
      <c r="Y47" s="108" t="n"/>
      <c r="Z47" s="108">
        <f>IF(AA47&gt;0,(AA47-Y47)/2,"")</f>
        <v/>
      </c>
      <c r="AA47" s="108" t="n"/>
      <c r="AB47" s="108">
        <f>IF(AC47&gt;0,(AC47-AA47)/2,"")</f>
        <v/>
      </c>
      <c r="AC47" s="108" t="n"/>
      <c r="AD47" s="108">
        <f>IF(AE47&gt;0,(AE47-AC47)/2,"")</f>
        <v/>
      </c>
      <c r="AE47" s="108" t="n"/>
      <c r="AF47" s="109">
        <f>AE47-R47</f>
        <v/>
      </c>
    </row>
    <row r="48" ht="15.6" customHeight="1">
      <c r="N48" s="212" t="n"/>
      <c r="O48" s="4" t="n"/>
      <c r="P48" s="95" t="inlineStr">
        <is>
          <t>Line 3</t>
        </is>
      </c>
      <c r="Q48" s="106" t="n"/>
      <c r="R48" s="106" t="n"/>
      <c r="S48" s="106" t="n"/>
      <c r="T48" s="106">
        <f>IF(U48&gt;0,(U48-S48)/2,"")</f>
        <v/>
      </c>
      <c r="U48" s="106" t="n"/>
      <c r="V48" s="106">
        <f>IF(W48&gt;0,(W48-U48)/2,"")</f>
        <v/>
      </c>
      <c r="W48" s="106" t="n"/>
      <c r="X48" s="106">
        <f>IF(Y48&gt;0,(Y48-W48)/2,"")</f>
        <v/>
      </c>
      <c r="Y48" s="106" t="n"/>
      <c r="Z48" s="106">
        <f>IF(AA48&gt;0,(AA48-Y48)/2,"")</f>
        <v/>
      </c>
      <c r="AA48" s="106" t="n"/>
      <c r="AB48" s="106">
        <f>IF(AC48&gt;0,(AC48-AA48)/2,"")</f>
        <v/>
      </c>
      <c r="AC48" s="106" t="n"/>
      <c r="AD48" s="106">
        <f>IF(AE48&gt;0,(AE48-AC48)/2,"")</f>
        <v/>
      </c>
      <c r="AE48" s="106" t="n"/>
      <c r="AF48" s="107">
        <f>AE48-R48</f>
        <v/>
      </c>
    </row>
    <row r="49" ht="15.6" customHeight="1" thickBot="1">
      <c r="N49" s="213" t="n"/>
      <c r="O49" s="127" t="n"/>
      <c r="P49" s="97" t="inlineStr">
        <is>
          <t>Line 4</t>
        </is>
      </c>
      <c r="Q49" s="110" t="n"/>
      <c r="R49" s="110" t="n"/>
      <c r="S49" s="110" t="n"/>
      <c r="T49" s="110">
        <f>IF(U49&gt;0,(U49-S49)/2,"")</f>
        <v/>
      </c>
      <c r="U49" s="110" t="n"/>
      <c r="V49" s="110">
        <f>IF(W49&gt;0,(W49-U49)/2,"")</f>
        <v/>
      </c>
      <c r="W49" s="110" t="n"/>
      <c r="X49" s="110">
        <f>IF(Y49&gt;0,(Y49-W49)/2,"")</f>
        <v/>
      </c>
      <c r="Y49" s="110" t="n"/>
      <c r="Z49" s="110">
        <f>IF(AA49&gt;0,(AA49-Y49)/2,"")</f>
        <v/>
      </c>
      <c r="AA49" s="110" t="n"/>
      <c r="AB49" s="110">
        <f>IF(AC49&gt;0,(AC49-AA49)/2,"")</f>
        <v/>
      </c>
      <c r="AC49" s="110" t="n"/>
      <c r="AD49" s="110">
        <f>IF(AE49&gt;0,(AE49-AC49)/2,"")</f>
        <v/>
      </c>
      <c r="AE49" s="110" t="n"/>
      <c r="AF49" s="111">
        <f>AE49-R49</f>
        <v/>
      </c>
    </row>
    <row r="50" ht="15.6" customHeight="1">
      <c r="N50" s="211" t="inlineStr">
        <is>
          <t>Room 3</t>
        </is>
      </c>
      <c r="O50" s="126" t="n"/>
      <c r="P50" s="98" t="inlineStr">
        <is>
          <t>Line 1</t>
        </is>
      </c>
      <c r="Q50" s="112" t="n"/>
      <c r="R50" s="112" t="n"/>
      <c r="S50" s="112" t="n"/>
      <c r="T50" s="112">
        <f>IF(U50&gt;0,(U50-S50)/2,"")</f>
        <v/>
      </c>
      <c r="U50" s="112" t="n"/>
      <c r="V50" s="112">
        <f>IF(W50&gt;0,(W50-U50)/2,"")</f>
        <v/>
      </c>
      <c r="W50" s="112" t="n"/>
      <c r="X50" s="112">
        <f>IF(Y50&gt;0,(Y50-W50)/2,"")</f>
        <v/>
      </c>
      <c r="Y50" s="112" t="n"/>
      <c r="Z50" s="112">
        <f>IF(AA50&gt;0,(AA50-Y50)/2,"")</f>
        <v/>
      </c>
      <c r="AA50" s="112" t="n"/>
      <c r="AB50" s="112">
        <f>IF(AC50&gt;0,(AC50-AA50)/2,"")</f>
        <v/>
      </c>
      <c r="AC50" s="112" t="n"/>
      <c r="AD50" s="112">
        <f>IF(AE50&gt;0,(AE50-AC50)/2,"")</f>
        <v/>
      </c>
      <c r="AE50" s="112" t="n"/>
      <c r="AF50" s="113">
        <f>AE50-R50</f>
        <v/>
      </c>
    </row>
    <row r="51" ht="15.6" customHeight="1">
      <c r="N51" s="212" t="n"/>
      <c r="O51" s="4" t="n"/>
      <c r="P51" s="94" t="inlineStr">
        <is>
          <t>Line 2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3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4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5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6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>
      <c r="N56" s="212" t="n"/>
      <c r="O56" s="4" t="n"/>
      <c r="P56" s="95" t="inlineStr">
        <is>
          <t>Line 7</t>
        </is>
      </c>
      <c r="Q56" s="106" t="n"/>
      <c r="R56" s="106" t="n"/>
      <c r="S56" s="106" t="n"/>
      <c r="T56" s="106">
        <f>IF(U56&gt;0,(U56-S56)/2,"")</f>
        <v/>
      </c>
      <c r="U56" s="106" t="n"/>
      <c r="V56" s="106">
        <f>IF(W56&gt;0,(W56-U56)/2,"")</f>
        <v/>
      </c>
      <c r="W56" s="106" t="n"/>
      <c r="X56" s="106">
        <f>IF(Y56&gt;0,(Y56-W56)/2,"")</f>
        <v/>
      </c>
      <c r="Y56" s="106" t="n"/>
      <c r="Z56" s="106">
        <f>IF(AA56&gt;0,(AA56-Y56)/2,"")</f>
        <v/>
      </c>
      <c r="AA56" s="106" t="n"/>
      <c r="AB56" s="106">
        <f>IF(AC56&gt;0,(AC56-AA56)/2,"")</f>
        <v/>
      </c>
      <c r="AC56" s="106" t="n"/>
      <c r="AD56" s="106">
        <f>IF(AE56&gt;0,(AE56-AC56)/2,"")</f>
        <v/>
      </c>
      <c r="AE56" s="106" t="n"/>
      <c r="AF56" s="107">
        <f>AE56-R56</f>
        <v/>
      </c>
    </row>
    <row r="57" ht="15.6" customHeight="1">
      <c r="N57" s="212" t="n"/>
      <c r="O57" s="4" t="n"/>
      <c r="P57" s="94" t="inlineStr">
        <is>
          <t>Line 8</t>
        </is>
      </c>
      <c r="Q57" s="108" t="n"/>
      <c r="R57" s="108" t="n"/>
      <c r="S57" s="108" t="n"/>
      <c r="T57" s="108">
        <f>IF(U57&gt;0,(U57-S57)/2,"")</f>
        <v/>
      </c>
      <c r="U57" s="108" t="n"/>
      <c r="V57" s="108">
        <f>IF(W57&gt;0,(W57-U57)/2,"")</f>
        <v/>
      </c>
      <c r="W57" s="108" t="n"/>
      <c r="X57" s="108">
        <f>IF(Y57&gt;0,(Y57-W57)/2,"")</f>
        <v/>
      </c>
      <c r="Y57" s="108" t="n"/>
      <c r="Z57" s="108">
        <f>IF(AA57&gt;0,(AA57-Y57)/2,"")</f>
        <v/>
      </c>
      <c r="AA57" s="108" t="n"/>
      <c r="AB57" s="108">
        <f>IF(AC57&gt;0,(AC57-AA57)/2,"")</f>
        <v/>
      </c>
      <c r="AC57" s="108" t="n"/>
      <c r="AD57" s="108">
        <f>IF(AE57&gt;0,(AE57-AC57)/2,"")</f>
        <v/>
      </c>
      <c r="AE57" s="108" t="n"/>
      <c r="AF57" s="109">
        <f>AE57-R57</f>
        <v/>
      </c>
    </row>
    <row r="58" ht="15.6" customHeight="1" thickBot="1">
      <c r="N58" s="213" t="n"/>
      <c r="O58" s="127" t="n"/>
      <c r="P58" s="99" t="inlineStr">
        <is>
          <t>Line 9</t>
        </is>
      </c>
      <c r="Q58" s="114" t="n"/>
      <c r="R58" s="114" t="n"/>
      <c r="S58" s="114" t="n"/>
      <c r="T58" s="114">
        <f>IF(U58&gt;0,(U58-S58)/2,"")</f>
        <v/>
      </c>
      <c r="U58" s="114" t="n"/>
      <c r="V58" s="114">
        <f>IF(W58&gt;0,(W58-U58)/2,"")</f>
        <v/>
      </c>
      <c r="W58" s="114" t="n"/>
      <c r="X58" s="114">
        <f>IF(Y58&gt;0,(Y58-W58)/2,"")</f>
        <v/>
      </c>
      <c r="Y58" s="114" t="n"/>
      <c r="Z58" s="114">
        <f>IF(AA58&gt;0,(AA58-Y58)/2,"")</f>
        <v/>
      </c>
      <c r="AA58" s="114" t="n"/>
      <c r="AB58" s="114">
        <f>IF(AC58&gt;0,(AC58-AA58)/2,"")</f>
        <v/>
      </c>
      <c r="AC58" s="114" t="n"/>
      <c r="AD58" s="114">
        <f>IF(AE58&gt;0,(AE58-AC58)/2,"")</f>
        <v/>
      </c>
      <c r="AE58" s="114" t="n"/>
      <c r="AF58" s="115">
        <f>AE58-R58</f>
        <v/>
      </c>
    </row>
    <row r="59" ht="15.6" customHeight="1">
      <c r="N59" s="211" t="inlineStr">
        <is>
          <t>Room 4</t>
        </is>
      </c>
      <c r="O59" s="126" t="n"/>
      <c r="P59" s="96" t="inlineStr">
        <is>
          <t>Line 1</t>
        </is>
      </c>
      <c r="Q59" s="104" t="n"/>
      <c r="R59" s="104" t="n"/>
      <c r="S59" s="104" t="n"/>
      <c r="T59" s="104">
        <f>IF(U59&gt;0,(U59-S59)/2,"")</f>
        <v/>
      </c>
      <c r="U59" s="104" t="n"/>
      <c r="V59" s="104">
        <f>IF(W59&gt;0,(W59-U59)/2,"")</f>
        <v/>
      </c>
      <c r="W59" s="104" t="n"/>
      <c r="X59" s="104">
        <f>IF(Y59&gt;0,(Y59-W59)/2,"")</f>
        <v/>
      </c>
      <c r="Y59" s="104" t="n"/>
      <c r="Z59" s="104">
        <f>IF(AA59&gt;0,(AA59-Y59)/2,"")</f>
        <v/>
      </c>
      <c r="AA59" s="104" t="n"/>
      <c r="AB59" s="104">
        <f>IF(AC59&gt;0,(AC59-AA59)/2,"")</f>
        <v/>
      </c>
      <c r="AC59" s="104" t="n"/>
      <c r="AD59" s="104">
        <f>IF(AE59&gt;0,(AE59-AC59)/2,"")</f>
        <v/>
      </c>
      <c r="AE59" s="104" t="n"/>
      <c r="AF59" s="105">
        <f>AE59-R59</f>
        <v/>
      </c>
    </row>
    <row r="60" ht="15.6" customHeight="1">
      <c r="N60" s="212" t="n"/>
      <c r="O60" s="4" t="n"/>
      <c r="P60" s="95" t="inlineStr">
        <is>
          <t>Line 2</t>
        </is>
      </c>
      <c r="Q60" s="106" t="n"/>
      <c r="R60" s="106" t="n"/>
      <c r="S60" s="106" t="n"/>
      <c r="T60" s="106">
        <f>IF(U60&gt;0,(U60-S60)/2,"")</f>
        <v/>
      </c>
      <c r="U60" s="106" t="n"/>
      <c r="V60" s="106">
        <f>IF(W60&gt;0,(W60-U60)/2,"")</f>
        <v/>
      </c>
      <c r="W60" s="106" t="n"/>
      <c r="X60" s="106">
        <f>IF(Y60&gt;0,(Y60-W60)/2,"")</f>
        <v/>
      </c>
      <c r="Y60" s="106" t="n"/>
      <c r="Z60" s="106">
        <f>IF(AA60&gt;0,(AA60-Y60)/2,"")</f>
        <v/>
      </c>
      <c r="AA60" s="106" t="n"/>
      <c r="AB60" s="106">
        <f>IF(AC60&gt;0,(AC60-AA60)/2,"")</f>
        <v/>
      </c>
      <c r="AC60" s="106" t="n"/>
      <c r="AD60" s="106">
        <f>IF(AE60&gt;0,(AE60-AC60)/2,"")</f>
        <v/>
      </c>
      <c r="AE60" s="106" t="n"/>
      <c r="AF60" s="107">
        <f>AE60-R60</f>
        <v/>
      </c>
    </row>
    <row r="61" ht="15.6" customHeight="1">
      <c r="N61" s="212" t="n"/>
      <c r="O61" s="4" t="n"/>
      <c r="P61" s="94" t="inlineStr">
        <is>
          <t>Line 3</t>
        </is>
      </c>
      <c r="Q61" s="108" t="n"/>
      <c r="R61" s="108" t="n"/>
      <c r="S61" s="108" t="n"/>
      <c r="T61" s="108">
        <f>IF(U61&gt;0,(U61-S61)/2,"")</f>
        <v/>
      </c>
      <c r="U61" s="108" t="n"/>
      <c r="V61" s="108">
        <f>IF(W61&gt;0,(W61-U61)/2,"")</f>
        <v/>
      </c>
      <c r="W61" s="108" t="n"/>
      <c r="X61" s="108">
        <f>IF(Y61&gt;0,(Y61-W61)/2,"")</f>
        <v/>
      </c>
      <c r="Y61" s="108" t="n"/>
      <c r="Z61" s="108">
        <f>IF(AA61&gt;0,(AA61-Y61)/2,"")</f>
        <v/>
      </c>
      <c r="AA61" s="108" t="n"/>
      <c r="AB61" s="108">
        <f>IF(AC61&gt;0,(AC61-AA61)/2,"")</f>
        <v/>
      </c>
      <c r="AC61" s="108" t="n"/>
      <c r="AD61" s="108">
        <f>IF(AE61&gt;0,(AE61-AC61)/2,"")</f>
        <v/>
      </c>
      <c r="AE61" s="108" t="n"/>
      <c r="AF61" s="109">
        <f>AE61-R61</f>
        <v/>
      </c>
    </row>
    <row r="62" ht="15.6" customHeight="1" thickBot="1">
      <c r="N62" s="213" t="n"/>
      <c r="O62" s="127" t="n"/>
      <c r="P62" s="99" t="inlineStr">
        <is>
          <t>Line 4</t>
        </is>
      </c>
      <c r="Q62" s="114" t="n"/>
      <c r="R62" s="114" t="n"/>
      <c r="S62" s="114" t="n"/>
      <c r="T62" s="114">
        <f>IF(U62&gt;0,(U62-S62)/2,"")</f>
        <v/>
      </c>
      <c r="U62" s="114" t="n"/>
      <c r="V62" s="114">
        <f>IF(W62&gt;0,(W62-U62)/2,"")</f>
        <v/>
      </c>
      <c r="W62" s="114" t="n"/>
      <c r="X62" s="114">
        <f>IF(Y62&gt;0,(Y62-W62)/2,"")</f>
        <v/>
      </c>
      <c r="Y62" s="114" t="n"/>
      <c r="Z62" s="114">
        <f>IF(AA62&gt;0,(AA62-Y62)/2,"")</f>
        <v/>
      </c>
      <c r="AA62" s="114" t="n"/>
      <c r="AB62" s="114">
        <f>IF(AC62&gt;0,(AC62-AA62)/2,"")</f>
        <v/>
      </c>
      <c r="AC62" s="114" t="n"/>
      <c r="AD62" s="114">
        <f>IF(AE62&gt;0,(AE62-AC62)/2,"")</f>
        <v/>
      </c>
      <c r="AE62" s="114" t="n"/>
      <c r="AF62" s="115">
        <f>AE62-R62</f>
        <v/>
      </c>
    </row>
    <row r="63" ht="15.6" customHeight="1">
      <c r="N63" s="211" t="inlineStr">
        <is>
          <t>Room 5</t>
        </is>
      </c>
      <c r="O63" s="126" t="n"/>
      <c r="P63" s="96" t="inlineStr">
        <is>
          <t>Line 1</t>
        </is>
      </c>
      <c r="Q63" s="104" t="n"/>
      <c r="R63" s="104" t="n"/>
      <c r="S63" s="104" t="n"/>
      <c r="T63" s="104">
        <f>IF(U63&gt;0,(U63-S63)/2,"")</f>
        <v/>
      </c>
      <c r="U63" s="104" t="n"/>
      <c r="V63" s="104">
        <f>IF(W63&gt;0,(W63-U63)/2,"")</f>
        <v/>
      </c>
      <c r="W63" s="104" t="n"/>
      <c r="X63" s="104">
        <f>IF(Y63&gt;0,(Y63-W63)/2,"")</f>
        <v/>
      </c>
      <c r="Y63" s="104" t="n"/>
      <c r="Z63" s="104">
        <f>IF(AA63&gt;0,(AA63-Y63)/2,"")</f>
        <v/>
      </c>
      <c r="AA63" s="104" t="n"/>
      <c r="AB63" s="104">
        <f>IF(AC63&gt;0,(AC63-AA63)/2,"")</f>
        <v/>
      </c>
      <c r="AC63" s="104" t="n"/>
      <c r="AD63" s="104">
        <f>IF(AE63&gt;0,(AE63-AC63)/2,"")</f>
        <v/>
      </c>
      <c r="AE63" s="104" t="n"/>
      <c r="AF63" s="105">
        <f>AE63-R63</f>
        <v/>
      </c>
    </row>
    <row r="64" ht="15.6" customHeight="1">
      <c r="N64" s="212" t="n"/>
      <c r="O64" s="4" t="n"/>
      <c r="P64" s="95" t="inlineStr">
        <is>
          <t>Line 2</t>
        </is>
      </c>
      <c r="Q64" s="106" t="n"/>
      <c r="R64" s="106" t="n"/>
      <c r="S64" s="106" t="n"/>
      <c r="T64" s="106">
        <f>IF(U64&gt;0,(U64-S64)/2,"")</f>
        <v/>
      </c>
      <c r="U64" s="106" t="n"/>
      <c r="V64" s="106">
        <f>IF(W64&gt;0,(W64-U64)/2,"")</f>
        <v/>
      </c>
      <c r="W64" s="106" t="n"/>
      <c r="X64" s="106">
        <f>IF(Y64&gt;0,(Y64-W64)/2,"")</f>
        <v/>
      </c>
      <c r="Y64" s="106" t="n"/>
      <c r="Z64" s="106">
        <f>IF(AA64&gt;0,(AA64-Y64)/2,"")</f>
        <v/>
      </c>
      <c r="AA64" s="106" t="n"/>
      <c r="AB64" s="106">
        <f>IF(AC64&gt;0,(AC64-AA64)/2,"")</f>
        <v/>
      </c>
      <c r="AC64" s="106" t="n"/>
      <c r="AD64" s="106">
        <f>IF(AE64&gt;0,(AE64-AC64)/2,"")</f>
        <v/>
      </c>
      <c r="AE64" s="106" t="n"/>
      <c r="AF64" s="107">
        <f>AE64-R64</f>
        <v/>
      </c>
    </row>
    <row r="65">
      <c r="N65" s="212" t="n"/>
      <c r="O65" s="4" t="n"/>
      <c r="P65" s="94" t="inlineStr">
        <is>
          <t>Line 3</t>
        </is>
      </c>
      <c r="Q65" s="108" t="n"/>
      <c r="R65" s="108" t="n"/>
      <c r="S65" s="108" t="n"/>
      <c r="T65" s="108">
        <f>IF(U65&gt;0,(U65-S65)/2,"")</f>
        <v/>
      </c>
      <c r="U65" s="108" t="n"/>
      <c r="V65" s="108">
        <f>IF(W65&gt;0,(W65-U65)/2,"")</f>
        <v/>
      </c>
      <c r="W65" s="108" t="n"/>
      <c r="X65" s="108">
        <f>IF(Y65&gt;0,(Y65-W65)/2,"")</f>
        <v/>
      </c>
      <c r="Y65" s="108" t="n"/>
      <c r="Z65" s="108">
        <f>IF(AA65&gt;0,(AA65-Y65)/2,"")</f>
        <v/>
      </c>
      <c r="AA65" s="108" t="n"/>
      <c r="AB65" s="108">
        <f>IF(AC65&gt;0,(AC65-AA65)/2,"")</f>
        <v/>
      </c>
      <c r="AC65" s="108" t="n"/>
      <c r="AD65" s="108">
        <f>IF(AE65&gt;0,(AE65-AC65)/2,"")</f>
        <v/>
      </c>
      <c r="AE65" s="108" t="n"/>
      <c r="AF65" s="109">
        <f>AE65-R65</f>
        <v/>
      </c>
    </row>
    <row r="66" ht="15" customHeight="1" thickBot="1">
      <c r="N66" s="213" t="n"/>
      <c r="O66" s="127" t="n"/>
      <c r="P66" s="99" t="inlineStr">
        <is>
          <t>Line 4</t>
        </is>
      </c>
      <c r="Q66" s="114" t="n"/>
      <c r="R66" s="114" t="n"/>
      <c r="S66" s="114" t="n"/>
      <c r="T66" s="114">
        <f>IF(U66&gt;0,(U66-S66)/2,"")</f>
        <v/>
      </c>
      <c r="U66" s="114" t="n"/>
      <c r="V66" s="114">
        <f>IF(W66&gt;0,(W66-U66)/2,"")</f>
        <v/>
      </c>
      <c r="W66" s="114" t="n"/>
      <c r="X66" s="114">
        <f>IF(Y66&gt;0,(Y66-W66)/2,"")</f>
        <v/>
      </c>
      <c r="Y66" s="114" t="n"/>
      <c r="Z66" s="114">
        <f>IF(AA66&gt;0,(AA66-Y66)/2,"")</f>
        <v/>
      </c>
      <c r="AA66" s="114" t="n"/>
      <c r="AB66" s="114">
        <f>IF(AC66&gt;0,(AC66-AA66)/2,"")</f>
        <v/>
      </c>
      <c r="AC66" s="114" t="n"/>
      <c r="AD66" s="114">
        <f>IF(AE66&gt;0,(AE66-AC66)/2,"")</f>
        <v/>
      </c>
      <c r="AE66" s="114" t="n"/>
      <c r="AF66" s="115">
        <f>AE66-R66</f>
        <v/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7:AD27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8 U28 W28 Y28 AA28 AC28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6:AF26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7:AF27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8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2.xml><?xml version="1.0" encoding="utf-8"?>
<worksheet xmlns:r="http://schemas.openxmlformats.org/officeDocument/2006/relationships" xmlns="http://schemas.openxmlformats.org/spreadsheetml/2006/main">
  <sheetPr codeName="Sheet162">
    <tabColor theme="1"/>
    <outlinePr summaryBelow="1" summaryRight="1"/>
    <pageSetUpPr fitToPage="1"/>
  </sheetPr>
  <dimension ref="B2:AR66"/>
  <sheetViews>
    <sheetView topLeftCell="I1"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44512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23226</v>
      </c>
      <c r="G6" s="117" t="n">
        <v>14032.35825</v>
      </c>
      <c r="H6" s="117" t="n">
        <v>8146.200191439994</v>
      </c>
      <c r="I6" s="19">
        <f>G6+H6</f>
        <v/>
      </c>
      <c r="J6" s="119" t="n">
        <v>24711</v>
      </c>
      <c r="K6" s="117" t="n">
        <v>16711.23471666667</v>
      </c>
      <c r="L6" s="117" t="n">
        <v>8371.128074979993</v>
      </c>
      <c r="M6" s="19">
        <f>K6+L6</f>
        <v/>
      </c>
      <c r="N6" s="85" t="n">
        <v>78</v>
      </c>
      <c r="O6" s="85" t="n">
        <v>74</v>
      </c>
      <c r="P6" s="85" t="n">
        <v>64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200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2191</v>
      </c>
      <c r="E8" s="29" t="inlineStr">
        <is>
          <t>Room 2</t>
        </is>
      </c>
      <c r="F8" s="119" t="n">
        <v>0</v>
      </c>
      <c r="G8" s="117" t="n">
        <v>0</v>
      </c>
      <c r="H8" s="117" t="n">
        <v>5469.527457580001</v>
      </c>
      <c r="I8" s="19">
        <f>G8+H8</f>
        <v/>
      </c>
      <c r="J8" s="119" t="n">
        <v>0</v>
      </c>
      <c r="K8" s="117" t="n">
        <v>0</v>
      </c>
      <c r="L8" s="117" t="n">
        <v>5585.56343482</v>
      </c>
      <c r="M8" s="19">
        <f>K8+L8</f>
        <v/>
      </c>
      <c r="N8" s="87" t="n">
        <v>7</v>
      </c>
      <c r="O8" s="87" t="n">
        <v>7</v>
      </c>
      <c r="P8" s="87" t="n">
        <v>5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1043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2284</v>
      </c>
      <c r="E10" s="18" t="inlineStr">
        <is>
          <t>Room 3</t>
        </is>
      </c>
      <c r="F10" s="119" t="n">
        <v>19328</v>
      </c>
      <c r="G10" s="117" t="n">
        <v>15302.127</v>
      </c>
      <c r="H10" s="117" t="n">
        <v>343.206033</v>
      </c>
      <c r="I10" s="19">
        <f>G10+H10</f>
        <v/>
      </c>
      <c r="J10" s="119" t="n">
        <v>19156</v>
      </c>
      <c r="K10" s="117" t="n">
        <v>15265.3075</v>
      </c>
      <c r="L10" s="117" t="n">
        <v>344.2238672</v>
      </c>
      <c r="M10" s="19">
        <f>K10+L10</f>
        <v/>
      </c>
      <c r="N10" s="88" t="n">
        <v>50</v>
      </c>
      <c r="O10" s="88" t="n">
        <v>45</v>
      </c>
      <c r="P10" s="88" t="n">
        <v>46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11416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15377</v>
      </c>
      <c r="G12" s="117" t="n">
        <v>12652.58825</v>
      </c>
      <c r="H12" s="117" t="n">
        <v>19927.18215453999</v>
      </c>
      <c r="I12" s="19">
        <f>G12+H12</f>
        <v/>
      </c>
      <c r="J12" s="119" t="n">
        <v>15793</v>
      </c>
      <c r="K12" s="117" t="n">
        <v>16043.0045</v>
      </c>
      <c r="L12" s="117" t="n">
        <v>20081.10253839</v>
      </c>
      <c r="M12" s="19">
        <f>K12+L12</f>
        <v/>
      </c>
      <c r="N12" s="88" t="n">
        <v>52</v>
      </c>
      <c r="O12" s="88" t="n">
        <v>51</v>
      </c>
      <c r="P12" s="88" t="n">
        <v>39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39779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20651</v>
      </c>
      <c r="G14" s="117" t="n">
        <v>16826.89025</v>
      </c>
      <c r="H14" s="117" t="n">
        <v>25605.18284706001</v>
      </c>
      <c r="I14" s="19">
        <f>G14+H14</f>
        <v/>
      </c>
      <c r="J14" s="119" t="n">
        <v>20341</v>
      </c>
      <c r="K14" s="117" t="n">
        <v>18966.81125</v>
      </c>
      <c r="L14" s="117" t="n">
        <v>24952.43599321999</v>
      </c>
      <c r="M14" s="19">
        <f>K14+L14</f>
        <v/>
      </c>
      <c r="N14" s="88" t="n">
        <v>72</v>
      </c>
      <c r="O14" s="88" t="n">
        <v>71</v>
      </c>
      <c r="P14" s="88" t="n">
        <v>59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>
      <c r="B16" s="16" t="inlineStr">
        <is>
          <t>SBUX PHX</t>
        </is>
      </c>
      <c r="C16" s="17" t="n">
        <v>8739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10939.66130254</v>
      </c>
      <c r="I16" s="19">
        <f>G16+H16</f>
        <v/>
      </c>
      <c r="J16" s="119" t="n">
        <v>0</v>
      </c>
      <c r="K16" s="117" t="n">
        <v>0</v>
      </c>
      <c r="L16" s="117" t="n">
        <v>10870.46207536</v>
      </c>
      <c r="M16" s="19">
        <f>K16+L16</f>
        <v/>
      </c>
      <c r="N16" s="88" t="n">
        <v>12</v>
      </c>
      <c r="O16" s="88" t="n">
        <v>11</v>
      </c>
      <c r="P16" s="88" t="n">
        <v>10</v>
      </c>
      <c r="Q16" s="92" t="n"/>
      <c r="R16" s="20">
        <f>J16-Q16</f>
        <v/>
      </c>
      <c r="S16" s="21" t="n"/>
      <c r="T16" s="20">
        <f>IF(S16&gt;0,(S16-S17-$R16),"")</f>
        <v/>
      </c>
      <c r="U16" s="21" t="n"/>
      <c r="V16" s="20">
        <f>IF(U16&gt;0,(U16-U17-$R16),"")</f>
        <v/>
      </c>
      <c r="W16" s="21" t="n"/>
      <c r="X16" s="20">
        <f>IF(W16&gt;0,(W16-W17-$R16),"")</f>
        <v/>
      </c>
      <c r="Y16" s="21" t="n"/>
      <c r="Z16" s="20">
        <f>IF(Y16&gt;0,(Y16-Y17-$R16),"")</f>
        <v/>
      </c>
      <c r="AA16" s="21" t="n"/>
      <c r="AB16" s="20">
        <f>IF(AA16&gt;0,(AA16-AA17-$R16),"")</f>
        <v/>
      </c>
      <c r="AC16" s="21" t="n"/>
      <c r="AD16" s="22">
        <f>IF(AC16&gt;0,(AC16-AC17-$R16),"")</f>
        <v/>
      </c>
      <c r="AE16" s="21" t="n"/>
      <c r="AF16" s="22">
        <f>IF(AE16&gt;0,(AE16-AE17-$R16),"")</f>
        <v/>
      </c>
    </row>
    <row r="17" ht="15" customFormat="1" customHeight="1" s="4" thickBot="1">
      <c r="B17" s="16" t="inlineStr">
        <is>
          <t>SBUX LV B</t>
        </is>
      </c>
      <c r="C17" s="17" t="n">
        <v>525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Q17" s="93" t="inlineStr">
        <is>
          <t>Rm 6 Extra</t>
        </is>
      </c>
      <c r="R17" s="24" t="n"/>
      <c r="S17" s="25" t="n"/>
      <c r="T17" s="24" t="n"/>
      <c r="U17" s="25" t="n"/>
      <c r="V17" s="24" t="n"/>
      <c r="W17" s="25" t="n"/>
      <c r="X17" s="24" t="n"/>
      <c r="Y17" s="25" t="n"/>
      <c r="Z17" s="24" t="n"/>
      <c r="AA17" s="25" t="n"/>
      <c r="AB17" s="24" t="n"/>
      <c r="AC17" s="25" t="n"/>
      <c r="AD17" s="26" t="n"/>
      <c r="AE17" s="25" t="n"/>
      <c r="AF17" s="26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4393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  <c r="Q18" s="34">
        <f>SUM(Q6:Q15)</f>
        <v/>
      </c>
      <c r="R18" s="34">
        <f>SUM(R6:R17)</f>
        <v/>
      </c>
      <c r="S18" s="35">
        <f>S6+S8+S10+S12+S14-S7-S9-S11-S13-S15</f>
        <v/>
      </c>
      <c r="T18" s="36">
        <f>IF(S18&gt;1,(S18-$R18),"")</f>
        <v/>
      </c>
      <c r="U18" s="35">
        <f>U6+U8+U10+U12+U14-U7-U9-U11-U13-U15</f>
        <v/>
      </c>
      <c r="V18" s="36">
        <f>IF(U18&gt;1,(U18-$R18),"")</f>
        <v/>
      </c>
      <c r="W18" s="35">
        <f>W6+W8+W10+W12+W14-W7-W9-W11-W13-W15</f>
        <v/>
      </c>
      <c r="X18" s="36">
        <f>IF(W18&gt;1,(W18-$R18),"")</f>
        <v/>
      </c>
      <c r="Y18" s="35">
        <f>Y6+Y8+Y10+Y12+Y14-Y7-Y9-Y11-Y13-Y15</f>
        <v/>
      </c>
      <c r="Z18" s="36">
        <f>IF(Y18&gt;1,(Y18-$R18),"")</f>
        <v/>
      </c>
      <c r="AA18" s="35">
        <f>AA6+AA8+AA10+AA12+AA14-AA7-AA9-AA11-AA13-AA15</f>
        <v/>
      </c>
      <c r="AB18" s="36">
        <f>IF(AA18&gt;1,(AA18-$R18),"")</f>
        <v/>
      </c>
      <c r="AC18" s="35">
        <f>AC6+AC8+AC10+AC12+AC14-AC7-AC9-AC11-AC13-AC15</f>
        <v/>
      </c>
      <c r="AD18" s="37">
        <f>IF(AC18&gt;1,(AC18-$R18),"")</f>
        <v/>
      </c>
      <c r="AE18" s="35">
        <f>AE6+AE8+AE10+AE12+AE14-AE7-AE9-AE11-AE13-AE15</f>
        <v/>
      </c>
      <c r="AF18" s="37">
        <f>IF(AE18&gt;1,(AE18-$R18),"")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  <c r="Q19" s="38" t="inlineStr">
        <is>
          <t>Total Extra</t>
        </is>
      </c>
      <c r="R19" s="39" t="n"/>
      <c r="S19" s="40">
        <f>S17+S15+S13+S11+S9+S7</f>
        <v/>
      </c>
      <c r="T19" s="41" t="n"/>
      <c r="U19" s="40">
        <f>U17+U15+U13+U11+U9+U7</f>
        <v/>
      </c>
      <c r="V19" s="41" t="n"/>
      <c r="W19" s="40">
        <f>W17+W15+W13+W11+W9+W7</f>
        <v/>
      </c>
      <c r="X19" s="41" t="n"/>
      <c r="Y19" s="40">
        <f>Y17+Y15+Y13+Y11+Y9+Y7</f>
        <v/>
      </c>
      <c r="Z19" s="41" t="n"/>
      <c r="AA19" s="40">
        <f>AA17+AA15+AA13+AA11+AA9+AA7</f>
        <v/>
      </c>
      <c r="AB19" s="41" t="n"/>
      <c r="AC19" s="40">
        <f>AC17+AC15+AC13+AC11+AC9+AC7</f>
        <v/>
      </c>
      <c r="AD19" s="42" t="n"/>
      <c r="AE19" s="40">
        <f>AE17+AE15+AE13+AE11+AE9+AE7</f>
        <v/>
      </c>
      <c r="AF19" s="42" t="n"/>
    </row>
    <row r="20" ht="15" customHeight="1" thickBot="1">
      <c r="P20" s="125">
        <f>IFERROR(P19/O18,0)</f>
        <v/>
      </c>
      <c r="Q20" s="45" t="inlineStr">
        <is>
          <t>Unit/Hr</t>
        </is>
      </c>
      <c r="R20" s="46" t="n"/>
      <c r="S20" s="47">
        <f>IF(S18&gt;0,(S18)/2,"")</f>
        <v/>
      </c>
      <c r="T20" s="46" t="n"/>
      <c r="U20" s="47">
        <f>IF(U18&gt;0,(U18-S18)/2,"")</f>
        <v/>
      </c>
      <c r="V20" s="46" t="n"/>
      <c r="W20" s="47">
        <f>IF(W18&gt;0,(W18-U18)/2,"")</f>
        <v/>
      </c>
      <c r="X20" s="46" t="n"/>
      <c r="Y20" s="47">
        <f>IF(Y18&gt;0,(Y18-W18)/2,"")</f>
        <v/>
      </c>
      <c r="Z20" s="46" t="n"/>
      <c r="AA20" s="47">
        <f>IF(AA18&gt;0,(AA18-Y18)/2,"")</f>
        <v/>
      </c>
      <c r="AB20" s="46" t="n"/>
      <c r="AC20" s="47">
        <f>IF(AC18&gt;0,(AC18-AA18)/2,"")</f>
        <v/>
      </c>
      <c r="AD20" s="48" t="n"/>
      <c r="AE20" s="47">
        <f>IF(AE18&gt;0,(AE18-AC18)/2,"")</f>
        <v/>
      </c>
      <c r="AF20" s="48" t="n"/>
    </row>
    <row r="21" ht="15" customHeight="1" thickBot="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Q21" s="4" t="n"/>
      <c r="R21" s="4" t="n"/>
      <c r="S21" s="49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</row>
    <row r="22" ht="15" customHeight="1" thickBot="1">
      <c r="L22" s="4" t="n"/>
      <c r="M22" s="4" t="n"/>
      <c r="R22" s="51" t="inlineStr">
        <is>
          <t>Day Prior</t>
        </is>
      </c>
      <c r="S22" s="35" t="n"/>
      <c r="T22" s="36" t="n"/>
      <c r="U22" s="35" t="n"/>
      <c r="V22" s="36" t="n"/>
      <c r="W22" s="35" t="n"/>
      <c r="X22" s="36" t="n"/>
      <c r="Y22" s="35" t="n"/>
      <c r="Z22" s="36" t="n"/>
      <c r="AA22" s="35" t="n"/>
      <c r="AB22" s="36" t="n"/>
      <c r="AC22" s="35" t="n"/>
      <c r="AD22" s="37" t="n"/>
      <c r="AE22" s="35" t="n"/>
      <c r="AF22" s="37" t="n"/>
    </row>
    <row r="23" ht="15" customHeight="1" thickBot="1">
      <c r="M23" s="4" t="n"/>
      <c r="R23" s="52" t="n"/>
      <c r="S23" s="40" t="n"/>
      <c r="T23" s="41" t="n"/>
      <c r="U23" s="40" t="n"/>
      <c r="V23" s="41" t="n"/>
      <c r="W23" s="40" t="n"/>
      <c r="X23" s="41" t="n"/>
      <c r="Y23" s="40" t="n"/>
      <c r="Z23" s="41" t="n"/>
      <c r="AA23" s="40" t="n"/>
      <c r="AB23" s="41" t="n"/>
      <c r="AC23" s="40" t="n"/>
      <c r="AD23" s="42" t="n"/>
      <c r="AE23" s="40" t="n"/>
      <c r="AF23" s="42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  <c r="R24" s="54" t="n"/>
      <c r="S24" s="47" t="n"/>
      <c r="T24" s="46" t="n"/>
      <c r="U24" s="47" t="n"/>
      <c r="V24" s="46" t="n"/>
      <c r="W24" s="47" t="n"/>
      <c r="X24" s="46" t="n"/>
      <c r="Y24" s="47" t="n"/>
      <c r="Z24" s="46" t="n"/>
      <c r="AA24" s="47" t="n"/>
      <c r="AB24" s="46" t="n"/>
      <c r="AC24" s="47" t="n"/>
      <c r="AD24" s="48" t="n"/>
      <c r="AE24" s="47" t="n"/>
      <c r="AF24" s="48" t="n"/>
    </row>
    <row r="25" ht="15" customHeight="1" thickBot="1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</row>
    <row r="26">
      <c r="B26" s="74" t="inlineStr">
        <is>
          <t>ALBSWY</t>
        </is>
      </c>
      <c r="C26" s="122" t="n">
        <v>12887</v>
      </c>
      <c r="D26" s="76">
        <f>C11</f>
        <v/>
      </c>
      <c r="E26" s="77">
        <f>D26-C26</f>
        <v/>
      </c>
      <c r="M26" s="4" t="n"/>
      <c r="R26" s="59" t="inlineStr">
        <is>
          <t>Difference</t>
        </is>
      </c>
      <c r="S26" s="60">
        <f>IF(S18&gt;0,S18-S22,"")</f>
        <v/>
      </c>
      <c r="T26" s="60" t="n"/>
      <c r="U26" s="60">
        <f>IF(U18&gt;0,U18-U22,"")</f>
        <v/>
      </c>
      <c r="V26" s="60" t="n"/>
      <c r="W26" s="60">
        <f>IF(W18&gt;0,W18-W22,"")</f>
        <v/>
      </c>
      <c r="X26" s="60" t="n"/>
      <c r="Y26" s="60">
        <f>IF(Y18&gt;0,Y18-Y22,"")</f>
        <v/>
      </c>
      <c r="Z26" s="60" t="n"/>
      <c r="AA26" s="60">
        <f>IF(AA18&gt;0,AA18-AA22,"")</f>
        <v/>
      </c>
      <c r="AB26" s="60" t="n"/>
      <c r="AC26" s="60">
        <f>IF(AC18&gt;0,AC18-AC22,"")</f>
        <v/>
      </c>
      <c r="AD26" s="61" t="n"/>
      <c r="AE26" s="60">
        <f>IF(AE18&gt;0,AE18-AE22,"")</f>
        <v/>
      </c>
      <c r="AF26" s="61" t="n"/>
    </row>
    <row r="27">
      <c r="B27" s="74" t="inlineStr">
        <is>
          <t>KROGER</t>
        </is>
      </c>
      <c r="C27" s="122" t="n">
        <v>40576</v>
      </c>
      <c r="D27" s="76">
        <f>C7+C12+C13+C14+C15</f>
        <v/>
      </c>
      <c r="E27" s="77">
        <f>D27-C27</f>
        <v/>
      </c>
      <c r="J27" s="123" t="n"/>
      <c r="M27" s="4" t="n"/>
      <c r="R27" s="62" t="n"/>
      <c r="S27" s="63">
        <f>IF(S19&gt;=0,S19-S23,"")</f>
        <v/>
      </c>
      <c r="T27" s="64" t="n"/>
      <c r="U27" s="63">
        <f>IF(U19&gt;=0,U19-U23,"")</f>
        <v/>
      </c>
      <c r="V27" s="64" t="n"/>
      <c r="W27" s="63">
        <f>IF(W19&gt;=0,W19-W23,"")</f>
        <v/>
      </c>
      <c r="X27" s="64" t="n"/>
      <c r="Y27" s="63">
        <f>IF(Y19&gt;=0,Y19-Y23,"")</f>
        <v/>
      </c>
      <c r="Z27" s="64" t="n"/>
      <c r="AA27" s="63">
        <f>IF(AA19&gt;=0,AA19-AA23,"")</f>
        <v/>
      </c>
      <c r="AB27" s="64" t="n"/>
      <c r="AC27" s="63">
        <f>IF(AC19&gt;=0,AC19-AC23,"")</f>
        <v/>
      </c>
      <c r="AD27" s="65" t="n"/>
      <c r="AE27" s="63">
        <f>IF(AE19&gt;=0,AE19-AE23,"")</f>
        <v/>
      </c>
      <c r="AF27" s="65" t="n"/>
      <c r="AG27" s="69" t="n"/>
    </row>
    <row r="28" ht="15" customHeight="1" thickBot="1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  <c r="R28" s="66" t="n"/>
      <c r="S28" s="67">
        <f>IFERROR(IF(S20&gt;0,S20-S24,""),"")</f>
        <v/>
      </c>
      <c r="T28" s="55" t="n"/>
      <c r="U28" s="67">
        <f>IFERROR(IF(U20&gt;0,U20-U24,""),"")</f>
        <v/>
      </c>
      <c r="V28" s="55" t="n"/>
      <c r="W28" s="67">
        <f>IFERROR(IF(W20&gt;0,W20-W24,""),"")</f>
        <v/>
      </c>
      <c r="X28" s="55" t="n"/>
      <c r="Y28" s="67">
        <f>IFERROR(IF(Y20&gt;0,Y20-Y24,""),"")</f>
        <v/>
      </c>
      <c r="Z28" s="55" t="n"/>
      <c r="AA28" s="67">
        <f>IFERROR(IF(AA20&gt;0,AA20-AA24,""),"")</f>
        <v/>
      </c>
      <c r="AB28" s="55" t="n"/>
      <c r="AC28" s="67">
        <f>IFERROR(IF(AC20&gt;0,AC20-AC24,""),"")</f>
        <v/>
      </c>
      <c r="AD28" s="56" t="n"/>
      <c r="AE28" s="67">
        <f>IFERROR(IF(AE20&gt;0,AE20-AE24,""),"")</f>
        <v/>
      </c>
      <c r="AF28" s="56" t="n"/>
    </row>
    <row r="29">
      <c r="B29" s="74" t="inlineStr">
        <is>
          <t>WALMART</t>
        </is>
      </c>
      <c r="C29" s="122" t="n">
        <v>2284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12955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3879</v>
      </c>
      <c r="D31" s="80">
        <f>SUM(C8+C9)</f>
        <v/>
      </c>
      <c r="E31" s="81">
        <f>C31-D31</f>
        <v/>
      </c>
      <c r="P31" s="4" t="n"/>
      <c r="AK31" s="1" t="n">
        <v>3</v>
      </c>
      <c r="AL31" s="1" t="n">
        <v>4</v>
      </c>
    </row>
    <row r="32">
      <c r="F32" s="1" t="inlineStr">
        <is>
          <t xml:space="preserve"> </t>
        </is>
      </c>
      <c r="J32" s="53" t="n"/>
      <c r="P32" s="4" t="n"/>
      <c r="AK32" s="1" t="n">
        <v>2</v>
      </c>
      <c r="AL32" s="1" t="n">
        <v>1</v>
      </c>
    </row>
    <row r="33">
      <c r="J33" s="53" t="n"/>
      <c r="K33" s="53" t="n"/>
      <c r="P33" s="4" t="n"/>
      <c r="Z33" s="27" t="n"/>
    </row>
    <row r="34" ht="18" customHeight="1">
      <c r="K34" s="53" t="n"/>
      <c r="P34" s="4" t="n"/>
    </row>
    <row r="35" ht="15.6" customHeight="1" thickBot="1">
      <c r="K35" s="53" t="n"/>
      <c r="R35" s="53" t="n"/>
      <c r="V35" s="53" t="n"/>
      <c r="W35" s="53" t="n"/>
    </row>
    <row r="36" ht="15.6" customHeight="1" thickBot="1">
      <c r="Q36" s="116" t="inlineStr">
        <is>
          <t>Target UPH</t>
        </is>
      </c>
      <c r="R36" s="103" t="inlineStr">
        <is>
          <t>Total</t>
        </is>
      </c>
      <c r="S36" s="100" t="inlineStr">
        <is>
          <t>12PM</t>
        </is>
      </c>
      <c r="T36" s="101" t="inlineStr">
        <is>
          <t>UPH</t>
        </is>
      </c>
      <c r="U36" s="100" t="inlineStr">
        <is>
          <t>2PM</t>
        </is>
      </c>
      <c r="V36" s="101" t="inlineStr">
        <is>
          <t>UPH</t>
        </is>
      </c>
      <c r="W36" s="100" t="inlineStr">
        <is>
          <t>4PM</t>
        </is>
      </c>
      <c r="X36" s="101" t="inlineStr">
        <is>
          <t>UPH</t>
        </is>
      </c>
      <c r="Y36" s="100" t="inlineStr">
        <is>
          <t>6PM</t>
        </is>
      </c>
      <c r="Z36" s="101" t="inlineStr">
        <is>
          <t>UPH</t>
        </is>
      </c>
      <c r="AA36" s="100" t="inlineStr">
        <is>
          <t>8PM</t>
        </is>
      </c>
      <c r="AB36" s="101" t="inlineStr">
        <is>
          <t>UPH</t>
        </is>
      </c>
      <c r="AC36" s="100" t="inlineStr">
        <is>
          <t>10PM</t>
        </is>
      </c>
      <c r="AD36" s="101" t="inlineStr">
        <is>
          <t>UPH</t>
        </is>
      </c>
      <c r="AE36" s="100" t="inlineStr">
        <is>
          <t>EOD</t>
        </is>
      </c>
      <c r="AF36" s="102" t="inlineStr">
        <is>
          <t>Remaining</t>
        </is>
      </c>
    </row>
    <row r="37" ht="15.6" customHeight="1">
      <c r="N37" s="211" t="inlineStr">
        <is>
          <t>Room 1</t>
        </is>
      </c>
      <c r="O37" s="126" t="n"/>
      <c r="P37" s="96" t="inlineStr">
        <is>
          <t>Line 1</t>
        </is>
      </c>
      <c r="Q37" s="104" t="n"/>
      <c r="R37" s="104" t="n"/>
      <c r="S37" s="104" t="n"/>
      <c r="T37" s="104">
        <f>IF(U37&gt;0,(U37-S37)/2,"")</f>
        <v/>
      </c>
      <c r="U37" s="104" t="n"/>
      <c r="V37" s="104">
        <f>IF(W37&gt;0,(W37-U37)/2,"")</f>
        <v/>
      </c>
      <c r="W37" s="104" t="n"/>
      <c r="X37" s="104">
        <f>IF(Y37&gt;0,(Y37-W37)/2,"")</f>
        <v/>
      </c>
      <c r="Y37" s="104" t="n"/>
      <c r="Z37" s="104">
        <f>IF(AA37&gt;0,(AA37-Y37)/2,"")</f>
        <v/>
      </c>
      <c r="AA37" s="104" t="n"/>
      <c r="AB37" s="104">
        <f>IF(AC37&gt;0,(AC37-AA37)/2,"")</f>
        <v/>
      </c>
      <c r="AC37" s="104" t="n"/>
      <c r="AD37" s="104">
        <f>IF(AE37&gt;0,(AE37-AC37)/2,"")</f>
        <v/>
      </c>
      <c r="AE37" s="104" t="n"/>
      <c r="AF37" s="105">
        <f>AE37-R37</f>
        <v/>
      </c>
    </row>
    <row r="38" ht="15.6" customHeight="1">
      <c r="N38" s="212" t="n"/>
      <c r="O38" s="4" t="n"/>
      <c r="P38" s="95" t="inlineStr">
        <is>
          <t>Line 2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3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4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5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6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>
      <c r="N43" s="212" t="n"/>
      <c r="O43" s="4" t="n"/>
      <c r="P43" s="94" t="inlineStr">
        <is>
          <t>Line 7</t>
        </is>
      </c>
      <c r="Q43" s="108" t="n"/>
      <c r="R43" s="108" t="n"/>
      <c r="S43" s="108" t="n"/>
      <c r="T43" s="108">
        <f>IF(U43&gt;0,(U43-S43)/2,"")</f>
        <v/>
      </c>
      <c r="U43" s="108" t="n"/>
      <c r="V43" s="108">
        <f>IF(W43&gt;0,(W43-U43)/2,"")</f>
        <v/>
      </c>
      <c r="W43" s="108" t="n"/>
      <c r="X43" s="108">
        <f>IF(Y43&gt;0,(Y43-W43)/2,"")</f>
        <v/>
      </c>
      <c r="Y43" s="108" t="n"/>
      <c r="Z43" s="108">
        <f>IF(AA43&gt;0,(AA43-Y43)/2,"")</f>
        <v/>
      </c>
      <c r="AA43" s="108" t="n"/>
      <c r="AB43" s="108">
        <f>IF(AC43&gt;0,(AC43-AA43)/2,"")</f>
        <v/>
      </c>
      <c r="AC43" s="108" t="n"/>
      <c r="AD43" s="108">
        <f>IF(AE43&gt;0,(AE43-AC43)/2,"")</f>
        <v/>
      </c>
      <c r="AE43" s="108" t="n"/>
      <c r="AF43" s="109">
        <f>AE43-R43</f>
        <v/>
      </c>
    </row>
    <row r="44" ht="15.6" customHeight="1">
      <c r="N44" s="212" t="n"/>
      <c r="O44" s="4" t="n"/>
      <c r="P44" s="95" t="inlineStr">
        <is>
          <t>Line 8</t>
        </is>
      </c>
      <c r="Q44" s="106" t="n"/>
      <c r="R44" s="106" t="n"/>
      <c r="S44" s="106" t="n"/>
      <c r="T44" s="106">
        <f>IF(U44&gt;0,(U44-S44)/2,"")</f>
        <v/>
      </c>
      <c r="U44" s="106" t="n"/>
      <c r="V44" s="106">
        <f>IF(W44&gt;0,(W44-U44)/2,"")</f>
        <v/>
      </c>
      <c r="W44" s="106" t="n"/>
      <c r="X44" s="106">
        <f>IF(Y44&gt;0,(Y44-W44)/2,"")</f>
        <v/>
      </c>
      <c r="Y44" s="106" t="n"/>
      <c r="Z44" s="106">
        <f>IF(AA44&gt;0,(AA44-Y44)/2,"")</f>
        <v/>
      </c>
      <c r="AA44" s="106" t="n"/>
      <c r="AB44" s="106">
        <f>IF(AC44&gt;0,(AC44-AA44)/2,"")</f>
        <v/>
      </c>
      <c r="AC44" s="106" t="n"/>
      <c r="AD44" s="106">
        <f>IF(AE44&gt;0,(AE44-AC44)/2,"")</f>
        <v/>
      </c>
      <c r="AE44" s="106" t="n"/>
      <c r="AF44" s="107">
        <f>AE44-R44</f>
        <v/>
      </c>
    </row>
    <row r="45" ht="15.6" customHeight="1" thickBot="1">
      <c r="N45" s="213" t="n"/>
      <c r="O45" s="127" t="n"/>
      <c r="P45" s="97" t="inlineStr">
        <is>
          <t>Line 9</t>
        </is>
      </c>
      <c r="Q45" s="110" t="n"/>
      <c r="R45" s="110" t="n"/>
      <c r="S45" s="110" t="n"/>
      <c r="T45" s="110">
        <f>IF(U45&gt;0,(U45-S45)/2,"")</f>
        <v/>
      </c>
      <c r="U45" s="110" t="n"/>
      <c r="V45" s="110">
        <f>IF(W45&gt;0,(W45-U45)/2,"")</f>
        <v/>
      </c>
      <c r="W45" s="110" t="n"/>
      <c r="X45" s="110">
        <f>IF(Y45&gt;0,(Y45-W45)/2,"")</f>
        <v/>
      </c>
      <c r="Y45" s="110" t="n"/>
      <c r="Z45" s="110">
        <f>IF(AA45&gt;0,(AA45-Y45)/2,"")</f>
        <v/>
      </c>
      <c r="AA45" s="110" t="n"/>
      <c r="AB45" s="110">
        <f>IF(AC45&gt;0,(AC45-AA45)/2,"")</f>
        <v/>
      </c>
      <c r="AC45" s="110" t="n"/>
      <c r="AD45" s="110">
        <f>IF(AE45&gt;0,(AE45-AC45)/2,"")</f>
        <v/>
      </c>
      <c r="AE45" s="110" t="n"/>
      <c r="AF45" s="111">
        <f>AE45-R45</f>
        <v/>
      </c>
    </row>
    <row r="46" ht="15.6" customHeight="1">
      <c r="N46" s="211" t="inlineStr">
        <is>
          <t>Room 2</t>
        </is>
      </c>
      <c r="O46" s="126" t="n"/>
      <c r="P46" s="98" t="inlineStr">
        <is>
          <t>Line 1</t>
        </is>
      </c>
      <c r="Q46" s="112" t="n"/>
      <c r="R46" s="112" t="n"/>
      <c r="S46" s="112" t="n"/>
      <c r="T46" s="112">
        <f>IF(U46&gt;0,(U46-S46)/2,"")</f>
        <v/>
      </c>
      <c r="U46" s="112" t="n"/>
      <c r="V46" s="112">
        <f>IF(W46&gt;0,(W46-U46)/2,"")</f>
        <v/>
      </c>
      <c r="W46" s="112" t="n"/>
      <c r="X46" s="112">
        <f>IF(Y46&gt;0,(Y46-W46)/2,"")</f>
        <v/>
      </c>
      <c r="Y46" s="112" t="n"/>
      <c r="Z46" s="112">
        <f>IF(AA46&gt;0,(AA46-Y46)/2,"")</f>
        <v/>
      </c>
      <c r="AA46" s="112" t="n"/>
      <c r="AB46" s="112">
        <f>IF(AC46&gt;0,(AC46-AA46)/2,"")</f>
        <v/>
      </c>
      <c r="AC46" s="112" t="n"/>
      <c r="AD46" s="112">
        <f>IF(AE46&gt;0,(AE46-AC46)/2,"")</f>
        <v/>
      </c>
      <c r="AE46" s="112" t="n"/>
      <c r="AF46" s="113">
        <f>AE46-R46</f>
        <v/>
      </c>
    </row>
    <row r="47" ht="15.6" customHeight="1">
      <c r="N47" s="212" t="n"/>
      <c r="O47" s="4" t="n"/>
      <c r="P47" s="94" t="inlineStr">
        <is>
          <t>Line 2</t>
        </is>
      </c>
      <c r="Q47" s="108" t="n"/>
      <c r="R47" s="108" t="n"/>
      <c r="S47" s="108" t="n"/>
      <c r="T47" s="108">
        <f>IF(U47&gt;0,(U47-S47)/2,"")</f>
        <v/>
      </c>
      <c r="U47" s="108" t="n"/>
      <c r="V47" s="108">
        <f>IF(W47&gt;0,(W47-U47)/2,"")</f>
        <v/>
      </c>
      <c r="W47" s="108" t="n"/>
      <c r="X47" s="108">
        <f>IF(Y47&gt;0,(Y47-W47)/2,"")</f>
        <v/>
      </c>
      <c r="Y47" s="108" t="n"/>
      <c r="Z47" s="108">
        <f>IF(AA47&gt;0,(AA47-Y47)/2,"")</f>
        <v/>
      </c>
      <c r="AA47" s="108" t="n"/>
      <c r="AB47" s="108">
        <f>IF(AC47&gt;0,(AC47-AA47)/2,"")</f>
        <v/>
      </c>
      <c r="AC47" s="108" t="n"/>
      <c r="AD47" s="108">
        <f>IF(AE47&gt;0,(AE47-AC47)/2,"")</f>
        <v/>
      </c>
      <c r="AE47" s="108" t="n"/>
      <c r="AF47" s="109">
        <f>AE47-R47</f>
        <v/>
      </c>
    </row>
    <row r="48" ht="15.6" customHeight="1">
      <c r="N48" s="212" t="n"/>
      <c r="O48" s="4" t="n"/>
      <c r="P48" s="95" t="inlineStr">
        <is>
          <t>Line 3</t>
        </is>
      </c>
      <c r="Q48" s="106" t="n"/>
      <c r="R48" s="106" t="n"/>
      <c r="S48" s="106" t="n"/>
      <c r="T48" s="106">
        <f>IF(U48&gt;0,(U48-S48)/2,"")</f>
        <v/>
      </c>
      <c r="U48" s="106" t="n"/>
      <c r="V48" s="106">
        <f>IF(W48&gt;0,(W48-U48)/2,"")</f>
        <v/>
      </c>
      <c r="W48" s="106" t="n"/>
      <c r="X48" s="106">
        <f>IF(Y48&gt;0,(Y48-W48)/2,"")</f>
        <v/>
      </c>
      <c r="Y48" s="106" t="n"/>
      <c r="Z48" s="106">
        <f>IF(AA48&gt;0,(AA48-Y48)/2,"")</f>
        <v/>
      </c>
      <c r="AA48" s="106" t="n"/>
      <c r="AB48" s="106">
        <f>IF(AC48&gt;0,(AC48-AA48)/2,"")</f>
        <v/>
      </c>
      <c r="AC48" s="106" t="n"/>
      <c r="AD48" s="106">
        <f>IF(AE48&gt;0,(AE48-AC48)/2,"")</f>
        <v/>
      </c>
      <c r="AE48" s="106" t="n"/>
      <c r="AF48" s="107">
        <f>AE48-R48</f>
        <v/>
      </c>
    </row>
    <row r="49" ht="15.6" customHeight="1" thickBot="1">
      <c r="N49" s="213" t="n"/>
      <c r="O49" s="127" t="n"/>
      <c r="P49" s="97" t="inlineStr">
        <is>
          <t>Line 4</t>
        </is>
      </c>
      <c r="Q49" s="110" t="n"/>
      <c r="R49" s="110" t="n"/>
      <c r="S49" s="110" t="n"/>
      <c r="T49" s="110">
        <f>IF(U49&gt;0,(U49-S49)/2,"")</f>
        <v/>
      </c>
      <c r="U49" s="110" t="n"/>
      <c r="V49" s="110">
        <f>IF(W49&gt;0,(W49-U49)/2,"")</f>
        <v/>
      </c>
      <c r="W49" s="110" t="n"/>
      <c r="X49" s="110">
        <f>IF(Y49&gt;0,(Y49-W49)/2,"")</f>
        <v/>
      </c>
      <c r="Y49" s="110" t="n"/>
      <c r="Z49" s="110">
        <f>IF(AA49&gt;0,(AA49-Y49)/2,"")</f>
        <v/>
      </c>
      <c r="AA49" s="110" t="n"/>
      <c r="AB49" s="110">
        <f>IF(AC49&gt;0,(AC49-AA49)/2,"")</f>
        <v/>
      </c>
      <c r="AC49" s="110" t="n"/>
      <c r="AD49" s="110">
        <f>IF(AE49&gt;0,(AE49-AC49)/2,"")</f>
        <v/>
      </c>
      <c r="AE49" s="110" t="n"/>
      <c r="AF49" s="111">
        <f>AE49-R49</f>
        <v/>
      </c>
    </row>
    <row r="50" ht="15.6" customHeight="1">
      <c r="N50" s="211" t="inlineStr">
        <is>
          <t>Room 3</t>
        </is>
      </c>
      <c r="O50" s="126" t="n"/>
      <c r="P50" s="98" t="inlineStr">
        <is>
          <t>Line 1</t>
        </is>
      </c>
      <c r="Q50" s="112" t="n"/>
      <c r="R50" s="112" t="n"/>
      <c r="S50" s="112" t="n"/>
      <c r="T50" s="112">
        <f>IF(U50&gt;0,(U50-S50)/2,"")</f>
        <v/>
      </c>
      <c r="U50" s="112" t="n"/>
      <c r="V50" s="112">
        <f>IF(W50&gt;0,(W50-U50)/2,"")</f>
        <v/>
      </c>
      <c r="W50" s="112" t="n"/>
      <c r="X50" s="112">
        <f>IF(Y50&gt;0,(Y50-W50)/2,"")</f>
        <v/>
      </c>
      <c r="Y50" s="112" t="n"/>
      <c r="Z50" s="112">
        <f>IF(AA50&gt;0,(AA50-Y50)/2,"")</f>
        <v/>
      </c>
      <c r="AA50" s="112" t="n"/>
      <c r="AB50" s="112">
        <f>IF(AC50&gt;0,(AC50-AA50)/2,"")</f>
        <v/>
      </c>
      <c r="AC50" s="112" t="n"/>
      <c r="AD50" s="112">
        <f>IF(AE50&gt;0,(AE50-AC50)/2,"")</f>
        <v/>
      </c>
      <c r="AE50" s="112" t="n"/>
      <c r="AF50" s="113">
        <f>AE50-R50</f>
        <v/>
      </c>
    </row>
    <row r="51" ht="15.6" customHeight="1">
      <c r="N51" s="212" t="n"/>
      <c r="O51" s="4" t="n"/>
      <c r="P51" s="94" t="inlineStr">
        <is>
          <t>Line 2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3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4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5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6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>
      <c r="N56" s="212" t="n"/>
      <c r="O56" s="4" t="n"/>
      <c r="P56" s="95" t="inlineStr">
        <is>
          <t>Line 7</t>
        </is>
      </c>
      <c r="Q56" s="106" t="n"/>
      <c r="R56" s="106" t="n"/>
      <c r="S56" s="106" t="n"/>
      <c r="T56" s="106">
        <f>IF(U56&gt;0,(U56-S56)/2,"")</f>
        <v/>
      </c>
      <c r="U56" s="106" t="n"/>
      <c r="V56" s="106">
        <f>IF(W56&gt;0,(W56-U56)/2,"")</f>
        <v/>
      </c>
      <c r="W56" s="106" t="n"/>
      <c r="X56" s="106">
        <f>IF(Y56&gt;0,(Y56-W56)/2,"")</f>
        <v/>
      </c>
      <c r="Y56" s="106" t="n"/>
      <c r="Z56" s="106">
        <f>IF(AA56&gt;0,(AA56-Y56)/2,"")</f>
        <v/>
      </c>
      <c r="AA56" s="106" t="n"/>
      <c r="AB56" s="106">
        <f>IF(AC56&gt;0,(AC56-AA56)/2,"")</f>
        <v/>
      </c>
      <c r="AC56" s="106" t="n"/>
      <c r="AD56" s="106">
        <f>IF(AE56&gt;0,(AE56-AC56)/2,"")</f>
        <v/>
      </c>
      <c r="AE56" s="106" t="n"/>
      <c r="AF56" s="107">
        <f>AE56-R56</f>
        <v/>
      </c>
    </row>
    <row r="57" ht="15.6" customHeight="1">
      <c r="N57" s="212" t="n"/>
      <c r="O57" s="4" t="n"/>
      <c r="P57" s="94" t="inlineStr">
        <is>
          <t>Line 8</t>
        </is>
      </c>
      <c r="Q57" s="108" t="n"/>
      <c r="R57" s="108" t="n"/>
      <c r="S57" s="108" t="n"/>
      <c r="T57" s="108">
        <f>IF(U57&gt;0,(U57-S57)/2,"")</f>
        <v/>
      </c>
      <c r="U57" s="108" t="n"/>
      <c r="V57" s="108">
        <f>IF(W57&gt;0,(W57-U57)/2,"")</f>
        <v/>
      </c>
      <c r="W57" s="108" t="n"/>
      <c r="X57" s="108">
        <f>IF(Y57&gt;0,(Y57-W57)/2,"")</f>
        <v/>
      </c>
      <c r="Y57" s="108" t="n"/>
      <c r="Z57" s="108">
        <f>IF(AA57&gt;0,(AA57-Y57)/2,"")</f>
        <v/>
      </c>
      <c r="AA57" s="108" t="n"/>
      <c r="AB57" s="108">
        <f>IF(AC57&gt;0,(AC57-AA57)/2,"")</f>
        <v/>
      </c>
      <c r="AC57" s="108" t="n"/>
      <c r="AD57" s="108">
        <f>IF(AE57&gt;0,(AE57-AC57)/2,"")</f>
        <v/>
      </c>
      <c r="AE57" s="108" t="n"/>
      <c r="AF57" s="109">
        <f>AE57-R57</f>
        <v/>
      </c>
    </row>
    <row r="58" ht="15.6" customHeight="1" thickBot="1">
      <c r="N58" s="213" t="n"/>
      <c r="O58" s="127" t="n"/>
      <c r="P58" s="99" t="inlineStr">
        <is>
          <t>Line 9</t>
        </is>
      </c>
      <c r="Q58" s="114" t="n"/>
      <c r="R58" s="114" t="n"/>
      <c r="S58" s="114" t="n"/>
      <c r="T58" s="114">
        <f>IF(U58&gt;0,(U58-S58)/2,"")</f>
        <v/>
      </c>
      <c r="U58" s="114" t="n"/>
      <c r="V58" s="114">
        <f>IF(W58&gt;0,(W58-U58)/2,"")</f>
        <v/>
      </c>
      <c r="W58" s="114" t="n"/>
      <c r="X58" s="114">
        <f>IF(Y58&gt;0,(Y58-W58)/2,"")</f>
        <v/>
      </c>
      <c r="Y58" s="114" t="n"/>
      <c r="Z58" s="114">
        <f>IF(AA58&gt;0,(AA58-Y58)/2,"")</f>
        <v/>
      </c>
      <c r="AA58" s="114" t="n"/>
      <c r="AB58" s="114">
        <f>IF(AC58&gt;0,(AC58-AA58)/2,"")</f>
        <v/>
      </c>
      <c r="AC58" s="114" t="n"/>
      <c r="AD58" s="114">
        <f>IF(AE58&gt;0,(AE58-AC58)/2,"")</f>
        <v/>
      </c>
      <c r="AE58" s="114" t="n"/>
      <c r="AF58" s="115">
        <f>AE58-R58</f>
        <v/>
      </c>
    </row>
    <row r="59" ht="15.6" customHeight="1">
      <c r="N59" s="211" t="inlineStr">
        <is>
          <t>Room 4</t>
        </is>
      </c>
      <c r="O59" s="126" t="n"/>
      <c r="P59" s="96" t="inlineStr">
        <is>
          <t>Line 1</t>
        </is>
      </c>
      <c r="Q59" s="104" t="n"/>
      <c r="R59" s="104" t="n"/>
      <c r="S59" s="104" t="n"/>
      <c r="T59" s="104">
        <f>IF(U59&gt;0,(U59-S59)/2,"")</f>
        <v/>
      </c>
      <c r="U59" s="104" t="n"/>
      <c r="V59" s="104">
        <f>IF(W59&gt;0,(W59-U59)/2,"")</f>
        <v/>
      </c>
      <c r="W59" s="104" t="n"/>
      <c r="X59" s="104">
        <f>IF(Y59&gt;0,(Y59-W59)/2,"")</f>
        <v/>
      </c>
      <c r="Y59" s="104" t="n"/>
      <c r="Z59" s="104">
        <f>IF(AA59&gt;0,(AA59-Y59)/2,"")</f>
        <v/>
      </c>
      <c r="AA59" s="104" t="n"/>
      <c r="AB59" s="104">
        <f>IF(AC59&gt;0,(AC59-AA59)/2,"")</f>
        <v/>
      </c>
      <c r="AC59" s="104" t="n"/>
      <c r="AD59" s="104">
        <f>IF(AE59&gt;0,(AE59-AC59)/2,"")</f>
        <v/>
      </c>
      <c r="AE59" s="104" t="n"/>
      <c r="AF59" s="105">
        <f>AE59-R59</f>
        <v/>
      </c>
    </row>
    <row r="60" ht="15.6" customHeight="1">
      <c r="N60" s="212" t="n"/>
      <c r="O60" s="4" t="n"/>
      <c r="P60" s="95" t="inlineStr">
        <is>
          <t>Line 2</t>
        </is>
      </c>
      <c r="Q60" s="106" t="n"/>
      <c r="R60" s="106" t="n"/>
      <c r="S60" s="106" t="n"/>
      <c r="T60" s="106">
        <f>IF(U60&gt;0,(U60-S60)/2,"")</f>
        <v/>
      </c>
      <c r="U60" s="106" t="n"/>
      <c r="V60" s="106">
        <f>IF(W60&gt;0,(W60-U60)/2,"")</f>
        <v/>
      </c>
      <c r="W60" s="106" t="n"/>
      <c r="X60" s="106">
        <f>IF(Y60&gt;0,(Y60-W60)/2,"")</f>
        <v/>
      </c>
      <c r="Y60" s="106" t="n"/>
      <c r="Z60" s="106">
        <f>IF(AA60&gt;0,(AA60-Y60)/2,"")</f>
        <v/>
      </c>
      <c r="AA60" s="106" t="n"/>
      <c r="AB60" s="106">
        <f>IF(AC60&gt;0,(AC60-AA60)/2,"")</f>
        <v/>
      </c>
      <c r="AC60" s="106" t="n"/>
      <c r="AD60" s="106">
        <f>IF(AE60&gt;0,(AE60-AC60)/2,"")</f>
        <v/>
      </c>
      <c r="AE60" s="106" t="n"/>
      <c r="AF60" s="107">
        <f>AE60-R60</f>
        <v/>
      </c>
    </row>
    <row r="61" ht="15.6" customHeight="1">
      <c r="N61" s="212" t="n"/>
      <c r="O61" s="4" t="n"/>
      <c r="P61" s="94" t="inlineStr">
        <is>
          <t>Line 3</t>
        </is>
      </c>
      <c r="Q61" s="108" t="n"/>
      <c r="R61" s="108" t="n"/>
      <c r="S61" s="108" t="n"/>
      <c r="T61" s="108">
        <f>IF(U61&gt;0,(U61-S61)/2,"")</f>
        <v/>
      </c>
      <c r="U61" s="108" t="n"/>
      <c r="V61" s="108">
        <f>IF(W61&gt;0,(W61-U61)/2,"")</f>
        <v/>
      </c>
      <c r="W61" s="108" t="n"/>
      <c r="X61" s="108">
        <f>IF(Y61&gt;0,(Y61-W61)/2,"")</f>
        <v/>
      </c>
      <c r="Y61" s="108" t="n"/>
      <c r="Z61" s="108">
        <f>IF(AA61&gt;0,(AA61-Y61)/2,"")</f>
        <v/>
      </c>
      <c r="AA61" s="108" t="n"/>
      <c r="AB61" s="108">
        <f>IF(AC61&gt;0,(AC61-AA61)/2,"")</f>
        <v/>
      </c>
      <c r="AC61" s="108" t="n"/>
      <c r="AD61" s="108">
        <f>IF(AE61&gt;0,(AE61-AC61)/2,"")</f>
        <v/>
      </c>
      <c r="AE61" s="108" t="n"/>
      <c r="AF61" s="109">
        <f>AE61-R61</f>
        <v/>
      </c>
    </row>
    <row r="62" ht="15.6" customHeight="1" thickBot="1">
      <c r="N62" s="213" t="n"/>
      <c r="O62" s="127" t="n"/>
      <c r="P62" s="99" t="inlineStr">
        <is>
          <t>Line 4</t>
        </is>
      </c>
      <c r="Q62" s="114" t="n"/>
      <c r="R62" s="114" t="n"/>
      <c r="S62" s="114" t="n"/>
      <c r="T62" s="114">
        <f>IF(U62&gt;0,(U62-S62)/2,"")</f>
        <v/>
      </c>
      <c r="U62" s="114" t="n"/>
      <c r="V62" s="114">
        <f>IF(W62&gt;0,(W62-U62)/2,"")</f>
        <v/>
      </c>
      <c r="W62" s="114" t="n"/>
      <c r="X62" s="114">
        <f>IF(Y62&gt;0,(Y62-W62)/2,"")</f>
        <v/>
      </c>
      <c r="Y62" s="114" t="n"/>
      <c r="Z62" s="114">
        <f>IF(AA62&gt;0,(AA62-Y62)/2,"")</f>
        <v/>
      </c>
      <c r="AA62" s="114" t="n"/>
      <c r="AB62" s="114">
        <f>IF(AC62&gt;0,(AC62-AA62)/2,"")</f>
        <v/>
      </c>
      <c r="AC62" s="114" t="n"/>
      <c r="AD62" s="114">
        <f>IF(AE62&gt;0,(AE62-AC62)/2,"")</f>
        <v/>
      </c>
      <c r="AE62" s="114" t="n"/>
      <c r="AF62" s="115">
        <f>AE62-R62</f>
        <v/>
      </c>
    </row>
    <row r="63" ht="15.6" customHeight="1">
      <c r="N63" s="211" t="inlineStr">
        <is>
          <t>Room 5</t>
        </is>
      </c>
      <c r="O63" s="126" t="n"/>
      <c r="P63" s="96" t="inlineStr">
        <is>
          <t>Line 1</t>
        </is>
      </c>
      <c r="Q63" s="104" t="n"/>
      <c r="R63" s="104" t="n"/>
      <c r="S63" s="104" t="n"/>
      <c r="T63" s="104">
        <f>IF(U63&gt;0,(U63-S63)/2,"")</f>
        <v/>
      </c>
      <c r="U63" s="104" t="n"/>
      <c r="V63" s="104">
        <f>IF(W63&gt;0,(W63-U63)/2,"")</f>
        <v/>
      </c>
      <c r="W63" s="104" t="n"/>
      <c r="X63" s="104">
        <f>IF(Y63&gt;0,(Y63-W63)/2,"")</f>
        <v/>
      </c>
      <c r="Y63" s="104" t="n"/>
      <c r="Z63" s="104">
        <f>IF(AA63&gt;0,(AA63-Y63)/2,"")</f>
        <v/>
      </c>
      <c r="AA63" s="104" t="n"/>
      <c r="AB63" s="104">
        <f>IF(AC63&gt;0,(AC63-AA63)/2,"")</f>
        <v/>
      </c>
      <c r="AC63" s="104" t="n"/>
      <c r="AD63" s="104">
        <f>IF(AE63&gt;0,(AE63-AC63)/2,"")</f>
        <v/>
      </c>
      <c r="AE63" s="104" t="n"/>
      <c r="AF63" s="105">
        <f>AE63-R63</f>
        <v/>
      </c>
    </row>
    <row r="64" ht="15.6" customHeight="1">
      <c r="N64" s="212" t="n"/>
      <c r="O64" s="4" t="n"/>
      <c r="P64" s="95" t="inlineStr">
        <is>
          <t>Line 2</t>
        </is>
      </c>
      <c r="Q64" s="106" t="n"/>
      <c r="R64" s="106" t="n"/>
      <c r="S64" s="106" t="n"/>
      <c r="T64" s="106">
        <f>IF(U64&gt;0,(U64-S64)/2,"")</f>
        <v/>
      </c>
      <c r="U64" s="106" t="n"/>
      <c r="V64" s="106">
        <f>IF(W64&gt;0,(W64-U64)/2,"")</f>
        <v/>
      </c>
      <c r="W64" s="106" t="n"/>
      <c r="X64" s="106">
        <f>IF(Y64&gt;0,(Y64-W64)/2,"")</f>
        <v/>
      </c>
      <c r="Y64" s="106" t="n"/>
      <c r="Z64" s="106">
        <f>IF(AA64&gt;0,(AA64-Y64)/2,"")</f>
        <v/>
      </c>
      <c r="AA64" s="106" t="n"/>
      <c r="AB64" s="106">
        <f>IF(AC64&gt;0,(AC64-AA64)/2,"")</f>
        <v/>
      </c>
      <c r="AC64" s="106" t="n"/>
      <c r="AD64" s="106">
        <f>IF(AE64&gt;0,(AE64-AC64)/2,"")</f>
        <v/>
      </c>
      <c r="AE64" s="106" t="n"/>
      <c r="AF64" s="107">
        <f>AE64-R64</f>
        <v/>
      </c>
    </row>
    <row r="65">
      <c r="N65" s="212" t="n"/>
      <c r="O65" s="4" t="n"/>
      <c r="P65" s="94" t="inlineStr">
        <is>
          <t>Line 3</t>
        </is>
      </c>
      <c r="Q65" s="108" t="n"/>
      <c r="R65" s="108" t="n"/>
      <c r="S65" s="108" t="n"/>
      <c r="T65" s="108">
        <f>IF(U65&gt;0,(U65-S65)/2,"")</f>
        <v/>
      </c>
      <c r="U65" s="108" t="n"/>
      <c r="V65" s="108">
        <f>IF(W65&gt;0,(W65-U65)/2,"")</f>
        <v/>
      </c>
      <c r="W65" s="108" t="n"/>
      <c r="X65" s="108">
        <f>IF(Y65&gt;0,(Y65-W65)/2,"")</f>
        <v/>
      </c>
      <c r="Y65" s="108" t="n"/>
      <c r="Z65" s="108">
        <f>IF(AA65&gt;0,(AA65-Y65)/2,"")</f>
        <v/>
      </c>
      <c r="AA65" s="108" t="n"/>
      <c r="AB65" s="108">
        <f>IF(AC65&gt;0,(AC65-AA65)/2,"")</f>
        <v/>
      </c>
      <c r="AC65" s="108" t="n"/>
      <c r="AD65" s="108">
        <f>IF(AE65&gt;0,(AE65-AC65)/2,"")</f>
        <v/>
      </c>
      <c r="AE65" s="108" t="n"/>
      <c r="AF65" s="109">
        <f>AE65-R65</f>
        <v/>
      </c>
    </row>
    <row r="66" ht="15" customHeight="1" thickBot="1">
      <c r="N66" s="213" t="n"/>
      <c r="O66" s="127" t="n"/>
      <c r="P66" s="99" t="inlineStr">
        <is>
          <t>Line 4</t>
        </is>
      </c>
      <c r="Q66" s="114" t="n"/>
      <c r="R66" s="114" t="n"/>
      <c r="S66" s="114" t="n"/>
      <c r="T66" s="114">
        <f>IF(U66&gt;0,(U66-S66)/2,"")</f>
        <v/>
      </c>
      <c r="U66" s="114" t="n"/>
      <c r="V66" s="114">
        <f>IF(W66&gt;0,(W66-U66)/2,"")</f>
        <v/>
      </c>
      <c r="W66" s="114" t="n"/>
      <c r="X66" s="114">
        <f>IF(Y66&gt;0,(Y66-W66)/2,"")</f>
        <v/>
      </c>
      <c r="Y66" s="114" t="n"/>
      <c r="Z66" s="114">
        <f>IF(AA66&gt;0,(AA66-Y66)/2,"")</f>
        <v/>
      </c>
      <c r="AA66" s="114" t="n"/>
      <c r="AB66" s="114">
        <f>IF(AC66&gt;0,(AC66-AA66)/2,"")</f>
        <v/>
      </c>
      <c r="AC66" s="114" t="n"/>
      <c r="AD66" s="114">
        <f>IF(AE66&gt;0,(AE66-AC66)/2,"")</f>
        <v/>
      </c>
      <c r="AE66" s="114" t="n"/>
      <c r="AF66" s="115">
        <f>AE66-R66</f>
        <v/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7:AD27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8 U28 W28 Y28 AA28 AC28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6:AF26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7:AF27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8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3.xml><?xml version="1.0" encoding="utf-8"?>
<worksheet xmlns:r="http://schemas.openxmlformats.org/officeDocument/2006/relationships" xmlns="http://schemas.openxmlformats.org/spreadsheetml/2006/main">
  <sheetPr codeName="Sheet163">
    <tabColor theme="1"/>
    <outlinePr summaryBelow="1" summaryRight="1"/>
    <pageSetUpPr fitToPage="1"/>
  </sheetPr>
  <dimension ref="B2:AR66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44513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47</v>
      </c>
      <c r="E6" s="18" t="inlineStr">
        <is>
          <t xml:space="preserve">Room 1 </t>
        </is>
      </c>
      <c r="F6" s="119" t="n">
        <v>25249</v>
      </c>
      <c r="G6" s="117" t="n">
        <v>14460.71</v>
      </c>
      <c r="H6" s="117" t="n">
        <v>8840.843935560004</v>
      </c>
      <c r="I6" s="19">
        <f>G6+H6</f>
        <v/>
      </c>
      <c r="J6" s="119" t="n">
        <v>27175</v>
      </c>
      <c r="K6" s="117" t="n">
        <v>17564.13366666666</v>
      </c>
      <c r="L6" s="117" t="n">
        <v>9164.093726280002</v>
      </c>
      <c r="M6" s="19">
        <f>K6+L6</f>
        <v/>
      </c>
      <c r="N6" s="85" t="n">
        <v>93</v>
      </c>
      <c r="O6" s="85" t="n">
        <v>92</v>
      </c>
      <c r="P6" s="85" t="n">
        <v>80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2338</v>
      </c>
      <c r="E8" s="29" t="inlineStr">
        <is>
          <t>Room 2</t>
        </is>
      </c>
      <c r="F8" s="119" t="n">
        <v>0</v>
      </c>
      <c r="G8" s="117" t="n">
        <v>0</v>
      </c>
      <c r="H8" s="117" t="n">
        <v>5249.947662439999</v>
      </c>
      <c r="I8" s="19">
        <f>G8+H8</f>
        <v/>
      </c>
      <c r="J8" s="119" t="n">
        <v>0</v>
      </c>
      <c r="K8" s="117" t="n">
        <v>0</v>
      </c>
      <c r="L8" s="117" t="n">
        <v>5350.23465218</v>
      </c>
      <c r="M8" s="19">
        <f>K8+L8</f>
        <v/>
      </c>
      <c r="N8" s="87" t="n">
        <v>7</v>
      </c>
      <c r="O8" s="87" t="n">
        <v>7</v>
      </c>
      <c r="P8" s="87" t="n">
        <v>6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940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2369</v>
      </c>
      <c r="E10" s="18" t="inlineStr">
        <is>
          <t>Room 3</t>
        </is>
      </c>
      <c r="F10" s="119" t="n">
        <v>18287</v>
      </c>
      <c r="G10" s="117" t="n">
        <v>12150.427</v>
      </c>
      <c r="H10" s="117" t="n">
        <v>425.271962</v>
      </c>
      <c r="I10" s="19">
        <f>G10+H10</f>
        <v/>
      </c>
      <c r="J10" s="119" t="n">
        <v>19284</v>
      </c>
      <c r="K10" s="117" t="n">
        <v>14088.466</v>
      </c>
      <c r="L10" s="117" t="n">
        <v>411.4660904</v>
      </c>
      <c r="M10" s="19">
        <f>K10+L10</f>
        <v/>
      </c>
      <c r="N10" s="88" t="n">
        <v>55</v>
      </c>
      <c r="O10" s="88" t="n">
        <v>51</v>
      </c>
      <c r="P10" s="88" t="n">
        <v>51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9439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15749</v>
      </c>
      <c r="G12" s="117" t="n">
        <v>12684.79725</v>
      </c>
      <c r="H12" s="117" t="n">
        <v>20590.71555378</v>
      </c>
      <c r="I12" s="19">
        <f>G12+H12</f>
        <v/>
      </c>
      <c r="J12" s="119" t="n">
        <v>16417</v>
      </c>
      <c r="K12" s="117" t="n">
        <v>16400.4475</v>
      </c>
      <c r="L12" s="117" t="n">
        <v>21126.30595495001</v>
      </c>
      <c r="M12" s="19">
        <f>K12+L12</f>
        <v/>
      </c>
      <c r="N12" s="88" t="n">
        <v>56</v>
      </c>
      <c r="O12" s="88" t="n">
        <v>56</v>
      </c>
      <c r="P12" s="88" t="n">
        <v>48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38158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698</v>
      </c>
      <c r="E14" s="18" t="inlineStr">
        <is>
          <t>Room 5</t>
        </is>
      </c>
      <c r="F14" s="119" t="n">
        <v>13107</v>
      </c>
      <c r="G14" s="117" t="n">
        <v>14124.14025</v>
      </c>
      <c r="H14" s="117" t="n">
        <v>17052.0299578</v>
      </c>
      <c r="I14" s="19">
        <f>G14+H14</f>
        <v/>
      </c>
      <c r="J14" s="119" t="n">
        <v>21185</v>
      </c>
      <c r="K14" s="117" t="n">
        <v>18863.24025</v>
      </c>
      <c r="L14" s="117" t="n">
        <v>24209.37855788</v>
      </c>
      <c r="M14" s="19">
        <f>K14+L14</f>
        <v/>
      </c>
      <c r="N14" s="88" t="n">
        <v>65</v>
      </c>
      <c r="O14" s="88" t="n">
        <v>70</v>
      </c>
      <c r="P14" s="88" t="n">
        <v>49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>
      <c r="B15" s="43" t="inlineStr">
        <is>
          <t xml:space="preserve">DILLONS </t>
        </is>
      </c>
      <c r="C15" s="50" t="n">
        <v>215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>
      <c r="B16" s="16" t="inlineStr">
        <is>
          <t>SBUX PHX</t>
        </is>
      </c>
      <c r="C16" s="17" t="n">
        <v>9347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6158.06573228</v>
      </c>
      <c r="I16" s="19">
        <f>G16+H16</f>
        <v/>
      </c>
      <c r="J16" s="119" t="n">
        <v>0</v>
      </c>
      <c r="K16" s="117" t="n">
        <v>0</v>
      </c>
      <c r="L16" s="117" t="n">
        <v>6189.908592799999</v>
      </c>
      <c r="M16" s="19">
        <f>K16+L16</f>
        <v/>
      </c>
      <c r="N16" s="88" t="n">
        <v>11</v>
      </c>
      <c r="O16" s="88" t="n">
        <v>10</v>
      </c>
      <c r="P16" s="88" t="n">
        <v>9</v>
      </c>
      <c r="Q16" s="92" t="n"/>
      <c r="R16" s="20">
        <f>J16-Q16</f>
        <v/>
      </c>
      <c r="S16" s="21" t="n"/>
      <c r="T16" s="20">
        <f>IF(S16&gt;0,(S16-S17-$R16),"")</f>
        <v/>
      </c>
      <c r="U16" s="21" t="n"/>
      <c r="V16" s="20">
        <f>IF(U16&gt;0,(U16-U17-$R16),"")</f>
        <v/>
      </c>
      <c r="W16" s="21" t="n"/>
      <c r="X16" s="20">
        <f>IF(W16&gt;0,(W16-W17-$R16),"")</f>
        <v/>
      </c>
      <c r="Y16" s="21" t="n"/>
      <c r="Z16" s="20">
        <f>IF(Y16&gt;0,(Y16-Y17-$R16),"")</f>
        <v/>
      </c>
      <c r="AA16" s="21" t="n"/>
      <c r="AB16" s="20">
        <f>IF(AA16&gt;0,(AA16-AA17-$R16),"")</f>
        <v/>
      </c>
      <c r="AC16" s="21" t="n"/>
      <c r="AD16" s="22">
        <f>IF(AC16&gt;0,(AC16-AC17-$R16),"")</f>
        <v/>
      </c>
      <c r="AE16" s="21" t="n"/>
      <c r="AF16" s="22">
        <f>IF(AE16&gt;0,(AE16-AE17-$R16),"")</f>
        <v/>
      </c>
    </row>
    <row r="17" ht="15" customFormat="1" customHeight="1" s="4" thickBot="1">
      <c r="B17" s="16" t="inlineStr">
        <is>
          <t>SBUX LV B</t>
        </is>
      </c>
      <c r="C17" s="17" t="n">
        <v>1895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Q17" s="93" t="inlineStr">
        <is>
          <t>Rm 6 Extra</t>
        </is>
      </c>
      <c r="R17" s="24" t="n"/>
      <c r="S17" s="25" t="n"/>
      <c r="T17" s="24" t="n"/>
      <c r="U17" s="25" t="n"/>
      <c r="V17" s="24" t="n"/>
      <c r="W17" s="25" t="n"/>
      <c r="X17" s="24" t="n"/>
      <c r="Y17" s="25" t="n"/>
      <c r="Z17" s="24" t="n"/>
      <c r="AA17" s="25" t="n"/>
      <c r="AB17" s="24" t="n"/>
      <c r="AC17" s="25" t="n"/>
      <c r="AD17" s="26" t="n"/>
      <c r="AE17" s="25" t="n"/>
      <c r="AF17" s="26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4489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  <c r="Q18" s="34">
        <f>SUM(Q6:Q15)</f>
        <v/>
      </c>
      <c r="R18" s="34">
        <f>SUM(R6:R17)</f>
        <v/>
      </c>
      <c r="S18" s="35">
        <f>S6+S8+S10+S12+S14-S7-S9-S11-S13-S15</f>
        <v/>
      </c>
      <c r="T18" s="36">
        <f>IF(S18&gt;1,(S18-$R18),"")</f>
        <v/>
      </c>
      <c r="U18" s="35">
        <f>U6+U8+U10+U12+U14-U7-U9-U11-U13-U15</f>
        <v/>
      </c>
      <c r="V18" s="36">
        <f>IF(U18&gt;1,(U18-$R18),"")</f>
        <v/>
      </c>
      <c r="W18" s="35">
        <f>W6+W8+W10+W12+W14-W7-W9-W11-W13-W15</f>
        <v/>
      </c>
      <c r="X18" s="36">
        <f>IF(W18&gt;1,(W18-$R18),"")</f>
        <v/>
      </c>
      <c r="Y18" s="35">
        <f>Y6+Y8+Y10+Y12+Y14-Y7-Y9-Y11-Y13-Y15</f>
        <v/>
      </c>
      <c r="Z18" s="36">
        <f>IF(Y18&gt;1,(Y18-$R18),"")</f>
        <v/>
      </c>
      <c r="AA18" s="35">
        <f>AA6+AA8+AA10+AA12+AA14-AA7-AA9-AA11-AA13-AA15</f>
        <v/>
      </c>
      <c r="AB18" s="36">
        <f>IF(AA18&gt;1,(AA18-$R18),"")</f>
        <v/>
      </c>
      <c r="AC18" s="35">
        <f>AC6+AC8+AC10+AC12+AC14-AC7-AC9-AC11-AC13-AC15</f>
        <v/>
      </c>
      <c r="AD18" s="37">
        <f>IF(AC18&gt;1,(AC18-$R18),"")</f>
        <v/>
      </c>
      <c r="AE18" s="35">
        <f>AE6+AE8+AE10+AE12+AE14-AE7-AE9-AE11-AE13-AE15</f>
        <v/>
      </c>
      <c r="AF18" s="37">
        <f>IF(AE18&gt;1,(AE18-$R18),"")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  <c r="Q19" s="38" t="inlineStr">
        <is>
          <t>Total Extra</t>
        </is>
      </c>
      <c r="R19" s="39" t="n"/>
      <c r="S19" s="40">
        <f>S17+S15+S13+S11+S9+S7</f>
        <v/>
      </c>
      <c r="T19" s="41" t="n"/>
      <c r="U19" s="40">
        <f>U17+U15+U13+U11+U9+U7</f>
        <v/>
      </c>
      <c r="V19" s="41" t="n"/>
      <c r="W19" s="40">
        <f>W17+W15+W13+W11+W9+W7</f>
        <v/>
      </c>
      <c r="X19" s="41" t="n"/>
      <c r="Y19" s="40">
        <f>Y17+Y15+Y13+Y11+Y9+Y7</f>
        <v/>
      </c>
      <c r="Z19" s="41" t="n"/>
      <c r="AA19" s="40">
        <f>AA17+AA15+AA13+AA11+AA9+AA7</f>
        <v/>
      </c>
      <c r="AB19" s="41" t="n"/>
      <c r="AC19" s="40">
        <f>AC17+AC15+AC13+AC11+AC9+AC7</f>
        <v/>
      </c>
      <c r="AD19" s="42" t="n"/>
      <c r="AE19" s="40">
        <f>AE17+AE15+AE13+AE11+AE9+AE7</f>
        <v/>
      </c>
      <c r="AF19" s="42" t="n"/>
    </row>
    <row r="20" ht="15" customHeight="1" thickBot="1">
      <c r="P20" s="125">
        <f>IFERROR(P19/O18,0)</f>
        <v/>
      </c>
      <c r="Q20" s="45" t="inlineStr">
        <is>
          <t>Unit/Hr</t>
        </is>
      </c>
      <c r="R20" s="46" t="n"/>
      <c r="S20" s="47">
        <f>IF(S18&gt;0,(S18)/2,"")</f>
        <v/>
      </c>
      <c r="T20" s="46" t="n"/>
      <c r="U20" s="47">
        <f>IF(U18&gt;0,(U18-S18)/2,"")</f>
        <v/>
      </c>
      <c r="V20" s="46" t="n"/>
      <c r="W20" s="47">
        <f>IF(W18&gt;0,(W18-U18)/2,"")</f>
        <v/>
      </c>
      <c r="X20" s="46" t="n"/>
      <c r="Y20" s="47">
        <f>IF(Y18&gt;0,(Y18-W18)/2,"")</f>
        <v/>
      </c>
      <c r="Z20" s="46" t="n"/>
      <c r="AA20" s="47">
        <f>IF(AA18&gt;0,(AA18-Y18)/2,"")</f>
        <v/>
      </c>
      <c r="AB20" s="46" t="n"/>
      <c r="AC20" s="47">
        <f>IF(AC18&gt;0,(AC18-AA18)/2,"")</f>
        <v/>
      </c>
      <c r="AD20" s="48" t="n"/>
      <c r="AE20" s="47">
        <f>IF(AE18&gt;0,(AE18-AC18)/2,"")</f>
        <v/>
      </c>
      <c r="AF20" s="48" t="n"/>
    </row>
    <row r="21" ht="15" customHeight="1" thickBot="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Q21" s="4" t="n"/>
      <c r="R21" s="4" t="n"/>
      <c r="S21" s="49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</row>
    <row r="22" ht="15" customHeight="1" thickBot="1">
      <c r="L22" s="4" t="n"/>
      <c r="M22" s="4" t="n"/>
      <c r="R22" s="51" t="inlineStr">
        <is>
          <t>Day Prior</t>
        </is>
      </c>
      <c r="S22" s="35" t="n"/>
      <c r="T22" s="36" t="n"/>
      <c r="U22" s="35" t="n"/>
      <c r="V22" s="36" t="n"/>
      <c r="W22" s="35" t="n"/>
      <c r="X22" s="36" t="n"/>
      <c r="Y22" s="35" t="n"/>
      <c r="Z22" s="36" t="n"/>
      <c r="AA22" s="35" t="n"/>
      <c r="AB22" s="36" t="n"/>
      <c r="AC22" s="35" t="n"/>
      <c r="AD22" s="37" t="n"/>
      <c r="AE22" s="35" t="n"/>
      <c r="AF22" s="37" t="n"/>
    </row>
    <row r="23" ht="15" customHeight="1" thickBot="1">
      <c r="M23" s="4" t="n"/>
      <c r="R23" s="52" t="n"/>
      <c r="S23" s="40" t="n"/>
      <c r="T23" s="41" t="n"/>
      <c r="U23" s="40" t="n"/>
      <c r="V23" s="41" t="n"/>
      <c r="W23" s="40" t="n"/>
      <c r="X23" s="41" t="n"/>
      <c r="Y23" s="40" t="n"/>
      <c r="Z23" s="41" t="n"/>
      <c r="AA23" s="40" t="n"/>
      <c r="AB23" s="41" t="n"/>
      <c r="AC23" s="40" t="n"/>
      <c r="AD23" s="42" t="n"/>
      <c r="AE23" s="40" t="n"/>
      <c r="AF23" s="42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  <c r="R24" s="54" t="n"/>
      <c r="S24" s="47" t="n"/>
      <c r="T24" s="46" t="n"/>
      <c r="U24" s="47" t="n"/>
      <c r="V24" s="46" t="n"/>
      <c r="W24" s="47" t="n"/>
      <c r="X24" s="46" t="n"/>
      <c r="Y24" s="47" t="n"/>
      <c r="Z24" s="46" t="n"/>
      <c r="AA24" s="47" t="n"/>
      <c r="AB24" s="46" t="n"/>
      <c r="AC24" s="47" t="n"/>
      <c r="AD24" s="48" t="n"/>
      <c r="AE24" s="47" t="n"/>
      <c r="AF24" s="48" t="n"/>
    </row>
    <row r="25" ht="15" customHeight="1" thickBot="1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</row>
    <row r="26">
      <c r="B26" s="74" t="inlineStr">
        <is>
          <t>ALBSWY</t>
        </is>
      </c>
      <c r="C26" s="122" t="n">
        <v>11575</v>
      </c>
      <c r="D26" s="76">
        <f>C11</f>
        <v/>
      </c>
      <c r="E26" s="77">
        <f>D26-C26</f>
        <v/>
      </c>
      <c r="M26" s="4" t="n"/>
      <c r="R26" s="59" t="inlineStr">
        <is>
          <t>Difference</t>
        </is>
      </c>
      <c r="S26" s="60">
        <f>IF(S18&gt;0,S18-S22,"")</f>
        <v/>
      </c>
      <c r="T26" s="60" t="n"/>
      <c r="U26" s="60">
        <f>IF(U18&gt;0,U18-U22,"")</f>
        <v/>
      </c>
      <c r="V26" s="60" t="n"/>
      <c r="W26" s="60">
        <f>IF(W18&gt;0,W18-W22,"")</f>
        <v/>
      </c>
      <c r="X26" s="60" t="n"/>
      <c r="Y26" s="60">
        <f>IF(Y18&gt;0,Y18-Y22,"")</f>
        <v/>
      </c>
      <c r="Z26" s="60" t="n"/>
      <c r="AA26" s="60">
        <f>IF(AA18&gt;0,AA18-AA22,"")</f>
        <v/>
      </c>
      <c r="AB26" s="60" t="n"/>
      <c r="AC26" s="60">
        <f>IF(AC18&gt;0,AC18-AC22,"")</f>
        <v/>
      </c>
      <c r="AD26" s="61" t="n"/>
      <c r="AE26" s="60">
        <f>IF(AE18&gt;0,AE18-AE22,"")</f>
        <v/>
      </c>
      <c r="AF26" s="61" t="n"/>
    </row>
    <row r="27">
      <c r="B27" s="74" t="inlineStr">
        <is>
          <t>KROGER</t>
        </is>
      </c>
      <c r="C27" s="122" t="n">
        <v>37443</v>
      </c>
      <c r="D27" s="76">
        <f>C7+C12+C13+C14+C15</f>
        <v/>
      </c>
      <c r="E27" s="77">
        <f>D27-C27</f>
        <v/>
      </c>
      <c r="J27" s="123" t="n"/>
      <c r="M27" s="4" t="n"/>
      <c r="R27" s="62" t="n"/>
      <c r="S27" s="63">
        <f>IF(S19&gt;=0,S19-S23,"")</f>
        <v/>
      </c>
      <c r="T27" s="64" t="n"/>
      <c r="U27" s="63">
        <f>IF(U19&gt;=0,U19-U23,"")</f>
        <v/>
      </c>
      <c r="V27" s="64" t="n"/>
      <c r="W27" s="63">
        <f>IF(W19&gt;=0,W19-W23,"")</f>
        <v/>
      </c>
      <c r="X27" s="64" t="n"/>
      <c r="Y27" s="63">
        <f>IF(Y19&gt;=0,Y19-Y23,"")</f>
        <v/>
      </c>
      <c r="Z27" s="64" t="n"/>
      <c r="AA27" s="63">
        <f>IF(AA19&gt;=0,AA19-AA23,"")</f>
        <v/>
      </c>
      <c r="AB27" s="64" t="n"/>
      <c r="AC27" s="63">
        <f>IF(AC19&gt;=0,AC19-AC23,"")</f>
        <v/>
      </c>
      <c r="AD27" s="65" t="n"/>
      <c r="AE27" s="63">
        <f>IF(AE19&gt;=0,AE19-AE23,"")</f>
        <v/>
      </c>
      <c r="AF27" s="65" t="n"/>
      <c r="AG27" s="69" t="n"/>
    </row>
    <row r="28" ht="15" customHeight="1" thickBot="1">
      <c r="B28" s="74" t="inlineStr">
        <is>
          <t>QT</t>
        </is>
      </c>
      <c r="C28" s="122" t="n">
        <v>47</v>
      </c>
      <c r="D28" s="76">
        <f>C6</f>
        <v/>
      </c>
      <c r="E28" s="77">
        <f>D28-C28</f>
        <v/>
      </c>
      <c r="M28" s="4" t="n"/>
      <c r="R28" s="66" t="n"/>
      <c r="S28" s="67">
        <f>IFERROR(IF(S20&gt;0,S20-S24,""),"")</f>
        <v/>
      </c>
      <c r="T28" s="55" t="n"/>
      <c r="U28" s="67">
        <f>IFERROR(IF(U20&gt;0,U20-U24,""),"")</f>
        <v/>
      </c>
      <c r="V28" s="55" t="n"/>
      <c r="W28" s="67">
        <f>IFERROR(IF(W20&gt;0,W20-W24,""),"")</f>
        <v/>
      </c>
      <c r="X28" s="55" t="n"/>
      <c r="Y28" s="67">
        <f>IFERROR(IF(Y20&gt;0,Y20-Y24,""),"")</f>
        <v/>
      </c>
      <c r="Z28" s="55" t="n"/>
      <c r="AA28" s="67">
        <f>IFERROR(IF(AA20&gt;0,AA20-AA24,""),"")</f>
        <v/>
      </c>
      <c r="AB28" s="55" t="n"/>
      <c r="AC28" s="67">
        <f>IFERROR(IF(AC20&gt;0,AC20-AC24,""),"")</f>
        <v/>
      </c>
      <c r="AD28" s="56" t="n"/>
      <c r="AE28" s="67">
        <f>IFERROR(IF(AE20&gt;0,AE20-AE24,""),"")</f>
        <v/>
      </c>
      <c r="AF28" s="56" t="n"/>
    </row>
    <row r="29">
      <c r="B29" s="74" t="inlineStr">
        <is>
          <t>WALMART</t>
        </is>
      </c>
      <c r="C29" s="122" t="n">
        <v>2369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17044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3922</v>
      </c>
      <c r="D31" s="80">
        <f>SUM(C8+C9)</f>
        <v/>
      </c>
      <c r="E31" s="81">
        <f>C31-D31</f>
        <v/>
      </c>
      <c r="P31" s="4" t="n"/>
      <c r="AK31" s="1" t="n">
        <v>3</v>
      </c>
      <c r="AL31" s="1" t="n">
        <v>4</v>
      </c>
    </row>
    <row r="32">
      <c r="F32" s="1" t="inlineStr">
        <is>
          <t xml:space="preserve"> </t>
        </is>
      </c>
      <c r="J32" s="53" t="n"/>
      <c r="P32" s="4" t="n"/>
      <c r="AK32" s="1" t="n">
        <v>2</v>
      </c>
      <c r="AL32" s="1" t="n">
        <v>1</v>
      </c>
    </row>
    <row r="33">
      <c r="J33" s="53" t="n"/>
      <c r="K33" s="53" t="n"/>
      <c r="P33" s="4" t="n"/>
      <c r="Z33" s="27" t="n"/>
    </row>
    <row r="34" ht="18" customHeight="1">
      <c r="K34" s="53" t="n"/>
      <c r="P34" s="4" t="n"/>
    </row>
    <row r="35" ht="15.6" customHeight="1" thickBot="1">
      <c r="K35" s="53" t="n"/>
      <c r="R35" s="53" t="n"/>
      <c r="V35" s="53" t="n"/>
      <c r="W35" s="53" t="n"/>
    </row>
    <row r="36" ht="15.6" customHeight="1" thickBot="1">
      <c r="Q36" s="116" t="inlineStr">
        <is>
          <t>Target UPH</t>
        </is>
      </c>
      <c r="R36" s="103" t="inlineStr">
        <is>
          <t>Total</t>
        </is>
      </c>
      <c r="S36" s="100" t="inlineStr">
        <is>
          <t>12PM</t>
        </is>
      </c>
      <c r="T36" s="101" t="inlineStr">
        <is>
          <t>UPH</t>
        </is>
      </c>
      <c r="U36" s="100" t="inlineStr">
        <is>
          <t>2PM</t>
        </is>
      </c>
      <c r="V36" s="101" t="inlineStr">
        <is>
          <t>UPH</t>
        </is>
      </c>
      <c r="W36" s="100" t="inlineStr">
        <is>
          <t>4PM</t>
        </is>
      </c>
      <c r="X36" s="101" t="inlineStr">
        <is>
          <t>UPH</t>
        </is>
      </c>
      <c r="Y36" s="100" t="inlineStr">
        <is>
          <t>6PM</t>
        </is>
      </c>
      <c r="Z36" s="101" t="inlineStr">
        <is>
          <t>UPH</t>
        </is>
      </c>
      <c r="AA36" s="100" t="inlineStr">
        <is>
          <t>8PM</t>
        </is>
      </c>
      <c r="AB36" s="101" t="inlineStr">
        <is>
          <t>UPH</t>
        </is>
      </c>
      <c r="AC36" s="100" t="inlineStr">
        <is>
          <t>10PM</t>
        </is>
      </c>
      <c r="AD36" s="101" t="inlineStr">
        <is>
          <t>UPH</t>
        </is>
      </c>
      <c r="AE36" s="100" t="inlineStr">
        <is>
          <t>EOD</t>
        </is>
      </c>
      <c r="AF36" s="102" t="inlineStr">
        <is>
          <t>Remaining</t>
        </is>
      </c>
    </row>
    <row r="37" ht="15.6" customHeight="1">
      <c r="N37" s="211" t="inlineStr">
        <is>
          <t>Room 1</t>
        </is>
      </c>
      <c r="O37" s="126" t="n"/>
      <c r="P37" s="96" t="inlineStr">
        <is>
          <t>Line 1</t>
        </is>
      </c>
      <c r="Q37" s="104" t="n"/>
      <c r="R37" s="104" t="n"/>
      <c r="S37" s="104" t="n"/>
      <c r="T37" s="104">
        <f>IF(U37&gt;0,(U37-S37)/2,"")</f>
        <v/>
      </c>
      <c r="U37" s="104" t="n"/>
      <c r="V37" s="104">
        <f>IF(W37&gt;0,(W37-U37)/2,"")</f>
        <v/>
      </c>
      <c r="W37" s="104" t="n"/>
      <c r="X37" s="104">
        <f>IF(Y37&gt;0,(Y37-W37)/2,"")</f>
        <v/>
      </c>
      <c r="Y37" s="104" t="n"/>
      <c r="Z37" s="104">
        <f>IF(AA37&gt;0,(AA37-Y37)/2,"")</f>
        <v/>
      </c>
      <c r="AA37" s="104" t="n"/>
      <c r="AB37" s="104">
        <f>IF(AC37&gt;0,(AC37-AA37)/2,"")</f>
        <v/>
      </c>
      <c r="AC37" s="104" t="n"/>
      <c r="AD37" s="104">
        <f>IF(AE37&gt;0,(AE37-AC37)/2,"")</f>
        <v/>
      </c>
      <c r="AE37" s="104" t="n"/>
      <c r="AF37" s="105">
        <f>AE37-R37</f>
        <v/>
      </c>
    </row>
    <row r="38" ht="15.6" customHeight="1">
      <c r="N38" s="212" t="n"/>
      <c r="O38" s="4" t="n"/>
      <c r="P38" s="95" t="inlineStr">
        <is>
          <t>Line 2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3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4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5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6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>
      <c r="N43" s="212" t="n"/>
      <c r="O43" s="4" t="n"/>
      <c r="P43" s="94" t="inlineStr">
        <is>
          <t>Line 7</t>
        </is>
      </c>
      <c r="Q43" s="108" t="n"/>
      <c r="R43" s="108" t="n"/>
      <c r="S43" s="108" t="n"/>
      <c r="T43" s="108">
        <f>IF(U43&gt;0,(U43-S43)/2,"")</f>
        <v/>
      </c>
      <c r="U43" s="108" t="n"/>
      <c r="V43" s="108">
        <f>IF(W43&gt;0,(W43-U43)/2,"")</f>
        <v/>
      </c>
      <c r="W43" s="108" t="n"/>
      <c r="X43" s="108">
        <f>IF(Y43&gt;0,(Y43-W43)/2,"")</f>
        <v/>
      </c>
      <c r="Y43" s="108" t="n"/>
      <c r="Z43" s="108">
        <f>IF(AA43&gt;0,(AA43-Y43)/2,"")</f>
        <v/>
      </c>
      <c r="AA43" s="108" t="n"/>
      <c r="AB43" s="108">
        <f>IF(AC43&gt;0,(AC43-AA43)/2,"")</f>
        <v/>
      </c>
      <c r="AC43" s="108" t="n"/>
      <c r="AD43" s="108">
        <f>IF(AE43&gt;0,(AE43-AC43)/2,"")</f>
        <v/>
      </c>
      <c r="AE43" s="108" t="n"/>
      <c r="AF43" s="109">
        <f>AE43-R43</f>
        <v/>
      </c>
    </row>
    <row r="44" ht="15.6" customHeight="1">
      <c r="N44" s="212" t="n"/>
      <c r="O44" s="4" t="n"/>
      <c r="P44" s="95" t="inlineStr">
        <is>
          <t>Line 8</t>
        </is>
      </c>
      <c r="Q44" s="106" t="n"/>
      <c r="R44" s="106" t="n"/>
      <c r="S44" s="106" t="n"/>
      <c r="T44" s="106">
        <f>IF(U44&gt;0,(U44-S44)/2,"")</f>
        <v/>
      </c>
      <c r="U44" s="106" t="n"/>
      <c r="V44" s="106">
        <f>IF(W44&gt;0,(W44-U44)/2,"")</f>
        <v/>
      </c>
      <c r="W44" s="106" t="n"/>
      <c r="X44" s="106">
        <f>IF(Y44&gt;0,(Y44-W44)/2,"")</f>
        <v/>
      </c>
      <c r="Y44" s="106" t="n"/>
      <c r="Z44" s="106">
        <f>IF(AA44&gt;0,(AA44-Y44)/2,"")</f>
        <v/>
      </c>
      <c r="AA44" s="106" t="n"/>
      <c r="AB44" s="106">
        <f>IF(AC44&gt;0,(AC44-AA44)/2,"")</f>
        <v/>
      </c>
      <c r="AC44" s="106" t="n"/>
      <c r="AD44" s="106">
        <f>IF(AE44&gt;0,(AE44-AC44)/2,"")</f>
        <v/>
      </c>
      <c r="AE44" s="106" t="n"/>
      <c r="AF44" s="107">
        <f>AE44-R44</f>
        <v/>
      </c>
    </row>
    <row r="45" ht="15.6" customHeight="1" thickBot="1">
      <c r="N45" s="213" t="n"/>
      <c r="O45" s="127" t="n"/>
      <c r="P45" s="97" t="inlineStr">
        <is>
          <t>Line 9</t>
        </is>
      </c>
      <c r="Q45" s="110" t="n"/>
      <c r="R45" s="110" t="n"/>
      <c r="S45" s="110" t="n"/>
      <c r="T45" s="110">
        <f>IF(U45&gt;0,(U45-S45)/2,"")</f>
        <v/>
      </c>
      <c r="U45" s="110" t="n"/>
      <c r="V45" s="110">
        <f>IF(W45&gt;0,(W45-U45)/2,"")</f>
        <v/>
      </c>
      <c r="W45" s="110" t="n"/>
      <c r="X45" s="110">
        <f>IF(Y45&gt;0,(Y45-W45)/2,"")</f>
        <v/>
      </c>
      <c r="Y45" s="110" t="n"/>
      <c r="Z45" s="110">
        <f>IF(AA45&gt;0,(AA45-Y45)/2,"")</f>
        <v/>
      </c>
      <c r="AA45" s="110" t="n"/>
      <c r="AB45" s="110">
        <f>IF(AC45&gt;0,(AC45-AA45)/2,"")</f>
        <v/>
      </c>
      <c r="AC45" s="110" t="n"/>
      <c r="AD45" s="110">
        <f>IF(AE45&gt;0,(AE45-AC45)/2,"")</f>
        <v/>
      </c>
      <c r="AE45" s="110" t="n"/>
      <c r="AF45" s="111">
        <f>AE45-R45</f>
        <v/>
      </c>
    </row>
    <row r="46" ht="15.6" customHeight="1">
      <c r="N46" s="211" t="inlineStr">
        <is>
          <t>Room 2</t>
        </is>
      </c>
      <c r="O46" s="126" t="n"/>
      <c r="P46" s="98" t="inlineStr">
        <is>
          <t>Line 1</t>
        </is>
      </c>
      <c r="Q46" s="112" t="n"/>
      <c r="R46" s="112" t="n"/>
      <c r="S46" s="112" t="n"/>
      <c r="T46" s="112">
        <f>IF(U46&gt;0,(U46-S46)/2,"")</f>
        <v/>
      </c>
      <c r="U46" s="112" t="n"/>
      <c r="V46" s="112">
        <f>IF(W46&gt;0,(W46-U46)/2,"")</f>
        <v/>
      </c>
      <c r="W46" s="112" t="n"/>
      <c r="X46" s="112">
        <f>IF(Y46&gt;0,(Y46-W46)/2,"")</f>
        <v/>
      </c>
      <c r="Y46" s="112" t="n"/>
      <c r="Z46" s="112">
        <f>IF(AA46&gt;0,(AA46-Y46)/2,"")</f>
        <v/>
      </c>
      <c r="AA46" s="112" t="n"/>
      <c r="AB46" s="112">
        <f>IF(AC46&gt;0,(AC46-AA46)/2,"")</f>
        <v/>
      </c>
      <c r="AC46" s="112" t="n"/>
      <c r="AD46" s="112">
        <f>IF(AE46&gt;0,(AE46-AC46)/2,"")</f>
        <v/>
      </c>
      <c r="AE46" s="112" t="n"/>
      <c r="AF46" s="113">
        <f>AE46-R46</f>
        <v/>
      </c>
    </row>
    <row r="47" ht="15.6" customHeight="1">
      <c r="N47" s="212" t="n"/>
      <c r="O47" s="4" t="n"/>
      <c r="P47" s="94" t="inlineStr">
        <is>
          <t>Line 2</t>
        </is>
      </c>
      <c r="Q47" s="108" t="n"/>
      <c r="R47" s="108" t="n"/>
      <c r="S47" s="108" t="n"/>
      <c r="T47" s="108">
        <f>IF(U47&gt;0,(U47-S47)/2,"")</f>
        <v/>
      </c>
      <c r="U47" s="108" t="n"/>
      <c r="V47" s="108">
        <f>IF(W47&gt;0,(W47-U47)/2,"")</f>
        <v/>
      </c>
      <c r="W47" s="108" t="n"/>
      <c r="X47" s="108">
        <f>IF(Y47&gt;0,(Y47-W47)/2,"")</f>
        <v/>
      </c>
      <c r="Y47" s="108" t="n"/>
      <c r="Z47" s="108">
        <f>IF(AA47&gt;0,(AA47-Y47)/2,"")</f>
        <v/>
      </c>
      <c r="AA47" s="108" t="n"/>
      <c r="AB47" s="108">
        <f>IF(AC47&gt;0,(AC47-AA47)/2,"")</f>
        <v/>
      </c>
      <c r="AC47" s="108" t="n"/>
      <c r="AD47" s="108">
        <f>IF(AE47&gt;0,(AE47-AC47)/2,"")</f>
        <v/>
      </c>
      <c r="AE47" s="108" t="n"/>
      <c r="AF47" s="109">
        <f>AE47-R47</f>
        <v/>
      </c>
    </row>
    <row r="48" ht="15.6" customHeight="1">
      <c r="N48" s="212" t="n"/>
      <c r="O48" s="4" t="n"/>
      <c r="P48" s="95" t="inlineStr">
        <is>
          <t>Line 3</t>
        </is>
      </c>
      <c r="Q48" s="106" t="n"/>
      <c r="R48" s="106" t="n"/>
      <c r="S48" s="106" t="n"/>
      <c r="T48" s="106">
        <f>IF(U48&gt;0,(U48-S48)/2,"")</f>
        <v/>
      </c>
      <c r="U48" s="106" t="n"/>
      <c r="V48" s="106">
        <f>IF(W48&gt;0,(W48-U48)/2,"")</f>
        <v/>
      </c>
      <c r="W48" s="106" t="n"/>
      <c r="X48" s="106">
        <f>IF(Y48&gt;0,(Y48-W48)/2,"")</f>
        <v/>
      </c>
      <c r="Y48" s="106" t="n"/>
      <c r="Z48" s="106">
        <f>IF(AA48&gt;0,(AA48-Y48)/2,"")</f>
        <v/>
      </c>
      <c r="AA48" s="106" t="n"/>
      <c r="AB48" s="106">
        <f>IF(AC48&gt;0,(AC48-AA48)/2,"")</f>
        <v/>
      </c>
      <c r="AC48" s="106" t="n"/>
      <c r="AD48" s="106">
        <f>IF(AE48&gt;0,(AE48-AC48)/2,"")</f>
        <v/>
      </c>
      <c r="AE48" s="106" t="n"/>
      <c r="AF48" s="107">
        <f>AE48-R48</f>
        <v/>
      </c>
    </row>
    <row r="49" ht="15.6" customHeight="1" thickBot="1">
      <c r="N49" s="213" t="n"/>
      <c r="O49" s="127" t="n"/>
      <c r="P49" s="97" t="inlineStr">
        <is>
          <t>Line 4</t>
        </is>
      </c>
      <c r="Q49" s="110" t="n"/>
      <c r="R49" s="110" t="n"/>
      <c r="S49" s="110" t="n"/>
      <c r="T49" s="110">
        <f>IF(U49&gt;0,(U49-S49)/2,"")</f>
        <v/>
      </c>
      <c r="U49" s="110" t="n"/>
      <c r="V49" s="110">
        <f>IF(W49&gt;0,(W49-U49)/2,"")</f>
        <v/>
      </c>
      <c r="W49" s="110" t="n"/>
      <c r="X49" s="110">
        <f>IF(Y49&gt;0,(Y49-W49)/2,"")</f>
        <v/>
      </c>
      <c r="Y49" s="110" t="n"/>
      <c r="Z49" s="110">
        <f>IF(AA49&gt;0,(AA49-Y49)/2,"")</f>
        <v/>
      </c>
      <c r="AA49" s="110" t="n"/>
      <c r="AB49" s="110">
        <f>IF(AC49&gt;0,(AC49-AA49)/2,"")</f>
        <v/>
      </c>
      <c r="AC49" s="110" t="n"/>
      <c r="AD49" s="110">
        <f>IF(AE49&gt;0,(AE49-AC49)/2,"")</f>
        <v/>
      </c>
      <c r="AE49" s="110" t="n"/>
      <c r="AF49" s="111">
        <f>AE49-R49</f>
        <v/>
      </c>
    </row>
    <row r="50" ht="15.6" customHeight="1">
      <c r="N50" s="211" t="inlineStr">
        <is>
          <t>Room 3</t>
        </is>
      </c>
      <c r="O50" s="126" t="n"/>
      <c r="P50" s="98" t="inlineStr">
        <is>
          <t>Line 1</t>
        </is>
      </c>
      <c r="Q50" s="112" t="n"/>
      <c r="R50" s="112" t="n"/>
      <c r="S50" s="112" t="n"/>
      <c r="T50" s="112">
        <f>IF(U50&gt;0,(U50-S50)/2,"")</f>
        <v/>
      </c>
      <c r="U50" s="112" t="n"/>
      <c r="V50" s="112">
        <f>IF(W50&gt;0,(W50-U50)/2,"")</f>
        <v/>
      </c>
      <c r="W50" s="112" t="n"/>
      <c r="X50" s="112">
        <f>IF(Y50&gt;0,(Y50-W50)/2,"")</f>
        <v/>
      </c>
      <c r="Y50" s="112" t="n"/>
      <c r="Z50" s="112">
        <f>IF(AA50&gt;0,(AA50-Y50)/2,"")</f>
        <v/>
      </c>
      <c r="AA50" s="112" t="n"/>
      <c r="AB50" s="112">
        <f>IF(AC50&gt;0,(AC50-AA50)/2,"")</f>
        <v/>
      </c>
      <c r="AC50" s="112" t="n"/>
      <c r="AD50" s="112">
        <f>IF(AE50&gt;0,(AE50-AC50)/2,"")</f>
        <v/>
      </c>
      <c r="AE50" s="112" t="n"/>
      <c r="AF50" s="113">
        <f>AE50-R50</f>
        <v/>
      </c>
    </row>
    <row r="51" ht="15.6" customHeight="1">
      <c r="N51" s="212" t="n"/>
      <c r="O51" s="4" t="n"/>
      <c r="P51" s="94" t="inlineStr">
        <is>
          <t>Line 2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3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4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5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6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>
      <c r="N56" s="212" t="n"/>
      <c r="O56" s="4" t="n"/>
      <c r="P56" s="95" t="inlineStr">
        <is>
          <t>Line 7</t>
        </is>
      </c>
      <c r="Q56" s="106" t="n"/>
      <c r="R56" s="106" t="n"/>
      <c r="S56" s="106" t="n"/>
      <c r="T56" s="106">
        <f>IF(U56&gt;0,(U56-S56)/2,"")</f>
        <v/>
      </c>
      <c r="U56" s="106" t="n"/>
      <c r="V56" s="106">
        <f>IF(W56&gt;0,(W56-U56)/2,"")</f>
        <v/>
      </c>
      <c r="W56" s="106" t="n"/>
      <c r="X56" s="106">
        <f>IF(Y56&gt;0,(Y56-W56)/2,"")</f>
        <v/>
      </c>
      <c r="Y56" s="106" t="n"/>
      <c r="Z56" s="106">
        <f>IF(AA56&gt;0,(AA56-Y56)/2,"")</f>
        <v/>
      </c>
      <c r="AA56" s="106" t="n"/>
      <c r="AB56" s="106">
        <f>IF(AC56&gt;0,(AC56-AA56)/2,"")</f>
        <v/>
      </c>
      <c r="AC56" s="106" t="n"/>
      <c r="AD56" s="106">
        <f>IF(AE56&gt;0,(AE56-AC56)/2,"")</f>
        <v/>
      </c>
      <c r="AE56" s="106" t="n"/>
      <c r="AF56" s="107">
        <f>AE56-R56</f>
        <v/>
      </c>
    </row>
    <row r="57" ht="15.6" customHeight="1">
      <c r="N57" s="212" t="n"/>
      <c r="O57" s="4" t="n"/>
      <c r="P57" s="94" t="inlineStr">
        <is>
          <t>Line 8</t>
        </is>
      </c>
      <c r="Q57" s="108" t="n"/>
      <c r="R57" s="108" t="n"/>
      <c r="S57" s="108" t="n"/>
      <c r="T57" s="108">
        <f>IF(U57&gt;0,(U57-S57)/2,"")</f>
        <v/>
      </c>
      <c r="U57" s="108" t="n"/>
      <c r="V57" s="108">
        <f>IF(W57&gt;0,(W57-U57)/2,"")</f>
        <v/>
      </c>
      <c r="W57" s="108" t="n"/>
      <c r="X57" s="108">
        <f>IF(Y57&gt;0,(Y57-W57)/2,"")</f>
        <v/>
      </c>
      <c r="Y57" s="108" t="n"/>
      <c r="Z57" s="108">
        <f>IF(AA57&gt;0,(AA57-Y57)/2,"")</f>
        <v/>
      </c>
      <c r="AA57" s="108" t="n"/>
      <c r="AB57" s="108">
        <f>IF(AC57&gt;0,(AC57-AA57)/2,"")</f>
        <v/>
      </c>
      <c r="AC57" s="108" t="n"/>
      <c r="AD57" s="108">
        <f>IF(AE57&gt;0,(AE57-AC57)/2,"")</f>
        <v/>
      </c>
      <c r="AE57" s="108" t="n"/>
      <c r="AF57" s="109">
        <f>AE57-R57</f>
        <v/>
      </c>
    </row>
    <row r="58" ht="15.6" customHeight="1" thickBot="1">
      <c r="N58" s="213" t="n"/>
      <c r="O58" s="127" t="n"/>
      <c r="P58" s="99" t="inlineStr">
        <is>
          <t>Line 9</t>
        </is>
      </c>
      <c r="Q58" s="114" t="n"/>
      <c r="R58" s="114" t="n"/>
      <c r="S58" s="114" t="n"/>
      <c r="T58" s="114">
        <f>IF(U58&gt;0,(U58-S58)/2,"")</f>
        <v/>
      </c>
      <c r="U58" s="114" t="n"/>
      <c r="V58" s="114">
        <f>IF(W58&gt;0,(W58-U58)/2,"")</f>
        <v/>
      </c>
      <c r="W58" s="114" t="n"/>
      <c r="X58" s="114">
        <f>IF(Y58&gt;0,(Y58-W58)/2,"")</f>
        <v/>
      </c>
      <c r="Y58" s="114" t="n"/>
      <c r="Z58" s="114">
        <f>IF(AA58&gt;0,(AA58-Y58)/2,"")</f>
        <v/>
      </c>
      <c r="AA58" s="114" t="n"/>
      <c r="AB58" s="114">
        <f>IF(AC58&gt;0,(AC58-AA58)/2,"")</f>
        <v/>
      </c>
      <c r="AC58" s="114" t="n"/>
      <c r="AD58" s="114">
        <f>IF(AE58&gt;0,(AE58-AC58)/2,"")</f>
        <v/>
      </c>
      <c r="AE58" s="114" t="n"/>
      <c r="AF58" s="115">
        <f>AE58-R58</f>
        <v/>
      </c>
    </row>
    <row r="59" ht="15.6" customHeight="1">
      <c r="N59" s="211" t="inlineStr">
        <is>
          <t>Room 4</t>
        </is>
      </c>
      <c r="O59" s="126" t="n"/>
      <c r="P59" s="96" t="inlineStr">
        <is>
          <t>Line 1</t>
        </is>
      </c>
      <c r="Q59" s="104" t="n"/>
      <c r="R59" s="104" t="n"/>
      <c r="S59" s="104" t="n"/>
      <c r="T59" s="104">
        <f>IF(U59&gt;0,(U59-S59)/2,"")</f>
        <v/>
      </c>
      <c r="U59" s="104" t="n"/>
      <c r="V59" s="104">
        <f>IF(W59&gt;0,(W59-U59)/2,"")</f>
        <v/>
      </c>
      <c r="W59" s="104" t="n"/>
      <c r="X59" s="104">
        <f>IF(Y59&gt;0,(Y59-W59)/2,"")</f>
        <v/>
      </c>
      <c r="Y59" s="104" t="n"/>
      <c r="Z59" s="104">
        <f>IF(AA59&gt;0,(AA59-Y59)/2,"")</f>
        <v/>
      </c>
      <c r="AA59" s="104" t="n"/>
      <c r="AB59" s="104">
        <f>IF(AC59&gt;0,(AC59-AA59)/2,"")</f>
        <v/>
      </c>
      <c r="AC59" s="104" t="n"/>
      <c r="AD59" s="104">
        <f>IF(AE59&gt;0,(AE59-AC59)/2,"")</f>
        <v/>
      </c>
      <c r="AE59" s="104" t="n"/>
      <c r="AF59" s="105">
        <f>AE59-R59</f>
        <v/>
      </c>
    </row>
    <row r="60" ht="15.6" customHeight="1">
      <c r="N60" s="212" t="n"/>
      <c r="O60" s="4" t="n"/>
      <c r="P60" s="95" t="inlineStr">
        <is>
          <t>Line 2</t>
        </is>
      </c>
      <c r="Q60" s="106" t="n"/>
      <c r="R60" s="106" t="n"/>
      <c r="S60" s="106" t="n"/>
      <c r="T60" s="106">
        <f>IF(U60&gt;0,(U60-S60)/2,"")</f>
        <v/>
      </c>
      <c r="U60" s="106" t="n"/>
      <c r="V60" s="106">
        <f>IF(W60&gt;0,(W60-U60)/2,"")</f>
        <v/>
      </c>
      <c r="W60" s="106" t="n"/>
      <c r="X60" s="106">
        <f>IF(Y60&gt;0,(Y60-W60)/2,"")</f>
        <v/>
      </c>
      <c r="Y60" s="106" t="n"/>
      <c r="Z60" s="106">
        <f>IF(AA60&gt;0,(AA60-Y60)/2,"")</f>
        <v/>
      </c>
      <c r="AA60" s="106" t="n"/>
      <c r="AB60" s="106">
        <f>IF(AC60&gt;0,(AC60-AA60)/2,"")</f>
        <v/>
      </c>
      <c r="AC60" s="106" t="n"/>
      <c r="AD60" s="106">
        <f>IF(AE60&gt;0,(AE60-AC60)/2,"")</f>
        <v/>
      </c>
      <c r="AE60" s="106" t="n"/>
      <c r="AF60" s="107">
        <f>AE60-R60</f>
        <v/>
      </c>
    </row>
    <row r="61" ht="15.6" customHeight="1">
      <c r="N61" s="212" t="n"/>
      <c r="O61" s="4" t="n"/>
      <c r="P61" s="94" t="inlineStr">
        <is>
          <t>Line 3</t>
        </is>
      </c>
      <c r="Q61" s="108" t="n"/>
      <c r="R61" s="108" t="n"/>
      <c r="S61" s="108" t="n"/>
      <c r="T61" s="108">
        <f>IF(U61&gt;0,(U61-S61)/2,"")</f>
        <v/>
      </c>
      <c r="U61" s="108" t="n"/>
      <c r="V61" s="108">
        <f>IF(W61&gt;0,(W61-U61)/2,"")</f>
        <v/>
      </c>
      <c r="W61" s="108" t="n"/>
      <c r="X61" s="108">
        <f>IF(Y61&gt;0,(Y61-W61)/2,"")</f>
        <v/>
      </c>
      <c r="Y61" s="108" t="n"/>
      <c r="Z61" s="108">
        <f>IF(AA61&gt;0,(AA61-Y61)/2,"")</f>
        <v/>
      </c>
      <c r="AA61" s="108" t="n"/>
      <c r="AB61" s="108">
        <f>IF(AC61&gt;0,(AC61-AA61)/2,"")</f>
        <v/>
      </c>
      <c r="AC61" s="108" t="n"/>
      <c r="AD61" s="108">
        <f>IF(AE61&gt;0,(AE61-AC61)/2,"")</f>
        <v/>
      </c>
      <c r="AE61" s="108" t="n"/>
      <c r="AF61" s="109">
        <f>AE61-R61</f>
        <v/>
      </c>
    </row>
    <row r="62" ht="15.6" customHeight="1" thickBot="1">
      <c r="N62" s="213" t="n"/>
      <c r="O62" s="127" t="n"/>
      <c r="P62" s="99" t="inlineStr">
        <is>
          <t>Line 4</t>
        </is>
      </c>
      <c r="Q62" s="114" t="n"/>
      <c r="R62" s="114" t="n"/>
      <c r="S62" s="114" t="n"/>
      <c r="T62" s="114">
        <f>IF(U62&gt;0,(U62-S62)/2,"")</f>
        <v/>
      </c>
      <c r="U62" s="114" t="n"/>
      <c r="V62" s="114">
        <f>IF(W62&gt;0,(W62-U62)/2,"")</f>
        <v/>
      </c>
      <c r="W62" s="114" t="n"/>
      <c r="X62" s="114">
        <f>IF(Y62&gt;0,(Y62-W62)/2,"")</f>
        <v/>
      </c>
      <c r="Y62" s="114" t="n"/>
      <c r="Z62" s="114">
        <f>IF(AA62&gt;0,(AA62-Y62)/2,"")</f>
        <v/>
      </c>
      <c r="AA62" s="114" t="n"/>
      <c r="AB62" s="114">
        <f>IF(AC62&gt;0,(AC62-AA62)/2,"")</f>
        <v/>
      </c>
      <c r="AC62" s="114" t="n"/>
      <c r="AD62" s="114">
        <f>IF(AE62&gt;0,(AE62-AC62)/2,"")</f>
        <v/>
      </c>
      <c r="AE62" s="114" t="n"/>
      <c r="AF62" s="115">
        <f>AE62-R62</f>
        <v/>
      </c>
    </row>
    <row r="63" ht="15.6" customHeight="1">
      <c r="N63" s="211" t="inlineStr">
        <is>
          <t>Room 5</t>
        </is>
      </c>
      <c r="O63" s="126" t="n"/>
      <c r="P63" s="96" t="inlineStr">
        <is>
          <t>Line 1</t>
        </is>
      </c>
      <c r="Q63" s="104" t="n"/>
      <c r="R63" s="104" t="n"/>
      <c r="S63" s="104" t="n"/>
      <c r="T63" s="104">
        <f>IF(U63&gt;0,(U63-S63)/2,"")</f>
        <v/>
      </c>
      <c r="U63" s="104" t="n"/>
      <c r="V63" s="104">
        <f>IF(W63&gt;0,(W63-U63)/2,"")</f>
        <v/>
      </c>
      <c r="W63" s="104" t="n"/>
      <c r="X63" s="104">
        <f>IF(Y63&gt;0,(Y63-W63)/2,"")</f>
        <v/>
      </c>
      <c r="Y63" s="104" t="n"/>
      <c r="Z63" s="104">
        <f>IF(AA63&gt;0,(AA63-Y63)/2,"")</f>
        <v/>
      </c>
      <c r="AA63" s="104" t="n"/>
      <c r="AB63" s="104">
        <f>IF(AC63&gt;0,(AC63-AA63)/2,"")</f>
        <v/>
      </c>
      <c r="AC63" s="104" t="n"/>
      <c r="AD63" s="104">
        <f>IF(AE63&gt;0,(AE63-AC63)/2,"")</f>
        <v/>
      </c>
      <c r="AE63" s="104" t="n"/>
      <c r="AF63" s="105">
        <f>AE63-R63</f>
        <v/>
      </c>
    </row>
    <row r="64" ht="15.6" customHeight="1">
      <c r="N64" s="212" t="n"/>
      <c r="O64" s="4" t="n"/>
      <c r="P64" s="95" t="inlineStr">
        <is>
          <t>Line 2</t>
        </is>
      </c>
      <c r="Q64" s="106" t="n"/>
      <c r="R64" s="106" t="n"/>
      <c r="S64" s="106" t="n"/>
      <c r="T64" s="106">
        <f>IF(U64&gt;0,(U64-S64)/2,"")</f>
        <v/>
      </c>
      <c r="U64" s="106" t="n"/>
      <c r="V64" s="106">
        <f>IF(W64&gt;0,(W64-U64)/2,"")</f>
        <v/>
      </c>
      <c r="W64" s="106" t="n"/>
      <c r="X64" s="106">
        <f>IF(Y64&gt;0,(Y64-W64)/2,"")</f>
        <v/>
      </c>
      <c r="Y64" s="106" t="n"/>
      <c r="Z64" s="106">
        <f>IF(AA64&gt;0,(AA64-Y64)/2,"")</f>
        <v/>
      </c>
      <c r="AA64" s="106" t="n"/>
      <c r="AB64" s="106">
        <f>IF(AC64&gt;0,(AC64-AA64)/2,"")</f>
        <v/>
      </c>
      <c r="AC64" s="106" t="n"/>
      <c r="AD64" s="106">
        <f>IF(AE64&gt;0,(AE64-AC64)/2,"")</f>
        <v/>
      </c>
      <c r="AE64" s="106" t="n"/>
      <c r="AF64" s="107">
        <f>AE64-R64</f>
        <v/>
      </c>
    </row>
    <row r="65">
      <c r="N65" s="212" t="n"/>
      <c r="O65" s="4" t="n"/>
      <c r="P65" s="94" t="inlineStr">
        <is>
          <t>Line 3</t>
        </is>
      </c>
      <c r="Q65" s="108" t="n"/>
      <c r="R65" s="108" t="n"/>
      <c r="S65" s="108" t="n"/>
      <c r="T65" s="108">
        <f>IF(U65&gt;0,(U65-S65)/2,"")</f>
        <v/>
      </c>
      <c r="U65" s="108" t="n"/>
      <c r="V65" s="108">
        <f>IF(W65&gt;0,(W65-U65)/2,"")</f>
        <v/>
      </c>
      <c r="W65" s="108" t="n"/>
      <c r="X65" s="108">
        <f>IF(Y65&gt;0,(Y65-W65)/2,"")</f>
        <v/>
      </c>
      <c r="Y65" s="108" t="n"/>
      <c r="Z65" s="108">
        <f>IF(AA65&gt;0,(AA65-Y65)/2,"")</f>
        <v/>
      </c>
      <c r="AA65" s="108" t="n"/>
      <c r="AB65" s="108">
        <f>IF(AC65&gt;0,(AC65-AA65)/2,"")</f>
        <v/>
      </c>
      <c r="AC65" s="108" t="n"/>
      <c r="AD65" s="108">
        <f>IF(AE65&gt;0,(AE65-AC65)/2,"")</f>
        <v/>
      </c>
      <c r="AE65" s="108" t="n"/>
      <c r="AF65" s="109">
        <f>AE65-R65</f>
        <v/>
      </c>
    </row>
    <row r="66" ht="15" customHeight="1" thickBot="1">
      <c r="N66" s="213" t="n"/>
      <c r="O66" s="127" t="n"/>
      <c r="P66" s="99" t="inlineStr">
        <is>
          <t>Line 4</t>
        </is>
      </c>
      <c r="Q66" s="114" t="n"/>
      <c r="R66" s="114" t="n"/>
      <c r="S66" s="114" t="n"/>
      <c r="T66" s="114">
        <f>IF(U66&gt;0,(U66-S66)/2,"")</f>
        <v/>
      </c>
      <c r="U66" s="114" t="n"/>
      <c r="V66" s="114">
        <f>IF(W66&gt;0,(W66-U66)/2,"")</f>
        <v/>
      </c>
      <c r="W66" s="114" t="n"/>
      <c r="X66" s="114">
        <f>IF(Y66&gt;0,(Y66-W66)/2,"")</f>
        <v/>
      </c>
      <c r="Y66" s="114" t="n"/>
      <c r="Z66" s="114">
        <f>IF(AA66&gt;0,(AA66-Y66)/2,"")</f>
        <v/>
      </c>
      <c r="AA66" s="114" t="n"/>
      <c r="AB66" s="114">
        <f>IF(AC66&gt;0,(AC66-AA66)/2,"")</f>
        <v/>
      </c>
      <c r="AC66" s="114" t="n"/>
      <c r="AD66" s="114">
        <f>IF(AE66&gt;0,(AE66-AC66)/2,"")</f>
        <v/>
      </c>
      <c r="AE66" s="114" t="n"/>
      <c r="AF66" s="115">
        <f>AE66-R66</f>
        <v/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7:AD27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8 U28 W28 Y28 AA28 AC28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6:AF26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7:AF27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8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4.xml><?xml version="1.0" encoding="utf-8"?>
<worksheet xmlns:r="http://schemas.openxmlformats.org/officeDocument/2006/relationships" xmlns="http://schemas.openxmlformats.org/spreadsheetml/2006/main">
  <sheetPr codeName="Sheet164">
    <tabColor theme="1"/>
    <outlinePr summaryBelow="1" summaryRight="1"/>
    <pageSetUpPr fitToPage="1"/>
  </sheetPr>
  <dimension ref="B2:AR66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44514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14900</v>
      </c>
      <c r="G6" s="117" t="n">
        <v>3053</v>
      </c>
      <c r="H6" s="117" t="n">
        <v>1168.517575</v>
      </c>
      <c r="I6" s="19">
        <f>G6+H6</f>
        <v/>
      </c>
      <c r="J6" s="119" t="n">
        <v>15820</v>
      </c>
      <c r="K6" s="117" t="n">
        <v>5801.472916666667</v>
      </c>
      <c r="L6" s="117" t="n">
        <v>2975.064031140001</v>
      </c>
      <c r="M6" s="19">
        <f>K6+L6</f>
        <v/>
      </c>
      <c r="N6" s="85" t="n">
        <v>49</v>
      </c>
      <c r="O6" s="85" t="n">
        <v>49</v>
      </c>
      <c r="P6" s="85" t="n">
        <v>40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0</v>
      </c>
      <c r="E8" s="29" t="inlineStr">
        <is>
          <t>Room 2</t>
        </is>
      </c>
      <c r="F8" s="119" t="n">
        <v>0</v>
      </c>
      <c r="G8" s="117" t="n">
        <v>0</v>
      </c>
      <c r="H8" s="117" t="n">
        <v>369.1320836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0</v>
      </c>
      <c r="O8" s="87" t="n">
        <v>0</v>
      </c>
      <c r="P8" s="87" t="n">
        <v>0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0</v>
      </c>
      <c r="E10" s="18" t="inlineStr">
        <is>
          <t>Room 3</t>
        </is>
      </c>
      <c r="F10" s="119" t="n">
        <v>0</v>
      </c>
      <c r="G10" s="117" t="n">
        <v>0</v>
      </c>
      <c r="H10" s="117" t="n">
        <v>0</v>
      </c>
      <c r="I10" s="19">
        <f>G10+H10</f>
        <v/>
      </c>
      <c r="J10" s="119" t="n">
        <v>0</v>
      </c>
      <c r="K10" s="117" t="n">
        <v>0</v>
      </c>
      <c r="L10" s="117" t="n">
        <v>0</v>
      </c>
      <c r="M10" s="19">
        <f>K10+L10</f>
        <v/>
      </c>
      <c r="N10" s="88" t="n">
        <v>0</v>
      </c>
      <c r="O10" s="88" t="n">
        <v>0</v>
      </c>
      <c r="P10" s="88" t="n">
        <v>0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9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88" t="n">
        <v>0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88" t="n">
        <v>0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>
      <c r="B16" s="16" t="inlineStr">
        <is>
          <t>SBUX PHX</t>
        </is>
      </c>
      <c r="C16" s="17" t="n">
        <v>10018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88" t="n">
        <v>0</v>
      </c>
      <c r="Q16" s="92" t="n"/>
      <c r="R16" s="20">
        <f>J16-Q16</f>
        <v/>
      </c>
      <c r="S16" s="21" t="n"/>
      <c r="T16" s="20">
        <f>IF(S16&gt;0,(S16-S17-$R16),"")</f>
        <v/>
      </c>
      <c r="U16" s="21" t="n"/>
      <c r="V16" s="20">
        <f>IF(U16&gt;0,(U16-U17-$R16),"")</f>
        <v/>
      </c>
      <c r="W16" s="21" t="n"/>
      <c r="X16" s="20">
        <f>IF(W16&gt;0,(W16-W17-$R16),"")</f>
        <v/>
      </c>
      <c r="Y16" s="21" t="n"/>
      <c r="Z16" s="20">
        <f>IF(Y16&gt;0,(Y16-Y17-$R16),"")</f>
        <v/>
      </c>
      <c r="AA16" s="21" t="n"/>
      <c r="AB16" s="20">
        <f>IF(AA16&gt;0,(AA16-AA17-$R16),"")</f>
        <v/>
      </c>
      <c r="AC16" s="21" t="n"/>
      <c r="AD16" s="22">
        <f>IF(AC16&gt;0,(AC16-AC17-$R16),"")</f>
        <v/>
      </c>
      <c r="AE16" s="21" t="n"/>
      <c r="AF16" s="22">
        <f>IF(AE16&gt;0,(AE16-AE17-$R16),"")</f>
        <v/>
      </c>
    </row>
    <row r="17" ht="15" customFormat="1" customHeight="1" s="4" thickBot="1">
      <c r="B17" s="16" t="inlineStr">
        <is>
          <t>SBUX LV B</t>
        </is>
      </c>
      <c r="C17" s="17" t="n">
        <v>1134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Q17" s="93" t="inlineStr">
        <is>
          <t>Rm 6 Extra</t>
        </is>
      </c>
      <c r="R17" s="24" t="n"/>
      <c r="S17" s="25" t="n"/>
      <c r="T17" s="24" t="n"/>
      <c r="U17" s="25" t="n"/>
      <c r="V17" s="24" t="n"/>
      <c r="W17" s="25" t="n"/>
      <c r="X17" s="24" t="n"/>
      <c r="Y17" s="25" t="n"/>
      <c r="Z17" s="24" t="n"/>
      <c r="AA17" s="25" t="n"/>
      <c r="AB17" s="24" t="n"/>
      <c r="AC17" s="25" t="n"/>
      <c r="AD17" s="26" t="n"/>
      <c r="AE17" s="25" t="n"/>
      <c r="AF17" s="26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4668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  <c r="Q18" s="34">
        <f>SUM(Q6:Q15)</f>
        <v/>
      </c>
      <c r="R18" s="34">
        <f>SUM(R6:R17)</f>
        <v/>
      </c>
      <c r="S18" s="35">
        <f>S6+S8+S10+S12+S14-S7-S9-S11-S13-S15</f>
        <v/>
      </c>
      <c r="T18" s="36">
        <f>IF(S18&gt;1,(S18-$R18),"")</f>
        <v/>
      </c>
      <c r="U18" s="35">
        <f>U6+U8+U10+U12+U14-U7-U9-U11-U13-U15</f>
        <v/>
      </c>
      <c r="V18" s="36">
        <f>IF(U18&gt;1,(U18-$R18),"")</f>
        <v/>
      </c>
      <c r="W18" s="35">
        <f>W6+W8+W10+W12+W14-W7-W9-W11-W13-W15</f>
        <v/>
      </c>
      <c r="X18" s="36">
        <f>IF(W18&gt;1,(W18-$R18),"")</f>
        <v/>
      </c>
      <c r="Y18" s="35">
        <f>Y6+Y8+Y10+Y12+Y14-Y7-Y9-Y11-Y13-Y15</f>
        <v/>
      </c>
      <c r="Z18" s="36">
        <f>IF(Y18&gt;1,(Y18-$R18),"")</f>
        <v/>
      </c>
      <c r="AA18" s="35">
        <f>AA6+AA8+AA10+AA12+AA14-AA7-AA9-AA11-AA13-AA15</f>
        <v/>
      </c>
      <c r="AB18" s="36">
        <f>IF(AA18&gt;1,(AA18-$R18),"")</f>
        <v/>
      </c>
      <c r="AC18" s="35">
        <f>AC6+AC8+AC10+AC12+AC14-AC7-AC9-AC11-AC13-AC15</f>
        <v/>
      </c>
      <c r="AD18" s="37">
        <f>IF(AC18&gt;1,(AC18-$R18),"")</f>
        <v/>
      </c>
      <c r="AE18" s="35">
        <f>AE6+AE8+AE10+AE12+AE14-AE7-AE9-AE11-AE13-AE15</f>
        <v/>
      </c>
      <c r="AF18" s="37">
        <f>IF(AE18&gt;1,(AE18-$R18),"")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  <c r="Q19" s="38" t="inlineStr">
        <is>
          <t>Total Extra</t>
        </is>
      </c>
      <c r="R19" s="39" t="n"/>
      <c r="S19" s="40">
        <f>S17+S15+S13+S11+S9+S7</f>
        <v/>
      </c>
      <c r="T19" s="41" t="n"/>
      <c r="U19" s="40">
        <f>U17+U15+U13+U11+U9+U7</f>
        <v/>
      </c>
      <c r="V19" s="41" t="n"/>
      <c r="W19" s="40">
        <f>W17+W15+W13+W11+W9+W7</f>
        <v/>
      </c>
      <c r="X19" s="41" t="n"/>
      <c r="Y19" s="40">
        <f>Y17+Y15+Y13+Y11+Y9+Y7</f>
        <v/>
      </c>
      <c r="Z19" s="41" t="n"/>
      <c r="AA19" s="40">
        <f>AA17+AA15+AA13+AA11+AA9+AA7</f>
        <v/>
      </c>
      <c r="AB19" s="41" t="n"/>
      <c r="AC19" s="40">
        <f>AC17+AC15+AC13+AC11+AC9+AC7</f>
        <v/>
      </c>
      <c r="AD19" s="42" t="n"/>
      <c r="AE19" s="40">
        <f>AE17+AE15+AE13+AE11+AE9+AE7</f>
        <v/>
      </c>
      <c r="AF19" s="42" t="n"/>
    </row>
    <row r="20" ht="15" customHeight="1" thickBot="1">
      <c r="P20" s="125">
        <f>IFERROR(P19/O18,0)</f>
        <v/>
      </c>
      <c r="Q20" s="45" t="inlineStr">
        <is>
          <t>Unit/Hr</t>
        </is>
      </c>
      <c r="R20" s="46" t="n"/>
      <c r="S20" s="47">
        <f>IF(S18&gt;0,(S18)/2,"")</f>
        <v/>
      </c>
      <c r="T20" s="46" t="n"/>
      <c r="U20" s="47">
        <f>IF(U18&gt;0,(U18-S18)/2,"")</f>
        <v/>
      </c>
      <c r="V20" s="46" t="n"/>
      <c r="W20" s="47">
        <f>IF(W18&gt;0,(W18-U18)/2,"")</f>
        <v/>
      </c>
      <c r="X20" s="46" t="n"/>
      <c r="Y20" s="47">
        <f>IF(Y18&gt;0,(Y18-W18)/2,"")</f>
        <v/>
      </c>
      <c r="Z20" s="46" t="n"/>
      <c r="AA20" s="47">
        <f>IF(AA18&gt;0,(AA18-Y18)/2,"")</f>
        <v/>
      </c>
      <c r="AB20" s="46" t="n"/>
      <c r="AC20" s="47">
        <f>IF(AC18&gt;0,(AC18-AA18)/2,"")</f>
        <v/>
      </c>
      <c r="AD20" s="48" t="n"/>
      <c r="AE20" s="47">
        <f>IF(AE18&gt;0,(AE18-AC18)/2,"")</f>
        <v/>
      </c>
      <c r="AF20" s="48" t="n"/>
    </row>
    <row r="21" ht="15" customHeight="1" thickBot="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Q21" s="4" t="n"/>
      <c r="R21" s="4" t="n"/>
      <c r="S21" s="49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</row>
    <row r="22" ht="15" customHeight="1" thickBot="1">
      <c r="L22" s="4" t="n"/>
      <c r="M22" s="4" t="n"/>
      <c r="R22" s="51" t="inlineStr">
        <is>
          <t>Day Prior</t>
        </is>
      </c>
      <c r="S22" s="35" t="n"/>
      <c r="T22" s="36" t="n"/>
      <c r="U22" s="35" t="n"/>
      <c r="V22" s="36" t="n"/>
      <c r="W22" s="35" t="n"/>
      <c r="X22" s="36" t="n"/>
      <c r="Y22" s="35" t="n"/>
      <c r="Z22" s="36" t="n"/>
      <c r="AA22" s="35" t="n"/>
      <c r="AB22" s="36" t="n"/>
      <c r="AC22" s="35" t="n"/>
      <c r="AD22" s="37" t="n"/>
      <c r="AE22" s="35" t="n"/>
      <c r="AF22" s="37" t="n"/>
    </row>
    <row r="23" ht="15" customHeight="1" thickBot="1">
      <c r="M23" s="4" t="n"/>
      <c r="R23" s="52" t="n"/>
      <c r="S23" s="40" t="n"/>
      <c r="T23" s="41" t="n"/>
      <c r="U23" s="40" t="n"/>
      <c r="V23" s="41" t="n"/>
      <c r="W23" s="40" t="n"/>
      <c r="X23" s="41" t="n"/>
      <c r="Y23" s="40" t="n"/>
      <c r="Z23" s="41" t="n"/>
      <c r="AA23" s="40" t="n"/>
      <c r="AB23" s="41" t="n"/>
      <c r="AC23" s="40" t="n"/>
      <c r="AD23" s="42" t="n"/>
      <c r="AE23" s="40" t="n"/>
      <c r="AF23" s="42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  <c r="R24" s="54" t="n"/>
      <c r="S24" s="47" t="n"/>
      <c r="T24" s="46" t="n"/>
      <c r="U24" s="47" t="n"/>
      <c r="V24" s="46" t="n"/>
      <c r="W24" s="47" t="n"/>
      <c r="X24" s="46" t="n"/>
      <c r="Y24" s="47" t="n"/>
      <c r="Z24" s="46" t="n"/>
      <c r="AA24" s="47" t="n"/>
      <c r="AB24" s="46" t="n"/>
      <c r="AC24" s="47" t="n"/>
      <c r="AD24" s="48" t="n"/>
      <c r="AE24" s="47" t="n"/>
      <c r="AF24" s="48" t="n"/>
    </row>
    <row r="25" ht="15" customHeight="1" thickBot="1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</row>
    <row r="26">
      <c r="B26" s="74" t="inlineStr">
        <is>
          <t>ALBSWY</t>
        </is>
      </c>
      <c r="C26" s="122" t="n">
        <v>0</v>
      </c>
      <c r="D26" s="76">
        <f>C11</f>
        <v/>
      </c>
      <c r="E26" s="77">
        <f>D26-C26</f>
        <v/>
      </c>
      <c r="M26" s="4" t="n"/>
      <c r="R26" s="59" t="inlineStr">
        <is>
          <t>Difference</t>
        </is>
      </c>
      <c r="S26" s="60">
        <f>IF(S18&gt;0,S18-S22,"")</f>
        <v/>
      </c>
      <c r="T26" s="60" t="n"/>
      <c r="U26" s="60">
        <f>IF(U18&gt;0,U18-U22,"")</f>
        <v/>
      </c>
      <c r="V26" s="60" t="n"/>
      <c r="W26" s="60">
        <f>IF(W18&gt;0,W18-W22,"")</f>
        <v/>
      </c>
      <c r="X26" s="60" t="n"/>
      <c r="Y26" s="60">
        <f>IF(Y18&gt;0,Y18-Y22,"")</f>
        <v/>
      </c>
      <c r="Z26" s="60" t="n"/>
      <c r="AA26" s="60">
        <f>IF(AA18&gt;0,AA18-AA22,"")</f>
        <v/>
      </c>
      <c r="AB26" s="60" t="n"/>
      <c r="AC26" s="60">
        <f>IF(AC18&gt;0,AC18-AC22,"")</f>
        <v/>
      </c>
      <c r="AD26" s="61" t="n"/>
      <c r="AE26" s="60">
        <f>IF(AE18&gt;0,AE18-AE22,"")</f>
        <v/>
      </c>
      <c r="AF26" s="61" t="n"/>
    </row>
    <row r="27">
      <c r="B27" s="74" t="inlineStr">
        <is>
          <t>KROGER</t>
        </is>
      </c>
      <c r="C27" s="122" t="n">
        <v>0</v>
      </c>
      <c r="D27" s="76">
        <f>C7+C12+C13+C14+C15</f>
        <v/>
      </c>
      <c r="E27" s="77">
        <f>D27-C27</f>
        <v/>
      </c>
      <c r="J27" s="123" t="n"/>
      <c r="M27" s="4" t="n"/>
      <c r="R27" s="62" t="n"/>
      <c r="S27" s="63">
        <f>IF(S19&gt;=0,S19-S23,"")</f>
        <v/>
      </c>
      <c r="T27" s="64" t="n"/>
      <c r="U27" s="63">
        <f>IF(U19&gt;=0,U19-U23,"")</f>
        <v/>
      </c>
      <c r="V27" s="64" t="n"/>
      <c r="W27" s="63">
        <f>IF(W19&gt;=0,W19-W23,"")</f>
        <v/>
      </c>
      <c r="X27" s="64" t="n"/>
      <c r="Y27" s="63">
        <f>IF(Y19&gt;=0,Y19-Y23,"")</f>
        <v/>
      </c>
      <c r="Z27" s="64" t="n"/>
      <c r="AA27" s="63">
        <f>IF(AA19&gt;=0,AA19-AA23,"")</f>
        <v/>
      </c>
      <c r="AB27" s="64" t="n"/>
      <c r="AC27" s="63">
        <f>IF(AC19&gt;=0,AC19-AC23,"")</f>
        <v/>
      </c>
      <c r="AD27" s="65" t="n"/>
      <c r="AE27" s="63">
        <f>IF(AE19&gt;=0,AE19-AE23,"")</f>
        <v/>
      </c>
      <c r="AF27" s="65" t="n"/>
      <c r="AG27" s="69" t="n"/>
    </row>
    <row r="28" ht="15" customHeight="1" thickBot="1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  <c r="R28" s="66" t="n"/>
      <c r="S28" s="67">
        <f>IFERROR(IF(S20&gt;0,S20-S24,""),"")</f>
        <v/>
      </c>
      <c r="T28" s="55" t="n"/>
      <c r="U28" s="67">
        <f>IFERROR(IF(U20&gt;0,U20-U24,""),"")</f>
        <v/>
      </c>
      <c r="V28" s="55" t="n"/>
      <c r="W28" s="67">
        <f>IFERROR(IF(W20&gt;0,W20-W24,""),"")</f>
        <v/>
      </c>
      <c r="X28" s="55" t="n"/>
      <c r="Y28" s="67">
        <f>IFERROR(IF(Y20&gt;0,Y20-Y24,""),"")</f>
        <v/>
      </c>
      <c r="Z28" s="55" t="n"/>
      <c r="AA28" s="67">
        <f>IFERROR(IF(AA20&gt;0,AA20-AA24,""),"")</f>
        <v/>
      </c>
      <c r="AB28" s="55" t="n"/>
      <c r="AC28" s="67">
        <f>IFERROR(IF(AC20&gt;0,AC20-AC24,""),"")</f>
        <v/>
      </c>
      <c r="AD28" s="56" t="n"/>
      <c r="AE28" s="67">
        <f>IFERROR(IF(AE20&gt;0,AE20-AE24,""),"")</f>
        <v/>
      </c>
      <c r="AF28" s="56" t="n"/>
    </row>
    <row r="29">
      <c r="B29" s="74" t="inlineStr">
        <is>
          <t>WALMART</t>
        </is>
      </c>
      <c r="C29" s="122" t="n">
        <v>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14900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0</v>
      </c>
      <c r="D31" s="80">
        <f>SUM(C8+C9)</f>
        <v/>
      </c>
      <c r="E31" s="81">
        <f>C31-D31</f>
        <v/>
      </c>
      <c r="P31" s="4" t="n"/>
      <c r="AK31" s="1" t="n">
        <v>3</v>
      </c>
      <c r="AL31" s="1" t="n">
        <v>4</v>
      </c>
    </row>
    <row r="32">
      <c r="F32" s="1" t="inlineStr">
        <is>
          <t xml:space="preserve"> </t>
        </is>
      </c>
      <c r="J32" s="53" t="n"/>
      <c r="P32" s="4" t="n"/>
      <c r="AK32" s="1" t="n">
        <v>2</v>
      </c>
      <c r="AL32" s="1" t="n">
        <v>1</v>
      </c>
    </row>
    <row r="33">
      <c r="J33" s="53" t="n"/>
      <c r="K33" s="53" t="n"/>
      <c r="P33" s="4" t="n"/>
      <c r="Z33" s="27" t="n"/>
    </row>
    <row r="34" ht="18" customHeight="1">
      <c r="K34" s="53" t="n"/>
      <c r="P34" s="4" t="n"/>
    </row>
    <row r="35" ht="15.6" customHeight="1" thickBot="1">
      <c r="K35" s="53" t="n"/>
      <c r="R35" s="53" t="n"/>
      <c r="V35" s="53" t="n"/>
      <c r="W35" s="53" t="n"/>
    </row>
    <row r="36" ht="15.6" customHeight="1" thickBot="1">
      <c r="Q36" s="116" t="inlineStr">
        <is>
          <t>Target UPH</t>
        </is>
      </c>
      <c r="R36" s="103" t="inlineStr">
        <is>
          <t>Total</t>
        </is>
      </c>
      <c r="S36" s="100" t="inlineStr">
        <is>
          <t>12PM</t>
        </is>
      </c>
      <c r="T36" s="101" t="inlineStr">
        <is>
          <t>UPH</t>
        </is>
      </c>
      <c r="U36" s="100" t="inlineStr">
        <is>
          <t>2PM</t>
        </is>
      </c>
      <c r="V36" s="101" t="inlineStr">
        <is>
          <t>UPH</t>
        </is>
      </c>
      <c r="W36" s="100" t="inlineStr">
        <is>
          <t>4PM</t>
        </is>
      </c>
      <c r="X36" s="101" t="inlineStr">
        <is>
          <t>UPH</t>
        </is>
      </c>
      <c r="Y36" s="100" t="inlineStr">
        <is>
          <t>6PM</t>
        </is>
      </c>
      <c r="Z36" s="101" t="inlineStr">
        <is>
          <t>UPH</t>
        </is>
      </c>
      <c r="AA36" s="100" t="inlineStr">
        <is>
          <t>8PM</t>
        </is>
      </c>
      <c r="AB36" s="101" t="inlineStr">
        <is>
          <t>UPH</t>
        </is>
      </c>
      <c r="AC36" s="100" t="inlineStr">
        <is>
          <t>10PM</t>
        </is>
      </c>
      <c r="AD36" s="101" t="inlineStr">
        <is>
          <t>UPH</t>
        </is>
      </c>
      <c r="AE36" s="100" t="inlineStr">
        <is>
          <t>EOD</t>
        </is>
      </c>
      <c r="AF36" s="102" t="inlineStr">
        <is>
          <t>Remaining</t>
        </is>
      </c>
    </row>
    <row r="37" ht="15.6" customHeight="1">
      <c r="N37" s="211" t="inlineStr">
        <is>
          <t>Room 1</t>
        </is>
      </c>
      <c r="O37" s="126" t="n"/>
      <c r="P37" s="96" t="inlineStr">
        <is>
          <t>Line 1</t>
        </is>
      </c>
      <c r="Q37" s="104" t="n"/>
      <c r="R37" s="104" t="n"/>
      <c r="S37" s="104" t="n"/>
      <c r="T37" s="104">
        <f>IF(U37&gt;0,(U37-S37)/2,"")</f>
        <v/>
      </c>
      <c r="U37" s="104" t="n"/>
      <c r="V37" s="104">
        <f>IF(W37&gt;0,(W37-U37)/2,"")</f>
        <v/>
      </c>
      <c r="W37" s="104" t="n"/>
      <c r="X37" s="104">
        <f>IF(Y37&gt;0,(Y37-W37)/2,"")</f>
        <v/>
      </c>
      <c r="Y37" s="104" t="n"/>
      <c r="Z37" s="104">
        <f>IF(AA37&gt;0,(AA37-Y37)/2,"")</f>
        <v/>
      </c>
      <c r="AA37" s="104" t="n"/>
      <c r="AB37" s="104">
        <f>IF(AC37&gt;0,(AC37-AA37)/2,"")</f>
        <v/>
      </c>
      <c r="AC37" s="104" t="n"/>
      <c r="AD37" s="104">
        <f>IF(AE37&gt;0,(AE37-AC37)/2,"")</f>
        <v/>
      </c>
      <c r="AE37" s="104" t="n"/>
      <c r="AF37" s="105">
        <f>AE37-R37</f>
        <v/>
      </c>
    </row>
    <row r="38" ht="15.6" customHeight="1">
      <c r="N38" s="212" t="n"/>
      <c r="O38" s="4" t="n"/>
      <c r="P38" s="95" t="inlineStr">
        <is>
          <t>Line 2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3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4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5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6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>
      <c r="N43" s="212" t="n"/>
      <c r="O43" s="4" t="n"/>
      <c r="P43" s="94" t="inlineStr">
        <is>
          <t>Line 7</t>
        </is>
      </c>
      <c r="Q43" s="108" t="n"/>
      <c r="R43" s="108" t="n"/>
      <c r="S43" s="108" t="n"/>
      <c r="T43" s="108">
        <f>IF(U43&gt;0,(U43-S43)/2,"")</f>
        <v/>
      </c>
      <c r="U43" s="108" t="n"/>
      <c r="V43" s="108">
        <f>IF(W43&gt;0,(W43-U43)/2,"")</f>
        <v/>
      </c>
      <c r="W43" s="108" t="n"/>
      <c r="X43" s="108">
        <f>IF(Y43&gt;0,(Y43-W43)/2,"")</f>
        <v/>
      </c>
      <c r="Y43" s="108" t="n"/>
      <c r="Z43" s="108">
        <f>IF(AA43&gt;0,(AA43-Y43)/2,"")</f>
        <v/>
      </c>
      <c r="AA43" s="108" t="n"/>
      <c r="AB43" s="108">
        <f>IF(AC43&gt;0,(AC43-AA43)/2,"")</f>
        <v/>
      </c>
      <c r="AC43" s="108" t="n"/>
      <c r="AD43" s="108">
        <f>IF(AE43&gt;0,(AE43-AC43)/2,"")</f>
        <v/>
      </c>
      <c r="AE43" s="108" t="n"/>
      <c r="AF43" s="109">
        <f>AE43-R43</f>
        <v/>
      </c>
    </row>
    <row r="44" ht="15.6" customHeight="1">
      <c r="N44" s="212" t="n"/>
      <c r="O44" s="4" t="n"/>
      <c r="P44" s="95" t="inlineStr">
        <is>
          <t>Line 8</t>
        </is>
      </c>
      <c r="Q44" s="106" t="n"/>
      <c r="R44" s="106" t="n"/>
      <c r="S44" s="106" t="n"/>
      <c r="T44" s="106">
        <f>IF(U44&gt;0,(U44-S44)/2,"")</f>
        <v/>
      </c>
      <c r="U44" s="106" t="n"/>
      <c r="V44" s="106">
        <f>IF(W44&gt;0,(W44-U44)/2,"")</f>
        <v/>
      </c>
      <c r="W44" s="106" t="n"/>
      <c r="X44" s="106">
        <f>IF(Y44&gt;0,(Y44-W44)/2,"")</f>
        <v/>
      </c>
      <c r="Y44" s="106" t="n"/>
      <c r="Z44" s="106">
        <f>IF(AA44&gt;0,(AA44-Y44)/2,"")</f>
        <v/>
      </c>
      <c r="AA44" s="106" t="n"/>
      <c r="AB44" s="106">
        <f>IF(AC44&gt;0,(AC44-AA44)/2,"")</f>
        <v/>
      </c>
      <c r="AC44" s="106" t="n"/>
      <c r="AD44" s="106">
        <f>IF(AE44&gt;0,(AE44-AC44)/2,"")</f>
        <v/>
      </c>
      <c r="AE44" s="106" t="n"/>
      <c r="AF44" s="107">
        <f>AE44-R44</f>
        <v/>
      </c>
    </row>
    <row r="45" ht="15.6" customHeight="1" thickBot="1">
      <c r="N45" s="213" t="n"/>
      <c r="O45" s="127" t="n"/>
      <c r="P45" s="97" t="inlineStr">
        <is>
          <t>Line 9</t>
        </is>
      </c>
      <c r="Q45" s="110" t="n"/>
      <c r="R45" s="110" t="n"/>
      <c r="S45" s="110" t="n"/>
      <c r="T45" s="110">
        <f>IF(U45&gt;0,(U45-S45)/2,"")</f>
        <v/>
      </c>
      <c r="U45" s="110" t="n"/>
      <c r="V45" s="110">
        <f>IF(W45&gt;0,(W45-U45)/2,"")</f>
        <v/>
      </c>
      <c r="W45" s="110" t="n"/>
      <c r="X45" s="110">
        <f>IF(Y45&gt;0,(Y45-W45)/2,"")</f>
        <v/>
      </c>
      <c r="Y45" s="110" t="n"/>
      <c r="Z45" s="110">
        <f>IF(AA45&gt;0,(AA45-Y45)/2,"")</f>
        <v/>
      </c>
      <c r="AA45" s="110" t="n"/>
      <c r="AB45" s="110">
        <f>IF(AC45&gt;0,(AC45-AA45)/2,"")</f>
        <v/>
      </c>
      <c r="AC45" s="110" t="n"/>
      <c r="AD45" s="110">
        <f>IF(AE45&gt;0,(AE45-AC45)/2,"")</f>
        <v/>
      </c>
      <c r="AE45" s="110" t="n"/>
      <c r="AF45" s="111">
        <f>AE45-R45</f>
        <v/>
      </c>
    </row>
    <row r="46" ht="15.6" customHeight="1">
      <c r="N46" s="211" t="inlineStr">
        <is>
          <t>Room 2</t>
        </is>
      </c>
      <c r="O46" s="126" t="n"/>
      <c r="P46" s="98" t="inlineStr">
        <is>
          <t>Line 1</t>
        </is>
      </c>
      <c r="Q46" s="112" t="n"/>
      <c r="R46" s="112" t="n"/>
      <c r="S46" s="112" t="n"/>
      <c r="T46" s="112">
        <f>IF(U46&gt;0,(U46-S46)/2,"")</f>
        <v/>
      </c>
      <c r="U46" s="112" t="n"/>
      <c r="V46" s="112">
        <f>IF(W46&gt;0,(W46-U46)/2,"")</f>
        <v/>
      </c>
      <c r="W46" s="112" t="n"/>
      <c r="X46" s="112">
        <f>IF(Y46&gt;0,(Y46-W46)/2,"")</f>
        <v/>
      </c>
      <c r="Y46" s="112" t="n"/>
      <c r="Z46" s="112">
        <f>IF(AA46&gt;0,(AA46-Y46)/2,"")</f>
        <v/>
      </c>
      <c r="AA46" s="112" t="n"/>
      <c r="AB46" s="112">
        <f>IF(AC46&gt;0,(AC46-AA46)/2,"")</f>
        <v/>
      </c>
      <c r="AC46" s="112" t="n"/>
      <c r="AD46" s="112">
        <f>IF(AE46&gt;0,(AE46-AC46)/2,"")</f>
        <v/>
      </c>
      <c r="AE46" s="112" t="n"/>
      <c r="AF46" s="113">
        <f>AE46-R46</f>
        <v/>
      </c>
    </row>
    <row r="47" ht="15.6" customHeight="1">
      <c r="N47" s="212" t="n"/>
      <c r="O47" s="4" t="n"/>
      <c r="P47" s="94" t="inlineStr">
        <is>
          <t>Line 2</t>
        </is>
      </c>
      <c r="Q47" s="108" t="n"/>
      <c r="R47" s="108" t="n"/>
      <c r="S47" s="108" t="n"/>
      <c r="T47" s="108">
        <f>IF(U47&gt;0,(U47-S47)/2,"")</f>
        <v/>
      </c>
      <c r="U47" s="108" t="n"/>
      <c r="V47" s="108">
        <f>IF(W47&gt;0,(W47-U47)/2,"")</f>
        <v/>
      </c>
      <c r="W47" s="108" t="n"/>
      <c r="X47" s="108">
        <f>IF(Y47&gt;0,(Y47-W47)/2,"")</f>
        <v/>
      </c>
      <c r="Y47" s="108" t="n"/>
      <c r="Z47" s="108">
        <f>IF(AA47&gt;0,(AA47-Y47)/2,"")</f>
        <v/>
      </c>
      <c r="AA47" s="108" t="n"/>
      <c r="AB47" s="108">
        <f>IF(AC47&gt;0,(AC47-AA47)/2,"")</f>
        <v/>
      </c>
      <c r="AC47" s="108" t="n"/>
      <c r="AD47" s="108">
        <f>IF(AE47&gt;0,(AE47-AC47)/2,"")</f>
        <v/>
      </c>
      <c r="AE47" s="108" t="n"/>
      <c r="AF47" s="109">
        <f>AE47-R47</f>
        <v/>
      </c>
    </row>
    <row r="48" ht="15.6" customHeight="1">
      <c r="N48" s="212" t="n"/>
      <c r="O48" s="4" t="n"/>
      <c r="P48" s="95" t="inlineStr">
        <is>
          <t>Line 3</t>
        </is>
      </c>
      <c r="Q48" s="106" t="n"/>
      <c r="R48" s="106" t="n"/>
      <c r="S48" s="106" t="n"/>
      <c r="T48" s="106">
        <f>IF(U48&gt;0,(U48-S48)/2,"")</f>
        <v/>
      </c>
      <c r="U48" s="106" t="n"/>
      <c r="V48" s="106">
        <f>IF(W48&gt;0,(W48-U48)/2,"")</f>
        <v/>
      </c>
      <c r="W48" s="106" t="n"/>
      <c r="X48" s="106">
        <f>IF(Y48&gt;0,(Y48-W48)/2,"")</f>
        <v/>
      </c>
      <c r="Y48" s="106" t="n"/>
      <c r="Z48" s="106">
        <f>IF(AA48&gt;0,(AA48-Y48)/2,"")</f>
        <v/>
      </c>
      <c r="AA48" s="106" t="n"/>
      <c r="AB48" s="106">
        <f>IF(AC48&gt;0,(AC48-AA48)/2,"")</f>
        <v/>
      </c>
      <c r="AC48" s="106" t="n"/>
      <c r="AD48" s="106">
        <f>IF(AE48&gt;0,(AE48-AC48)/2,"")</f>
        <v/>
      </c>
      <c r="AE48" s="106" t="n"/>
      <c r="AF48" s="107">
        <f>AE48-R48</f>
        <v/>
      </c>
    </row>
    <row r="49" ht="15.6" customHeight="1" thickBot="1">
      <c r="N49" s="213" t="n"/>
      <c r="O49" s="127" t="n"/>
      <c r="P49" s="97" t="inlineStr">
        <is>
          <t>Line 4</t>
        </is>
      </c>
      <c r="Q49" s="110" t="n"/>
      <c r="R49" s="110" t="n"/>
      <c r="S49" s="110" t="n"/>
      <c r="T49" s="110">
        <f>IF(U49&gt;0,(U49-S49)/2,"")</f>
        <v/>
      </c>
      <c r="U49" s="110" t="n"/>
      <c r="V49" s="110">
        <f>IF(W49&gt;0,(W49-U49)/2,"")</f>
        <v/>
      </c>
      <c r="W49" s="110" t="n"/>
      <c r="X49" s="110">
        <f>IF(Y49&gt;0,(Y49-W49)/2,"")</f>
        <v/>
      </c>
      <c r="Y49" s="110" t="n"/>
      <c r="Z49" s="110">
        <f>IF(AA49&gt;0,(AA49-Y49)/2,"")</f>
        <v/>
      </c>
      <c r="AA49" s="110" t="n"/>
      <c r="AB49" s="110">
        <f>IF(AC49&gt;0,(AC49-AA49)/2,"")</f>
        <v/>
      </c>
      <c r="AC49" s="110" t="n"/>
      <c r="AD49" s="110">
        <f>IF(AE49&gt;0,(AE49-AC49)/2,"")</f>
        <v/>
      </c>
      <c r="AE49" s="110" t="n"/>
      <c r="AF49" s="111">
        <f>AE49-R49</f>
        <v/>
      </c>
    </row>
    <row r="50" ht="15.6" customHeight="1">
      <c r="N50" s="211" t="inlineStr">
        <is>
          <t>Room 3</t>
        </is>
      </c>
      <c r="O50" s="126" t="n"/>
      <c r="P50" s="98" t="inlineStr">
        <is>
          <t>Line 1</t>
        </is>
      </c>
      <c r="Q50" s="112" t="n"/>
      <c r="R50" s="112" t="n"/>
      <c r="S50" s="112" t="n"/>
      <c r="T50" s="112">
        <f>IF(U50&gt;0,(U50-S50)/2,"")</f>
        <v/>
      </c>
      <c r="U50" s="112" t="n"/>
      <c r="V50" s="112">
        <f>IF(W50&gt;0,(W50-U50)/2,"")</f>
        <v/>
      </c>
      <c r="W50" s="112" t="n"/>
      <c r="X50" s="112">
        <f>IF(Y50&gt;0,(Y50-W50)/2,"")</f>
        <v/>
      </c>
      <c r="Y50" s="112" t="n"/>
      <c r="Z50" s="112">
        <f>IF(AA50&gt;0,(AA50-Y50)/2,"")</f>
        <v/>
      </c>
      <c r="AA50" s="112" t="n"/>
      <c r="AB50" s="112">
        <f>IF(AC50&gt;0,(AC50-AA50)/2,"")</f>
        <v/>
      </c>
      <c r="AC50" s="112" t="n"/>
      <c r="AD50" s="112">
        <f>IF(AE50&gt;0,(AE50-AC50)/2,"")</f>
        <v/>
      </c>
      <c r="AE50" s="112" t="n"/>
      <c r="AF50" s="113">
        <f>AE50-R50</f>
        <v/>
      </c>
    </row>
    <row r="51" ht="15.6" customHeight="1">
      <c r="N51" s="212" t="n"/>
      <c r="O51" s="4" t="n"/>
      <c r="P51" s="94" t="inlineStr">
        <is>
          <t>Line 2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3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4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5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6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>
      <c r="N56" s="212" t="n"/>
      <c r="O56" s="4" t="n"/>
      <c r="P56" s="95" t="inlineStr">
        <is>
          <t>Line 7</t>
        </is>
      </c>
      <c r="Q56" s="106" t="n"/>
      <c r="R56" s="106" t="n"/>
      <c r="S56" s="106" t="n"/>
      <c r="T56" s="106">
        <f>IF(U56&gt;0,(U56-S56)/2,"")</f>
        <v/>
      </c>
      <c r="U56" s="106" t="n"/>
      <c r="V56" s="106">
        <f>IF(W56&gt;0,(W56-U56)/2,"")</f>
        <v/>
      </c>
      <c r="W56" s="106" t="n"/>
      <c r="X56" s="106">
        <f>IF(Y56&gt;0,(Y56-W56)/2,"")</f>
        <v/>
      </c>
      <c r="Y56" s="106" t="n"/>
      <c r="Z56" s="106">
        <f>IF(AA56&gt;0,(AA56-Y56)/2,"")</f>
        <v/>
      </c>
      <c r="AA56" s="106" t="n"/>
      <c r="AB56" s="106">
        <f>IF(AC56&gt;0,(AC56-AA56)/2,"")</f>
        <v/>
      </c>
      <c r="AC56" s="106" t="n"/>
      <c r="AD56" s="106">
        <f>IF(AE56&gt;0,(AE56-AC56)/2,"")</f>
        <v/>
      </c>
      <c r="AE56" s="106" t="n"/>
      <c r="AF56" s="107">
        <f>AE56-R56</f>
        <v/>
      </c>
    </row>
    <row r="57" ht="15.6" customHeight="1">
      <c r="N57" s="212" t="n"/>
      <c r="O57" s="4" t="n"/>
      <c r="P57" s="94" t="inlineStr">
        <is>
          <t>Line 8</t>
        </is>
      </c>
      <c r="Q57" s="108" t="n"/>
      <c r="R57" s="108" t="n"/>
      <c r="S57" s="108" t="n"/>
      <c r="T57" s="108">
        <f>IF(U57&gt;0,(U57-S57)/2,"")</f>
        <v/>
      </c>
      <c r="U57" s="108" t="n"/>
      <c r="V57" s="108">
        <f>IF(W57&gt;0,(W57-U57)/2,"")</f>
        <v/>
      </c>
      <c r="W57" s="108" t="n"/>
      <c r="X57" s="108">
        <f>IF(Y57&gt;0,(Y57-W57)/2,"")</f>
        <v/>
      </c>
      <c r="Y57" s="108" t="n"/>
      <c r="Z57" s="108">
        <f>IF(AA57&gt;0,(AA57-Y57)/2,"")</f>
        <v/>
      </c>
      <c r="AA57" s="108" t="n"/>
      <c r="AB57" s="108">
        <f>IF(AC57&gt;0,(AC57-AA57)/2,"")</f>
        <v/>
      </c>
      <c r="AC57" s="108" t="n"/>
      <c r="AD57" s="108">
        <f>IF(AE57&gt;0,(AE57-AC57)/2,"")</f>
        <v/>
      </c>
      <c r="AE57" s="108" t="n"/>
      <c r="AF57" s="109">
        <f>AE57-R57</f>
        <v/>
      </c>
    </row>
    <row r="58" ht="15.6" customHeight="1" thickBot="1">
      <c r="N58" s="213" t="n"/>
      <c r="O58" s="127" t="n"/>
      <c r="P58" s="99" t="inlineStr">
        <is>
          <t>Line 9</t>
        </is>
      </c>
      <c r="Q58" s="114" t="n"/>
      <c r="R58" s="114" t="n"/>
      <c r="S58" s="114" t="n"/>
      <c r="T58" s="114">
        <f>IF(U58&gt;0,(U58-S58)/2,"")</f>
        <v/>
      </c>
      <c r="U58" s="114" t="n"/>
      <c r="V58" s="114">
        <f>IF(W58&gt;0,(W58-U58)/2,"")</f>
        <v/>
      </c>
      <c r="W58" s="114" t="n"/>
      <c r="X58" s="114">
        <f>IF(Y58&gt;0,(Y58-W58)/2,"")</f>
        <v/>
      </c>
      <c r="Y58" s="114" t="n"/>
      <c r="Z58" s="114">
        <f>IF(AA58&gt;0,(AA58-Y58)/2,"")</f>
        <v/>
      </c>
      <c r="AA58" s="114" t="n"/>
      <c r="AB58" s="114">
        <f>IF(AC58&gt;0,(AC58-AA58)/2,"")</f>
        <v/>
      </c>
      <c r="AC58" s="114" t="n"/>
      <c r="AD58" s="114">
        <f>IF(AE58&gt;0,(AE58-AC58)/2,"")</f>
        <v/>
      </c>
      <c r="AE58" s="114" t="n"/>
      <c r="AF58" s="115">
        <f>AE58-R58</f>
        <v/>
      </c>
    </row>
    <row r="59" ht="15.6" customHeight="1">
      <c r="N59" s="211" t="inlineStr">
        <is>
          <t>Room 4</t>
        </is>
      </c>
      <c r="O59" s="126" t="n"/>
      <c r="P59" s="96" t="inlineStr">
        <is>
          <t>Line 1</t>
        </is>
      </c>
      <c r="Q59" s="104" t="n"/>
      <c r="R59" s="104" t="n"/>
      <c r="S59" s="104" t="n"/>
      <c r="T59" s="104">
        <f>IF(U59&gt;0,(U59-S59)/2,"")</f>
        <v/>
      </c>
      <c r="U59" s="104" t="n"/>
      <c r="V59" s="104">
        <f>IF(W59&gt;0,(W59-U59)/2,"")</f>
        <v/>
      </c>
      <c r="W59" s="104" t="n"/>
      <c r="X59" s="104">
        <f>IF(Y59&gt;0,(Y59-W59)/2,"")</f>
        <v/>
      </c>
      <c r="Y59" s="104" t="n"/>
      <c r="Z59" s="104">
        <f>IF(AA59&gt;0,(AA59-Y59)/2,"")</f>
        <v/>
      </c>
      <c r="AA59" s="104" t="n"/>
      <c r="AB59" s="104">
        <f>IF(AC59&gt;0,(AC59-AA59)/2,"")</f>
        <v/>
      </c>
      <c r="AC59" s="104" t="n"/>
      <c r="AD59" s="104">
        <f>IF(AE59&gt;0,(AE59-AC59)/2,"")</f>
        <v/>
      </c>
      <c r="AE59" s="104" t="n"/>
      <c r="AF59" s="105">
        <f>AE59-R59</f>
        <v/>
      </c>
    </row>
    <row r="60" ht="15.6" customHeight="1">
      <c r="N60" s="212" t="n"/>
      <c r="O60" s="4" t="n"/>
      <c r="P60" s="95" t="inlineStr">
        <is>
          <t>Line 2</t>
        </is>
      </c>
      <c r="Q60" s="106" t="n"/>
      <c r="R60" s="106" t="n"/>
      <c r="S60" s="106" t="n"/>
      <c r="T60" s="106">
        <f>IF(U60&gt;0,(U60-S60)/2,"")</f>
        <v/>
      </c>
      <c r="U60" s="106" t="n"/>
      <c r="V60" s="106">
        <f>IF(W60&gt;0,(W60-U60)/2,"")</f>
        <v/>
      </c>
      <c r="W60" s="106" t="n"/>
      <c r="X60" s="106">
        <f>IF(Y60&gt;0,(Y60-W60)/2,"")</f>
        <v/>
      </c>
      <c r="Y60" s="106" t="n"/>
      <c r="Z60" s="106">
        <f>IF(AA60&gt;0,(AA60-Y60)/2,"")</f>
        <v/>
      </c>
      <c r="AA60" s="106" t="n"/>
      <c r="AB60" s="106">
        <f>IF(AC60&gt;0,(AC60-AA60)/2,"")</f>
        <v/>
      </c>
      <c r="AC60" s="106" t="n"/>
      <c r="AD60" s="106">
        <f>IF(AE60&gt;0,(AE60-AC60)/2,"")</f>
        <v/>
      </c>
      <c r="AE60" s="106" t="n"/>
      <c r="AF60" s="107">
        <f>AE60-R60</f>
        <v/>
      </c>
    </row>
    <row r="61" ht="15.6" customHeight="1">
      <c r="N61" s="212" t="n"/>
      <c r="O61" s="4" t="n"/>
      <c r="P61" s="94" t="inlineStr">
        <is>
          <t>Line 3</t>
        </is>
      </c>
      <c r="Q61" s="108" t="n"/>
      <c r="R61" s="108" t="n"/>
      <c r="S61" s="108" t="n"/>
      <c r="T61" s="108">
        <f>IF(U61&gt;0,(U61-S61)/2,"")</f>
        <v/>
      </c>
      <c r="U61" s="108" t="n"/>
      <c r="V61" s="108">
        <f>IF(W61&gt;0,(W61-U61)/2,"")</f>
        <v/>
      </c>
      <c r="W61" s="108" t="n"/>
      <c r="X61" s="108">
        <f>IF(Y61&gt;0,(Y61-W61)/2,"")</f>
        <v/>
      </c>
      <c r="Y61" s="108" t="n"/>
      <c r="Z61" s="108">
        <f>IF(AA61&gt;0,(AA61-Y61)/2,"")</f>
        <v/>
      </c>
      <c r="AA61" s="108" t="n"/>
      <c r="AB61" s="108">
        <f>IF(AC61&gt;0,(AC61-AA61)/2,"")</f>
        <v/>
      </c>
      <c r="AC61" s="108" t="n"/>
      <c r="AD61" s="108">
        <f>IF(AE61&gt;0,(AE61-AC61)/2,"")</f>
        <v/>
      </c>
      <c r="AE61" s="108" t="n"/>
      <c r="AF61" s="109">
        <f>AE61-R61</f>
        <v/>
      </c>
    </row>
    <row r="62" ht="15.6" customHeight="1" thickBot="1">
      <c r="N62" s="213" t="n"/>
      <c r="O62" s="127" t="n"/>
      <c r="P62" s="99" t="inlineStr">
        <is>
          <t>Line 4</t>
        </is>
      </c>
      <c r="Q62" s="114" t="n"/>
      <c r="R62" s="114" t="n"/>
      <c r="S62" s="114" t="n"/>
      <c r="T62" s="114">
        <f>IF(U62&gt;0,(U62-S62)/2,"")</f>
        <v/>
      </c>
      <c r="U62" s="114" t="n"/>
      <c r="V62" s="114">
        <f>IF(W62&gt;0,(W62-U62)/2,"")</f>
        <v/>
      </c>
      <c r="W62" s="114" t="n"/>
      <c r="X62" s="114">
        <f>IF(Y62&gt;0,(Y62-W62)/2,"")</f>
        <v/>
      </c>
      <c r="Y62" s="114" t="n"/>
      <c r="Z62" s="114">
        <f>IF(AA62&gt;0,(AA62-Y62)/2,"")</f>
        <v/>
      </c>
      <c r="AA62" s="114" t="n"/>
      <c r="AB62" s="114">
        <f>IF(AC62&gt;0,(AC62-AA62)/2,"")</f>
        <v/>
      </c>
      <c r="AC62" s="114" t="n"/>
      <c r="AD62" s="114">
        <f>IF(AE62&gt;0,(AE62-AC62)/2,"")</f>
        <v/>
      </c>
      <c r="AE62" s="114" t="n"/>
      <c r="AF62" s="115">
        <f>AE62-R62</f>
        <v/>
      </c>
    </row>
    <row r="63" ht="15.6" customHeight="1">
      <c r="N63" s="211" t="inlineStr">
        <is>
          <t>Room 5</t>
        </is>
      </c>
      <c r="O63" s="126" t="n"/>
      <c r="P63" s="96" t="inlineStr">
        <is>
          <t>Line 1</t>
        </is>
      </c>
      <c r="Q63" s="104" t="n"/>
      <c r="R63" s="104" t="n"/>
      <c r="S63" s="104" t="n"/>
      <c r="T63" s="104">
        <f>IF(U63&gt;0,(U63-S63)/2,"")</f>
        <v/>
      </c>
      <c r="U63" s="104" t="n"/>
      <c r="V63" s="104">
        <f>IF(W63&gt;0,(W63-U63)/2,"")</f>
        <v/>
      </c>
      <c r="W63" s="104" t="n"/>
      <c r="X63" s="104">
        <f>IF(Y63&gt;0,(Y63-W63)/2,"")</f>
        <v/>
      </c>
      <c r="Y63" s="104" t="n"/>
      <c r="Z63" s="104">
        <f>IF(AA63&gt;0,(AA63-Y63)/2,"")</f>
        <v/>
      </c>
      <c r="AA63" s="104" t="n"/>
      <c r="AB63" s="104">
        <f>IF(AC63&gt;0,(AC63-AA63)/2,"")</f>
        <v/>
      </c>
      <c r="AC63" s="104" t="n"/>
      <c r="AD63" s="104">
        <f>IF(AE63&gt;0,(AE63-AC63)/2,"")</f>
        <v/>
      </c>
      <c r="AE63" s="104" t="n"/>
      <c r="AF63" s="105">
        <f>AE63-R63</f>
        <v/>
      </c>
    </row>
    <row r="64" ht="15.6" customHeight="1">
      <c r="N64" s="212" t="n"/>
      <c r="O64" s="4" t="n"/>
      <c r="P64" s="95" t="inlineStr">
        <is>
          <t>Line 2</t>
        </is>
      </c>
      <c r="Q64" s="106" t="n"/>
      <c r="R64" s="106" t="n"/>
      <c r="S64" s="106" t="n"/>
      <c r="T64" s="106">
        <f>IF(U64&gt;0,(U64-S64)/2,"")</f>
        <v/>
      </c>
      <c r="U64" s="106" t="n"/>
      <c r="V64" s="106">
        <f>IF(W64&gt;0,(W64-U64)/2,"")</f>
        <v/>
      </c>
      <c r="W64" s="106" t="n"/>
      <c r="X64" s="106">
        <f>IF(Y64&gt;0,(Y64-W64)/2,"")</f>
        <v/>
      </c>
      <c r="Y64" s="106" t="n"/>
      <c r="Z64" s="106">
        <f>IF(AA64&gt;0,(AA64-Y64)/2,"")</f>
        <v/>
      </c>
      <c r="AA64" s="106" t="n"/>
      <c r="AB64" s="106">
        <f>IF(AC64&gt;0,(AC64-AA64)/2,"")</f>
        <v/>
      </c>
      <c r="AC64" s="106" t="n"/>
      <c r="AD64" s="106">
        <f>IF(AE64&gt;0,(AE64-AC64)/2,"")</f>
        <v/>
      </c>
      <c r="AE64" s="106" t="n"/>
      <c r="AF64" s="107">
        <f>AE64-R64</f>
        <v/>
      </c>
    </row>
    <row r="65">
      <c r="N65" s="212" t="n"/>
      <c r="O65" s="4" t="n"/>
      <c r="P65" s="94" t="inlineStr">
        <is>
          <t>Line 3</t>
        </is>
      </c>
      <c r="Q65" s="108" t="n"/>
      <c r="R65" s="108" t="n"/>
      <c r="S65" s="108" t="n"/>
      <c r="T65" s="108">
        <f>IF(U65&gt;0,(U65-S65)/2,"")</f>
        <v/>
      </c>
      <c r="U65" s="108" t="n"/>
      <c r="V65" s="108">
        <f>IF(W65&gt;0,(W65-U65)/2,"")</f>
        <v/>
      </c>
      <c r="W65" s="108" t="n"/>
      <c r="X65" s="108">
        <f>IF(Y65&gt;0,(Y65-W65)/2,"")</f>
        <v/>
      </c>
      <c r="Y65" s="108" t="n"/>
      <c r="Z65" s="108">
        <f>IF(AA65&gt;0,(AA65-Y65)/2,"")</f>
        <v/>
      </c>
      <c r="AA65" s="108" t="n"/>
      <c r="AB65" s="108">
        <f>IF(AC65&gt;0,(AC65-AA65)/2,"")</f>
        <v/>
      </c>
      <c r="AC65" s="108" t="n"/>
      <c r="AD65" s="108">
        <f>IF(AE65&gt;0,(AE65-AC65)/2,"")</f>
        <v/>
      </c>
      <c r="AE65" s="108" t="n"/>
      <c r="AF65" s="109">
        <f>AE65-R65</f>
        <v/>
      </c>
    </row>
    <row r="66" ht="15" customHeight="1" thickBot="1">
      <c r="N66" s="213" t="n"/>
      <c r="O66" s="127" t="n"/>
      <c r="P66" s="99" t="inlineStr">
        <is>
          <t>Line 4</t>
        </is>
      </c>
      <c r="Q66" s="114" t="n"/>
      <c r="R66" s="114" t="n"/>
      <c r="S66" s="114" t="n"/>
      <c r="T66" s="114">
        <f>IF(U66&gt;0,(U66-S66)/2,"")</f>
        <v/>
      </c>
      <c r="U66" s="114" t="n"/>
      <c r="V66" s="114">
        <f>IF(W66&gt;0,(W66-U66)/2,"")</f>
        <v/>
      </c>
      <c r="W66" s="114" t="n"/>
      <c r="X66" s="114">
        <f>IF(Y66&gt;0,(Y66-W66)/2,"")</f>
        <v/>
      </c>
      <c r="Y66" s="114" t="n"/>
      <c r="Z66" s="114">
        <f>IF(AA66&gt;0,(AA66-Y66)/2,"")</f>
        <v/>
      </c>
      <c r="AA66" s="114" t="n"/>
      <c r="AB66" s="114">
        <f>IF(AC66&gt;0,(AC66-AA66)/2,"")</f>
        <v/>
      </c>
      <c r="AC66" s="114" t="n"/>
      <c r="AD66" s="114">
        <f>IF(AE66&gt;0,(AE66-AC66)/2,"")</f>
        <v/>
      </c>
      <c r="AE66" s="114" t="n"/>
      <c r="AF66" s="115">
        <f>AE66-R66</f>
        <v/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7:AD27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8 U28 W28 Y28 AA28 AC28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6:AF26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7:AF27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8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5.xml><?xml version="1.0" encoding="utf-8"?>
<worksheet xmlns:r="http://schemas.openxmlformats.org/officeDocument/2006/relationships" xmlns="http://schemas.openxmlformats.org/spreadsheetml/2006/main">
  <sheetPr codeName="Sheet165">
    <tabColor theme="1"/>
    <outlinePr summaryBelow="1" summaryRight="1"/>
    <pageSetUpPr fitToPage="1"/>
  </sheetPr>
  <dimension ref="B2:AR66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44515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70</v>
      </c>
      <c r="E6" s="18" t="inlineStr">
        <is>
          <t xml:space="preserve">Room 1 </t>
        </is>
      </c>
      <c r="F6" s="119" t="n">
        <v>23816</v>
      </c>
      <c r="G6" s="117" t="n">
        <v>13670.97363333334</v>
      </c>
      <c r="H6" s="117" t="n">
        <v>7357.710461599997</v>
      </c>
      <c r="I6" s="19">
        <f>G6+H6</f>
        <v/>
      </c>
      <c r="J6" s="119" t="n">
        <v>23732</v>
      </c>
      <c r="K6" s="117" t="n">
        <v>13906.72013333334</v>
      </c>
      <c r="L6" s="117" t="n">
        <v>7456.752648139998</v>
      </c>
      <c r="M6" s="19">
        <f>K6+L6</f>
        <v/>
      </c>
      <c r="N6" s="85" t="n">
        <v>70</v>
      </c>
      <c r="O6" s="85" t="n">
        <v>72</v>
      </c>
      <c r="P6" s="85" t="n">
        <v>56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2071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1807</v>
      </c>
      <c r="E8" s="29" t="inlineStr">
        <is>
          <t>Room 2</t>
        </is>
      </c>
      <c r="F8" s="119" t="n">
        <v>0</v>
      </c>
      <c r="G8" s="117" t="n">
        <v>0</v>
      </c>
      <c r="H8" s="117" t="n">
        <v>3738.839720320001</v>
      </c>
      <c r="I8" s="19">
        <f>G8+H8</f>
        <v/>
      </c>
      <c r="J8" s="119" t="n">
        <v>0</v>
      </c>
      <c r="K8" s="117" t="n">
        <v>0</v>
      </c>
      <c r="L8" s="117" t="n">
        <v>3868.870193520001</v>
      </c>
      <c r="M8" s="19">
        <f>K8+L8</f>
        <v/>
      </c>
      <c r="N8" s="87" t="n">
        <v>7</v>
      </c>
      <c r="O8" s="87" t="n">
        <v>7</v>
      </c>
      <c r="P8" s="87" t="n">
        <v>5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858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3863</v>
      </c>
      <c r="E10" s="18" t="inlineStr">
        <is>
          <t>Room 3</t>
        </is>
      </c>
      <c r="F10" s="119" t="n">
        <v>20485</v>
      </c>
      <c r="G10" s="117" t="n">
        <v>15091.594</v>
      </c>
      <c r="H10" s="117" t="n">
        <v>421.082524</v>
      </c>
      <c r="I10" s="19">
        <f>G10+H10</f>
        <v/>
      </c>
      <c r="J10" s="119" t="n">
        <v>20335</v>
      </c>
      <c r="K10" s="117" t="n">
        <v>15076.757</v>
      </c>
      <c r="L10" s="117" t="n">
        <v>403.2293454000001</v>
      </c>
      <c r="M10" s="19">
        <f>K10+L10</f>
        <v/>
      </c>
      <c r="N10" s="88" t="n">
        <v>47</v>
      </c>
      <c r="O10" s="88" t="n">
        <v>43</v>
      </c>
      <c r="P10" s="88" t="n">
        <v>35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10543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2530</v>
      </c>
      <c r="E12" s="29" t="inlineStr">
        <is>
          <t>Room 4</t>
        </is>
      </c>
      <c r="F12" s="119" t="n">
        <v>12139</v>
      </c>
      <c r="G12" s="117" t="n">
        <v>11415.13125</v>
      </c>
      <c r="H12" s="117" t="n">
        <v>14998.78692111</v>
      </c>
      <c r="I12" s="19">
        <f>G12+H12</f>
        <v/>
      </c>
      <c r="J12" s="119" t="n">
        <v>12392</v>
      </c>
      <c r="K12" s="117" t="n">
        <v>11633.154</v>
      </c>
      <c r="L12" s="117" t="n">
        <v>15130.46693895</v>
      </c>
      <c r="M12" s="19">
        <f>K12+L12</f>
        <v/>
      </c>
      <c r="N12" s="88" t="n">
        <v>49</v>
      </c>
      <c r="O12" s="88" t="n">
        <v>48</v>
      </c>
      <c r="P12" s="88" t="n">
        <v>43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25964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1202</v>
      </c>
      <c r="E14" s="18" t="inlineStr">
        <is>
          <t>Room 5</t>
        </is>
      </c>
      <c r="F14" s="119" t="n">
        <v>23859</v>
      </c>
      <c r="G14" s="117" t="n">
        <v>17873.1665</v>
      </c>
      <c r="H14" s="117" t="n">
        <v>28135.26528966001</v>
      </c>
      <c r="I14" s="19">
        <f>G14+H14</f>
        <v/>
      </c>
      <c r="J14" s="119" t="n">
        <v>23748</v>
      </c>
      <c r="K14" s="117" t="n">
        <v>18384.57025</v>
      </c>
      <c r="L14" s="117" t="n">
        <v>27624.87559288001</v>
      </c>
      <c r="M14" s="19">
        <f>K14+L14</f>
        <v/>
      </c>
      <c r="N14" s="88" t="n">
        <v>68</v>
      </c>
      <c r="O14" s="88" t="n">
        <v>69</v>
      </c>
      <c r="P14" s="88" t="n">
        <v>55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>
      <c r="B15" s="43" t="inlineStr">
        <is>
          <t xml:space="preserve">DILLONS </t>
        </is>
      </c>
      <c r="C15" s="50" t="n">
        <v>502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>
      <c r="B16" s="16" t="inlineStr">
        <is>
          <t>SBUX PHX</t>
        </is>
      </c>
      <c r="C16" s="17" t="n">
        <v>9848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8627.401790939999</v>
      </c>
      <c r="I16" s="19">
        <f>G16+H16</f>
        <v/>
      </c>
      <c r="J16" s="119" t="n">
        <v>0</v>
      </c>
      <c r="K16" s="117" t="n">
        <v>0</v>
      </c>
      <c r="L16" s="117" t="n">
        <v>8728.8671669</v>
      </c>
      <c r="M16" s="19">
        <f>K16+L16</f>
        <v/>
      </c>
      <c r="N16" s="88" t="n">
        <v>7</v>
      </c>
      <c r="O16" s="88" t="n">
        <v>8</v>
      </c>
      <c r="P16" s="88" t="n">
        <v>4</v>
      </c>
      <c r="Q16" s="92" t="n"/>
      <c r="R16" s="20">
        <f>J16-Q16</f>
        <v/>
      </c>
      <c r="S16" s="21" t="n"/>
      <c r="T16" s="20">
        <f>IF(S16&gt;0,(S16-S17-$R16),"")</f>
        <v/>
      </c>
      <c r="U16" s="21" t="n"/>
      <c r="V16" s="20">
        <f>IF(U16&gt;0,(U16-U17-$R16),"")</f>
        <v/>
      </c>
      <c r="W16" s="21" t="n"/>
      <c r="X16" s="20">
        <f>IF(W16&gt;0,(W16-W17-$R16),"")</f>
        <v/>
      </c>
      <c r="Y16" s="21" t="n"/>
      <c r="Z16" s="20">
        <f>IF(Y16&gt;0,(Y16-Y17-$R16),"")</f>
        <v/>
      </c>
      <c r="AA16" s="21" t="n"/>
      <c r="AB16" s="20">
        <f>IF(AA16&gt;0,(AA16-AA17-$R16),"")</f>
        <v/>
      </c>
      <c r="AC16" s="21" t="n"/>
      <c r="AD16" s="22">
        <f>IF(AC16&gt;0,(AC16-AC17-$R16),"")</f>
        <v/>
      </c>
      <c r="AE16" s="21" t="n"/>
      <c r="AF16" s="22">
        <f>IF(AE16&gt;0,(AE16-AE17-$R16),"")</f>
        <v/>
      </c>
    </row>
    <row r="17" ht="15" customFormat="1" customHeight="1" s="4" thickBot="1">
      <c r="B17" s="16" t="inlineStr">
        <is>
          <t>SBUX LV B</t>
        </is>
      </c>
      <c r="C17" s="17" t="n">
        <v>1664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Q17" s="93" t="inlineStr">
        <is>
          <t>Rm 6 Extra</t>
        </is>
      </c>
      <c r="R17" s="24" t="n"/>
      <c r="S17" s="25" t="n"/>
      <c r="T17" s="24" t="n"/>
      <c r="U17" s="25" t="n"/>
      <c r="V17" s="24" t="n"/>
      <c r="W17" s="25" t="n"/>
      <c r="X17" s="24" t="n"/>
      <c r="Y17" s="25" t="n"/>
      <c r="Z17" s="24" t="n"/>
      <c r="AA17" s="25" t="n"/>
      <c r="AB17" s="24" t="n"/>
      <c r="AC17" s="25" t="n"/>
      <c r="AD17" s="26" t="n"/>
      <c r="AE17" s="25" t="n"/>
      <c r="AF17" s="26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4600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  <c r="Q18" s="34">
        <f>SUM(Q6:Q15)</f>
        <v/>
      </c>
      <c r="R18" s="34">
        <f>SUM(R6:R17)</f>
        <v/>
      </c>
      <c r="S18" s="35">
        <f>S6+S8+S10+S12+S14-S7-S9-S11-S13-S15</f>
        <v/>
      </c>
      <c r="T18" s="36">
        <f>IF(S18&gt;1,(S18-$R18),"")</f>
        <v/>
      </c>
      <c r="U18" s="35">
        <f>U6+U8+U10+U12+U14-U7-U9-U11-U13-U15</f>
        <v/>
      </c>
      <c r="V18" s="36">
        <f>IF(U18&gt;1,(U18-$R18),"")</f>
        <v/>
      </c>
      <c r="W18" s="35">
        <f>W6+W8+W10+W12+W14-W7-W9-W11-W13-W15</f>
        <v/>
      </c>
      <c r="X18" s="36">
        <f>IF(W18&gt;1,(W18-$R18),"")</f>
        <v/>
      </c>
      <c r="Y18" s="35">
        <f>Y6+Y8+Y10+Y12+Y14-Y7-Y9-Y11-Y13-Y15</f>
        <v/>
      </c>
      <c r="Z18" s="36">
        <f>IF(Y18&gt;1,(Y18-$R18),"")</f>
        <v/>
      </c>
      <c r="AA18" s="35">
        <f>AA6+AA8+AA10+AA12+AA14-AA7-AA9-AA11-AA13-AA15</f>
        <v/>
      </c>
      <c r="AB18" s="36">
        <f>IF(AA18&gt;1,(AA18-$R18),"")</f>
        <v/>
      </c>
      <c r="AC18" s="35">
        <f>AC6+AC8+AC10+AC12+AC14-AC7-AC9-AC11-AC13-AC15</f>
        <v/>
      </c>
      <c r="AD18" s="37">
        <f>IF(AC18&gt;1,(AC18-$R18),"")</f>
        <v/>
      </c>
      <c r="AE18" s="35">
        <f>AE6+AE8+AE10+AE12+AE14-AE7-AE9-AE11-AE13-AE15</f>
        <v/>
      </c>
      <c r="AF18" s="37">
        <f>IF(AE18&gt;1,(AE18-$R18),"")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  <c r="Q19" s="38" t="inlineStr">
        <is>
          <t>Total Extra</t>
        </is>
      </c>
      <c r="R19" s="39" t="n"/>
      <c r="S19" s="40">
        <f>S17+S15+S13+S11+S9+S7</f>
        <v/>
      </c>
      <c r="T19" s="41" t="n"/>
      <c r="U19" s="40">
        <f>U17+U15+U13+U11+U9+U7</f>
        <v/>
      </c>
      <c r="V19" s="41" t="n"/>
      <c r="W19" s="40">
        <f>W17+W15+W13+W11+W9+W7</f>
        <v/>
      </c>
      <c r="X19" s="41" t="n"/>
      <c r="Y19" s="40">
        <f>Y17+Y15+Y13+Y11+Y9+Y7</f>
        <v/>
      </c>
      <c r="Z19" s="41" t="n"/>
      <c r="AA19" s="40">
        <f>AA17+AA15+AA13+AA11+AA9+AA7</f>
        <v/>
      </c>
      <c r="AB19" s="41" t="n"/>
      <c r="AC19" s="40">
        <f>AC17+AC15+AC13+AC11+AC9+AC7</f>
        <v/>
      </c>
      <c r="AD19" s="42" t="n"/>
      <c r="AE19" s="40">
        <f>AE17+AE15+AE13+AE11+AE9+AE7</f>
        <v/>
      </c>
      <c r="AF19" s="42" t="n"/>
    </row>
    <row r="20" ht="15" customHeight="1" thickBot="1">
      <c r="P20" s="125">
        <f>IFERROR(P19/O18,0)</f>
        <v/>
      </c>
      <c r="Q20" s="45" t="inlineStr">
        <is>
          <t>Unit/Hr</t>
        </is>
      </c>
      <c r="R20" s="46" t="n"/>
      <c r="S20" s="47">
        <f>IF(S18&gt;0,(S18)/2,"")</f>
        <v/>
      </c>
      <c r="T20" s="46" t="n"/>
      <c r="U20" s="47">
        <f>IF(U18&gt;0,(U18-S18)/2,"")</f>
        <v/>
      </c>
      <c r="V20" s="46" t="n"/>
      <c r="W20" s="47">
        <f>IF(W18&gt;0,(W18-U18)/2,"")</f>
        <v/>
      </c>
      <c r="X20" s="46" t="n"/>
      <c r="Y20" s="47">
        <f>IF(Y18&gt;0,(Y18-W18)/2,"")</f>
        <v/>
      </c>
      <c r="Z20" s="46" t="n"/>
      <c r="AA20" s="47">
        <f>IF(AA18&gt;0,(AA18-Y18)/2,"")</f>
        <v/>
      </c>
      <c r="AB20" s="46" t="n"/>
      <c r="AC20" s="47">
        <f>IF(AC18&gt;0,(AC18-AA18)/2,"")</f>
        <v/>
      </c>
      <c r="AD20" s="48" t="n"/>
      <c r="AE20" s="47">
        <f>IF(AE18&gt;0,(AE18-AC18)/2,"")</f>
        <v/>
      </c>
      <c r="AF20" s="48" t="n"/>
    </row>
    <row r="21" ht="15" customHeight="1" thickBot="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Q21" s="4" t="n"/>
      <c r="R21" s="4" t="n"/>
      <c r="S21" s="49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</row>
    <row r="22" ht="15" customHeight="1" thickBot="1">
      <c r="L22" s="4" t="n"/>
      <c r="M22" s="4" t="n"/>
      <c r="R22" s="51" t="inlineStr">
        <is>
          <t>Day Prior</t>
        </is>
      </c>
      <c r="S22" s="35" t="n"/>
      <c r="T22" s="36" t="n"/>
      <c r="U22" s="35" t="n"/>
      <c r="V22" s="36" t="n"/>
      <c r="W22" s="35" t="n"/>
      <c r="X22" s="36" t="n"/>
      <c r="Y22" s="35" t="n"/>
      <c r="Z22" s="36" t="n"/>
      <c r="AA22" s="35" t="n"/>
      <c r="AB22" s="36" t="n"/>
      <c r="AC22" s="35" t="n"/>
      <c r="AD22" s="37" t="n"/>
      <c r="AE22" s="35" t="n"/>
      <c r="AF22" s="37" t="n"/>
    </row>
    <row r="23" ht="15" customHeight="1" thickBot="1">
      <c r="M23" s="4" t="n"/>
      <c r="R23" s="52" t="n"/>
      <c r="S23" s="40" t="n"/>
      <c r="T23" s="41" t="n"/>
      <c r="U23" s="40" t="n"/>
      <c r="V23" s="41" t="n"/>
      <c r="W23" s="40" t="n"/>
      <c r="X23" s="41" t="n"/>
      <c r="Y23" s="40" t="n"/>
      <c r="Z23" s="41" t="n"/>
      <c r="AA23" s="40" t="n"/>
      <c r="AB23" s="41" t="n"/>
      <c r="AC23" s="40" t="n"/>
      <c r="AD23" s="42" t="n"/>
      <c r="AE23" s="40" t="n"/>
      <c r="AF23" s="42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  <c r="R24" s="54" t="n"/>
      <c r="S24" s="47" t="n"/>
      <c r="T24" s="46" t="n"/>
      <c r="U24" s="47" t="n"/>
      <c r="V24" s="46" t="n"/>
      <c r="W24" s="47" t="n"/>
      <c r="X24" s="46" t="n"/>
      <c r="Y24" s="47" t="n"/>
      <c r="Z24" s="46" t="n"/>
      <c r="AA24" s="47" t="n"/>
      <c r="AB24" s="46" t="n"/>
      <c r="AC24" s="47" t="n"/>
      <c r="AD24" s="48" t="n"/>
      <c r="AE24" s="47" t="n"/>
      <c r="AF24" s="48" t="n"/>
    </row>
    <row r="25" ht="15" customHeight="1" thickBot="1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</row>
    <row r="26">
      <c r="B26" s="74" t="inlineStr">
        <is>
          <t>ALBSWY</t>
        </is>
      </c>
      <c r="C26" s="122" t="n">
        <v>9715</v>
      </c>
      <c r="D26" s="76">
        <f>C11</f>
        <v/>
      </c>
      <c r="E26" s="77">
        <f>D26-C26</f>
        <v/>
      </c>
      <c r="M26" s="4" t="n"/>
      <c r="R26" s="59" t="inlineStr">
        <is>
          <t>Difference</t>
        </is>
      </c>
      <c r="S26" s="60">
        <f>IF(S18&gt;0,S18-S22,"")</f>
        <v/>
      </c>
      <c r="T26" s="60" t="n"/>
      <c r="U26" s="60">
        <f>IF(U18&gt;0,U18-U22,"")</f>
        <v/>
      </c>
      <c r="V26" s="60" t="n"/>
      <c r="W26" s="60">
        <f>IF(W18&gt;0,W18-W22,"")</f>
        <v/>
      </c>
      <c r="X26" s="60" t="n"/>
      <c r="Y26" s="60">
        <f>IF(Y18&gt;0,Y18-Y22,"")</f>
        <v/>
      </c>
      <c r="Z26" s="60" t="n"/>
      <c r="AA26" s="60">
        <f>IF(AA18&gt;0,AA18-AA22,"")</f>
        <v/>
      </c>
      <c r="AB26" s="60" t="n"/>
      <c r="AC26" s="60">
        <f>IF(AC18&gt;0,AC18-AC22,"")</f>
        <v/>
      </c>
      <c r="AD26" s="61" t="n"/>
      <c r="AE26" s="60">
        <f>IF(AE18&gt;0,AE18-AE22,"")</f>
        <v/>
      </c>
      <c r="AF26" s="61" t="n"/>
    </row>
    <row r="27">
      <c r="B27" s="74" t="inlineStr">
        <is>
          <t>KROGER</t>
        </is>
      </c>
      <c r="C27" s="122" t="n">
        <v>34272</v>
      </c>
      <c r="D27" s="76">
        <f>C7+C12+C13+C14+C15</f>
        <v/>
      </c>
      <c r="E27" s="77">
        <f>D27-C27</f>
        <v/>
      </c>
      <c r="J27" s="123" t="n"/>
      <c r="M27" s="4" t="n"/>
      <c r="R27" s="62" t="n"/>
      <c r="S27" s="63">
        <f>IF(S19&gt;=0,S19-S23,"")</f>
        <v/>
      </c>
      <c r="T27" s="64" t="n"/>
      <c r="U27" s="63">
        <f>IF(U19&gt;=0,U19-U23,"")</f>
        <v/>
      </c>
      <c r="V27" s="64" t="n"/>
      <c r="W27" s="63">
        <f>IF(W19&gt;=0,W19-W23,"")</f>
        <v/>
      </c>
      <c r="X27" s="64" t="n"/>
      <c r="Y27" s="63">
        <f>IF(Y19&gt;=0,Y19-Y23,"")</f>
        <v/>
      </c>
      <c r="Z27" s="64" t="n"/>
      <c r="AA27" s="63">
        <f>IF(AA19&gt;=0,AA19-AA23,"")</f>
        <v/>
      </c>
      <c r="AB27" s="64" t="n"/>
      <c r="AC27" s="63">
        <f>IF(AC19&gt;=0,AC19-AC23,"")</f>
        <v/>
      </c>
      <c r="AD27" s="65" t="n"/>
      <c r="AE27" s="63">
        <f>IF(AE19&gt;=0,AE19-AE23,"")</f>
        <v/>
      </c>
      <c r="AF27" s="65" t="n"/>
      <c r="AG27" s="69" t="n"/>
    </row>
    <row r="28" ht="15" customHeight="1" thickBot="1">
      <c r="B28" s="74" t="inlineStr">
        <is>
          <t>QT</t>
        </is>
      </c>
      <c r="C28" s="122" t="n">
        <v>70</v>
      </c>
      <c r="D28" s="76">
        <f>C6</f>
        <v/>
      </c>
      <c r="E28" s="77">
        <f>D28-C28</f>
        <v/>
      </c>
      <c r="M28" s="4" t="n"/>
      <c r="R28" s="66" t="n"/>
      <c r="S28" s="67">
        <f>IFERROR(IF(S20&gt;0,S20-S24,""),"")</f>
        <v/>
      </c>
      <c r="T28" s="55" t="n"/>
      <c r="U28" s="67">
        <f>IFERROR(IF(U20&gt;0,U20-U24,""),"")</f>
        <v/>
      </c>
      <c r="V28" s="55" t="n"/>
      <c r="W28" s="67">
        <f>IFERROR(IF(W20&gt;0,W20-W24,""),"")</f>
        <v/>
      </c>
      <c r="X28" s="55" t="n"/>
      <c r="Y28" s="67">
        <f>IFERROR(IF(Y20&gt;0,Y20-Y24,""),"")</f>
        <v/>
      </c>
      <c r="Z28" s="55" t="n"/>
      <c r="AA28" s="67">
        <f>IFERROR(IF(AA20&gt;0,AA20-AA24,""),"")</f>
        <v/>
      </c>
      <c r="AB28" s="55" t="n"/>
      <c r="AC28" s="67">
        <f>IFERROR(IF(AC20&gt;0,AC20-AC24,""),"")</f>
        <v/>
      </c>
      <c r="AD28" s="56" t="n"/>
      <c r="AE28" s="67">
        <f>IFERROR(IF(AE20&gt;0,AE20-AE24,""),"")</f>
        <v/>
      </c>
      <c r="AF28" s="56" t="n"/>
    </row>
    <row r="29">
      <c r="B29" s="74" t="inlineStr">
        <is>
          <t>WALMART</t>
        </is>
      </c>
      <c r="C29" s="122" t="n">
        <v>3863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17194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2665</v>
      </c>
      <c r="D31" s="80">
        <f>SUM(C8+C9)</f>
        <v/>
      </c>
      <c r="E31" s="81">
        <f>C31-D31</f>
        <v/>
      </c>
      <c r="P31" s="4" t="n"/>
      <c r="AK31" s="1" t="n">
        <v>3</v>
      </c>
      <c r="AL31" s="1" t="n">
        <v>4</v>
      </c>
    </row>
    <row r="32">
      <c r="F32" s="1" t="inlineStr">
        <is>
          <t xml:space="preserve"> </t>
        </is>
      </c>
      <c r="J32" s="53" t="n"/>
      <c r="P32" s="4" t="n"/>
      <c r="AK32" s="1" t="n">
        <v>2</v>
      </c>
      <c r="AL32" s="1" t="n">
        <v>1</v>
      </c>
    </row>
    <row r="33">
      <c r="J33" s="53" t="n"/>
      <c r="K33" s="53" t="n"/>
      <c r="P33" s="4" t="n"/>
      <c r="Z33" s="27" t="n"/>
    </row>
    <row r="34" ht="18" customHeight="1">
      <c r="K34" s="53" t="n"/>
      <c r="P34" s="4" t="n"/>
    </row>
    <row r="35" ht="15.6" customHeight="1" thickBot="1">
      <c r="K35" s="53" t="n"/>
      <c r="R35" s="53" t="n"/>
      <c r="V35" s="53" t="n"/>
      <c r="W35" s="53" t="n"/>
    </row>
    <row r="36" ht="15.6" customHeight="1" thickBot="1">
      <c r="Q36" s="116" t="inlineStr">
        <is>
          <t>Target UPH</t>
        </is>
      </c>
      <c r="R36" s="103" t="inlineStr">
        <is>
          <t>Total</t>
        </is>
      </c>
      <c r="S36" s="100" t="inlineStr">
        <is>
          <t>12PM</t>
        </is>
      </c>
      <c r="T36" s="101" t="inlineStr">
        <is>
          <t>UPH</t>
        </is>
      </c>
      <c r="U36" s="100" t="inlineStr">
        <is>
          <t>2PM</t>
        </is>
      </c>
      <c r="V36" s="101" t="inlineStr">
        <is>
          <t>UPH</t>
        </is>
      </c>
      <c r="W36" s="100" t="inlineStr">
        <is>
          <t>4PM</t>
        </is>
      </c>
      <c r="X36" s="101" t="inlineStr">
        <is>
          <t>UPH</t>
        </is>
      </c>
      <c r="Y36" s="100" t="inlineStr">
        <is>
          <t>6PM</t>
        </is>
      </c>
      <c r="Z36" s="101" t="inlineStr">
        <is>
          <t>UPH</t>
        </is>
      </c>
      <c r="AA36" s="100" t="inlineStr">
        <is>
          <t>8PM</t>
        </is>
      </c>
      <c r="AB36" s="101" t="inlineStr">
        <is>
          <t>UPH</t>
        </is>
      </c>
      <c r="AC36" s="100" t="inlineStr">
        <is>
          <t>10PM</t>
        </is>
      </c>
      <c r="AD36" s="101" t="inlineStr">
        <is>
          <t>UPH</t>
        </is>
      </c>
      <c r="AE36" s="100" t="inlineStr">
        <is>
          <t>EOD</t>
        </is>
      </c>
      <c r="AF36" s="102" t="inlineStr">
        <is>
          <t>Remaining</t>
        </is>
      </c>
    </row>
    <row r="37" ht="15.6" customHeight="1">
      <c r="N37" s="211" t="inlineStr">
        <is>
          <t>Room 1</t>
        </is>
      </c>
      <c r="O37" s="126" t="n"/>
      <c r="P37" s="96" t="inlineStr">
        <is>
          <t>Line 1</t>
        </is>
      </c>
      <c r="Q37" s="104" t="n"/>
      <c r="R37" s="104" t="n"/>
      <c r="S37" s="104" t="n"/>
      <c r="T37" s="104">
        <f>IF(U37&gt;0,(U37-S37)/2,"")</f>
        <v/>
      </c>
      <c r="U37" s="104" t="n"/>
      <c r="V37" s="104">
        <f>IF(W37&gt;0,(W37-U37)/2,"")</f>
        <v/>
      </c>
      <c r="W37" s="104" t="n"/>
      <c r="X37" s="104">
        <f>IF(Y37&gt;0,(Y37-W37)/2,"")</f>
        <v/>
      </c>
      <c r="Y37" s="104" t="n"/>
      <c r="Z37" s="104">
        <f>IF(AA37&gt;0,(AA37-Y37)/2,"")</f>
        <v/>
      </c>
      <c r="AA37" s="104" t="n"/>
      <c r="AB37" s="104">
        <f>IF(AC37&gt;0,(AC37-AA37)/2,"")</f>
        <v/>
      </c>
      <c r="AC37" s="104" t="n"/>
      <c r="AD37" s="104">
        <f>IF(AE37&gt;0,(AE37-AC37)/2,"")</f>
        <v/>
      </c>
      <c r="AE37" s="104" t="n"/>
      <c r="AF37" s="105">
        <f>AE37-R37</f>
        <v/>
      </c>
    </row>
    <row r="38" ht="15.6" customHeight="1">
      <c r="N38" s="212" t="n"/>
      <c r="O38" s="4" t="n"/>
      <c r="P38" s="95" t="inlineStr">
        <is>
          <t>Line 2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3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4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5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6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>
      <c r="N43" s="212" t="n"/>
      <c r="O43" s="4" t="n"/>
      <c r="P43" s="94" t="inlineStr">
        <is>
          <t>Line 7</t>
        </is>
      </c>
      <c r="Q43" s="108" t="n"/>
      <c r="R43" s="108" t="n"/>
      <c r="S43" s="108" t="n"/>
      <c r="T43" s="108">
        <f>IF(U43&gt;0,(U43-S43)/2,"")</f>
        <v/>
      </c>
      <c r="U43" s="108" t="n"/>
      <c r="V43" s="108">
        <f>IF(W43&gt;0,(W43-U43)/2,"")</f>
        <v/>
      </c>
      <c r="W43" s="108" t="n"/>
      <c r="X43" s="108">
        <f>IF(Y43&gt;0,(Y43-W43)/2,"")</f>
        <v/>
      </c>
      <c r="Y43" s="108" t="n"/>
      <c r="Z43" s="108">
        <f>IF(AA43&gt;0,(AA43-Y43)/2,"")</f>
        <v/>
      </c>
      <c r="AA43" s="108" t="n"/>
      <c r="AB43" s="108">
        <f>IF(AC43&gt;0,(AC43-AA43)/2,"")</f>
        <v/>
      </c>
      <c r="AC43" s="108" t="n"/>
      <c r="AD43" s="108">
        <f>IF(AE43&gt;0,(AE43-AC43)/2,"")</f>
        <v/>
      </c>
      <c r="AE43" s="108" t="n"/>
      <c r="AF43" s="109">
        <f>AE43-R43</f>
        <v/>
      </c>
    </row>
    <row r="44" ht="15.6" customHeight="1">
      <c r="N44" s="212" t="n"/>
      <c r="O44" s="4" t="n"/>
      <c r="P44" s="95" t="inlineStr">
        <is>
          <t>Line 8</t>
        </is>
      </c>
      <c r="Q44" s="106" t="n"/>
      <c r="R44" s="106" t="n"/>
      <c r="S44" s="106" t="n"/>
      <c r="T44" s="106">
        <f>IF(U44&gt;0,(U44-S44)/2,"")</f>
        <v/>
      </c>
      <c r="U44" s="106" t="n"/>
      <c r="V44" s="106">
        <f>IF(W44&gt;0,(W44-U44)/2,"")</f>
        <v/>
      </c>
      <c r="W44" s="106" t="n"/>
      <c r="X44" s="106">
        <f>IF(Y44&gt;0,(Y44-W44)/2,"")</f>
        <v/>
      </c>
      <c r="Y44" s="106" t="n"/>
      <c r="Z44" s="106">
        <f>IF(AA44&gt;0,(AA44-Y44)/2,"")</f>
        <v/>
      </c>
      <c r="AA44" s="106" t="n"/>
      <c r="AB44" s="106">
        <f>IF(AC44&gt;0,(AC44-AA44)/2,"")</f>
        <v/>
      </c>
      <c r="AC44" s="106" t="n"/>
      <c r="AD44" s="106">
        <f>IF(AE44&gt;0,(AE44-AC44)/2,"")</f>
        <v/>
      </c>
      <c r="AE44" s="106" t="n"/>
      <c r="AF44" s="107">
        <f>AE44-R44</f>
        <v/>
      </c>
    </row>
    <row r="45" ht="15.6" customHeight="1" thickBot="1">
      <c r="N45" s="213" t="n"/>
      <c r="O45" s="127" t="n"/>
      <c r="P45" s="97" t="inlineStr">
        <is>
          <t>Line 9</t>
        </is>
      </c>
      <c r="Q45" s="110" t="n"/>
      <c r="R45" s="110" t="n"/>
      <c r="S45" s="110" t="n"/>
      <c r="T45" s="110">
        <f>IF(U45&gt;0,(U45-S45)/2,"")</f>
        <v/>
      </c>
      <c r="U45" s="110" t="n"/>
      <c r="V45" s="110">
        <f>IF(W45&gt;0,(W45-U45)/2,"")</f>
        <v/>
      </c>
      <c r="W45" s="110" t="n"/>
      <c r="X45" s="110">
        <f>IF(Y45&gt;0,(Y45-W45)/2,"")</f>
        <v/>
      </c>
      <c r="Y45" s="110" t="n"/>
      <c r="Z45" s="110">
        <f>IF(AA45&gt;0,(AA45-Y45)/2,"")</f>
        <v/>
      </c>
      <c r="AA45" s="110" t="n"/>
      <c r="AB45" s="110">
        <f>IF(AC45&gt;0,(AC45-AA45)/2,"")</f>
        <v/>
      </c>
      <c r="AC45" s="110" t="n"/>
      <c r="AD45" s="110">
        <f>IF(AE45&gt;0,(AE45-AC45)/2,"")</f>
        <v/>
      </c>
      <c r="AE45" s="110" t="n"/>
      <c r="AF45" s="111">
        <f>AE45-R45</f>
        <v/>
      </c>
    </row>
    <row r="46" ht="15.6" customHeight="1">
      <c r="N46" s="211" t="inlineStr">
        <is>
          <t>Room 2</t>
        </is>
      </c>
      <c r="O46" s="126" t="n"/>
      <c r="P46" s="98" t="inlineStr">
        <is>
          <t>Line 1</t>
        </is>
      </c>
      <c r="Q46" s="112" t="n"/>
      <c r="R46" s="112" t="n"/>
      <c r="S46" s="112" t="n"/>
      <c r="T46" s="112">
        <f>IF(U46&gt;0,(U46-S46)/2,"")</f>
        <v/>
      </c>
      <c r="U46" s="112" t="n"/>
      <c r="V46" s="112">
        <f>IF(W46&gt;0,(W46-U46)/2,"")</f>
        <v/>
      </c>
      <c r="W46" s="112" t="n"/>
      <c r="X46" s="112">
        <f>IF(Y46&gt;0,(Y46-W46)/2,"")</f>
        <v/>
      </c>
      <c r="Y46" s="112" t="n"/>
      <c r="Z46" s="112">
        <f>IF(AA46&gt;0,(AA46-Y46)/2,"")</f>
        <v/>
      </c>
      <c r="AA46" s="112" t="n"/>
      <c r="AB46" s="112">
        <f>IF(AC46&gt;0,(AC46-AA46)/2,"")</f>
        <v/>
      </c>
      <c r="AC46" s="112" t="n"/>
      <c r="AD46" s="112">
        <f>IF(AE46&gt;0,(AE46-AC46)/2,"")</f>
        <v/>
      </c>
      <c r="AE46" s="112" t="n"/>
      <c r="AF46" s="113">
        <f>AE46-R46</f>
        <v/>
      </c>
    </row>
    <row r="47" ht="15.6" customHeight="1">
      <c r="N47" s="212" t="n"/>
      <c r="O47" s="4" t="n"/>
      <c r="P47" s="94" t="inlineStr">
        <is>
          <t>Line 2</t>
        </is>
      </c>
      <c r="Q47" s="108" t="n"/>
      <c r="R47" s="108" t="n"/>
      <c r="S47" s="108" t="n"/>
      <c r="T47" s="108">
        <f>IF(U47&gt;0,(U47-S47)/2,"")</f>
        <v/>
      </c>
      <c r="U47" s="108" t="n"/>
      <c r="V47" s="108">
        <f>IF(W47&gt;0,(W47-U47)/2,"")</f>
        <v/>
      </c>
      <c r="W47" s="108" t="n"/>
      <c r="X47" s="108">
        <f>IF(Y47&gt;0,(Y47-W47)/2,"")</f>
        <v/>
      </c>
      <c r="Y47" s="108" t="n"/>
      <c r="Z47" s="108">
        <f>IF(AA47&gt;0,(AA47-Y47)/2,"")</f>
        <v/>
      </c>
      <c r="AA47" s="108" t="n"/>
      <c r="AB47" s="108">
        <f>IF(AC47&gt;0,(AC47-AA47)/2,"")</f>
        <v/>
      </c>
      <c r="AC47" s="108" t="n"/>
      <c r="AD47" s="108">
        <f>IF(AE47&gt;0,(AE47-AC47)/2,"")</f>
        <v/>
      </c>
      <c r="AE47" s="108" t="n"/>
      <c r="AF47" s="109">
        <f>AE47-R47</f>
        <v/>
      </c>
    </row>
    <row r="48" ht="15.6" customHeight="1">
      <c r="N48" s="212" t="n"/>
      <c r="O48" s="4" t="n"/>
      <c r="P48" s="95" t="inlineStr">
        <is>
          <t>Line 3</t>
        </is>
      </c>
      <c r="Q48" s="106" t="n"/>
      <c r="R48" s="106" t="n"/>
      <c r="S48" s="106" t="n"/>
      <c r="T48" s="106">
        <f>IF(U48&gt;0,(U48-S48)/2,"")</f>
        <v/>
      </c>
      <c r="U48" s="106" t="n"/>
      <c r="V48" s="106">
        <f>IF(W48&gt;0,(W48-U48)/2,"")</f>
        <v/>
      </c>
      <c r="W48" s="106" t="n"/>
      <c r="X48" s="106">
        <f>IF(Y48&gt;0,(Y48-W48)/2,"")</f>
        <v/>
      </c>
      <c r="Y48" s="106" t="n"/>
      <c r="Z48" s="106">
        <f>IF(AA48&gt;0,(AA48-Y48)/2,"")</f>
        <v/>
      </c>
      <c r="AA48" s="106" t="n"/>
      <c r="AB48" s="106">
        <f>IF(AC48&gt;0,(AC48-AA48)/2,"")</f>
        <v/>
      </c>
      <c r="AC48" s="106" t="n"/>
      <c r="AD48" s="106">
        <f>IF(AE48&gt;0,(AE48-AC48)/2,"")</f>
        <v/>
      </c>
      <c r="AE48" s="106" t="n"/>
      <c r="AF48" s="107">
        <f>AE48-R48</f>
        <v/>
      </c>
    </row>
    <row r="49" ht="15.6" customHeight="1" thickBot="1">
      <c r="N49" s="213" t="n"/>
      <c r="O49" s="127" t="n"/>
      <c r="P49" s="97" t="inlineStr">
        <is>
          <t>Line 4</t>
        </is>
      </c>
      <c r="Q49" s="110" t="n"/>
      <c r="R49" s="110" t="n"/>
      <c r="S49" s="110" t="n"/>
      <c r="T49" s="110">
        <f>IF(U49&gt;0,(U49-S49)/2,"")</f>
        <v/>
      </c>
      <c r="U49" s="110" t="n"/>
      <c r="V49" s="110">
        <f>IF(W49&gt;0,(W49-U49)/2,"")</f>
        <v/>
      </c>
      <c r="W49" s="110" t="n"/>
      <c r="X49" s="110">
        <f>IF(Y49&gt;0,(Y49-W49)/2,"")</f>
        <v/>
      </c>
      <c r="Y49" s="110" t="n"/>
      <c r="Z49" s="110">
        <f>IF(AA49&gt;0,(AA49-Y49)/2,"")</f>
        <v/>
      </c>
      <c r="AA49" s="110" t="n"/>
      <c r="AB49" s="110">
        <f>IF(AC49&gt;0,(AC49-AA49)/2,"")</f>
        <v/>
      </c>
      <c r="AC49" s="110" t="n"/>
      <c r="AD49" s="110">
        <f>IF(AE49&gt;0,(AE49-AC49)/2,"")</f>
        <v/>
      </c>
      <c r="AE49" s="110" t="n"/>
      <c r="AF49" s="111">
        <f>AE49-R49</f>
        <v/>
      </c>
    </row>
    <row r="50" ht="15.6" customHeight="1">
      <c r="N50" s="211" t="inlineStr">
        <is>
          <t>Room 3</t>
        </is>
      </c>
      <c r="O50" s="126" t="n"/>
      <c r="P50" s="98" t="inlineStr">
        <is>
          <t>Line 1</t>
        </is>
      </c>
      <c r="Q50" s="112" t="n"/>
      <c r="R50" s="112" t="n"/>
      <c r="S50" s="112" t="n"/>
      <c r="T50" s="112">
        <f>IF(U50&gt;0,(U50-S50)/2,"")</f>
        <v/>
      </c>
      <c r="U50" s="112" t="n"/>
      <c r="V50" s="112">
        <f>IF(W50&gt;0,(W50-U50)/2,"")</f>
        <v/>
      </c>
      <c r="W50" s="112" t="n"/>
      <c r="X50" s="112">
        <f>IF(Y50&gt;0,(Y50-W50)/2,"")</f>
        <v/>
      </c>
      <c r="Y50" s="112" t="n"/>
      <c r="Z50" s="112">
        <f>IF(AA50&gt;0,(AA50-Y50)/2,"")</f>
        <v/>
      </c>
      <c r="AA50" s="112" t="n"/>
      <c r="AB50" s="112">
        <f>IF(AC50&gt;0,(AC50-AA50)/2,"")</f>
        <v/>
      </c>
      <c r="AC50" s="112" t="n"/>
      <c r="AD50" s="112">
        <f>IF(AE50&gt;0,(AE50-AC50)/2,"")</f>
        <v/>
      </c>
      <c r="AE50" s="112" t="n"/>
      <c r="AF50" s="113">
        <f>AE50-R50</f>
        <v/>
      </c>
    </row>
    <row r="51" ht="15.6" customHeight="1">
      <c r="N51" s="212" t="n"/>
      <c r="O51" s="4" t="n"/>
      <c r="P51" s="94" t="inlineStr">
        <is>
          <t>Line 2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3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4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5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6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>
      <c r="N56" s="212" t="n"/>
      <c r="O56" s="4" t="n"/>
      <c r="P56" s="95" t="inlineStr">
        <is>
          <t>Line 7</t>
        </is>
      </c>
      <c r="Q56" s="106" t="n"/>
      <c r="R56" s="106" t="n"/>
      <c r="S56" s="106" t="n"/>
      <c r="T56" s="106">
        <f>IF(U56&gt;0,(U56-S56)/2,"")</f>
        <v/>
      </c>
      <c r="U56" s="106" t="n"/>
      <c r="V56" s="106">
        <f>IF(W56&gt;0,(W56-U56)/2,"")</f>
        <v/>
      </c>
      <c r="W56" s="106" t="n"/>
      <c r="X56" s="106">
        <f>IF(Y56&gt;0,(Y56-W56)/2,"")</f>
        <v/>
      </c>
      <c r="Y56" s="106" t="n"/>
      <c r="Z56" s="106">
        <f>IF(AA56&gt;0,(AA56-Y56)/2,"")</f>
        <v/>
      </c>
      <c r="AA56" s="106" t="n"/>
      <c r="AB56" s="106">
        <f>IF(AC56&gt;0,(AC56-AA56)/2,"")</f>
        <v/>
      </c>
      <c r="AC56" s="106" t="n"/>
      <c r="AD56" s="106">
        <f>IF(AE56&gt;0,(AE56-AC56)/2,"")</f>
        <v/>
      </c>
      <c r="AE56" s="106" t="n"/>
      <c r="AF56" s="107">
        <f>AE56-R56</f>
        <v/>
      </c>
    </row>
    <row r="57" ht="15.6" customHeight="1">
      <c r="N57" s="212" t="n"/>
      <c r="O57" s="4" t="n"/>
      <c r="P57" s="94" t="inlineStr">
        <is>
          <t>Line 8</t>
        </is>
      </c>
      <c r="Q57" s="108" t="n"/>
      <c r="R57" s="108" t="n"/>
      <c r="S57" s="108" t="n"/>
      <c r="T57" s="108">
        <f>IF(U57&gt;0,(U57-S57)/2,"")</f>
        <v/>
      </c>
      <c r="U57" s="108" t="n"/>
      <c r="V57" s="108">
        <f>IF(W57&gt;0,(W57-U57)/2,"")</f>
        <v/>
      </c>
      <c r="W57" s="108" t="n"/>
      <c r="X57" s="108">
        <f>IF(Y57&gt;0,(Y57-W57)/2,"")</f>
        <v/>
      </c>
      <c r="Y57" s="108" t="n"/>
      <c r="Z57" s="108">
        <f>IF(AA57&gt;0,(AA57-Y57)/2,"")</f>
        <v/>
      </c>
      <c r="AA57" s="108" t="n"/>
      <c r="AB57" s="108">
        <f>IF(AC57&gt;0,(AC57-AA57)/2,"")</f>
        <v/>
      </c>
      <c r="AC57" s="108" t="n"/>
      <c r="AD57" s="108">
        <f>IF(AE57&gt;0,(AE57-AC57)/2,"")</f>
        <v/>
      </c>
      <c r="AE57" s="108" t="n"/>
      <c r="AF57" s="109">
        <f>AE57-R57</f>
        <v/>
      </c>
    </row>
    <row r="58" ht="15.6" customHeight="1" thickBot="1">
      <c r="N58" s="213" t="n"/>
      <c r="O58" s="127" t="n"/>
      <c r="P58" s="99" t="inlineStr">
        <is>
          <t>Line 9</t>
        </is>
      </c>
      <c r="Q58" s="114" t="n"/>
      <c r="R58" s="114" t="n"/>
      <c r="S58" s="114" t="n"/>
      <c r="T58" s="114">
        <f>IF(U58&gt;0,(U58-S58)/2,"")</f>
        <v/>
      </c>
      <c r="U58" s="114" t="n"/>
      <c r="V58" s="114">
        <f>IF(W58&gt;0,(W58-U58)/2,"")</f>
        <v/>
      </c>
      <c r="W58" s="114" t="n"/>
      <c r="X58" s="114">
        <f>IF(Y58&gt;0,(Y58-W58)/2,"")</f>
        <v/>
      </c>
      <c r="Y58" s="114" t="n"/>
      <c r="Z58" s="114">
        <f>IF(AA58&gt;0,(AA58-Y58)/2,"")</f>
        <v/>
      </c>
      <c r="AA58" s="114" t="n"/>
      <c r="AB58" s="114">
        <f>IF(AC58&gt;0,(AC58-AA58)/2,"")</f>
        <v/>
      </c>
      <c r="AC58" s="114" t="n"/>
      <c r="AD58" s="114">
        <f>IF(AE58&gt;0,(AE58-AC58)/2,"")</f>
        <v/>
      </c>
      <c r="AE58" s="114" t="n"/>
      <c r="AF58" s="115">
        <f>AE58-R58</f>
        <v/>
      </c>
    </row>
    <row r="59" ht="15.6" customHeight="1">
      <c r="N59" s="211" t="inlineStr">
        <is>
          <t>Room 4</t>
        </is>
      </c>
      <c r="O59" s="126" t="n"/>
      <c r="P59" s="96" t="inlineStr">
        <is>
          <t>Line 1</t>
        </is>
      </c>
      <c r="Q59" s="104" t="n"/>
      <c r="R59" s="104" t="n"/>
      <c r="S59" s="104" t="n"/>
      <c r="T59" s="104">
        <f>IF(U59&gt;0,(U59-S59)/2,"")</f>
        <v/>
      </c>
      <c r="U59" s="104" t="n"/>
      <c r="V59" s="104">
        <f>IF(W59&gt;0,(W59-U59)/2,"")</f>
        <v/>
      </c>
      <c r="W59" s="104" t="n"/>
      <c r="X59" s="104">
        <f>IF(Y59&gt;0,(Y59-W59)/2,"")</f>
        <v/>
      </c>
      <c r="Y59" s="104" t="n"/>
      <c r="Z59" s="104">
        <f>IF(AA59&gt;0,(AA59-Y59)/2,"")</f>
        <v/>
      </c>
      <c r="AA59" s="104" t="n"/>
      <c r="AB59" s="104">
        <f>IF(AC59&gt;0,(AC59-AA59)/2,"")</f>
        <v/>
      </c>
      <c r="AC59" s="104" t="n"/>
      <c r="AD59" s="104">
        <f>IF(AE59&gt;0,(AE59-AC59)/2,"")</f>
        <v/>
      </c>
      <c r="AE59" s="104" t="n"/>
      <c r="AF59" s="105">
        <f>AE59-R59</f>
        <v/>
      </c>
    </row>
    <row r="60" ht="15.6" customHeight="1">
      <c r="N60" s="212" t="n"/>
      <c r="O60" s="4" t="n"/>
      <c r="P60" s="95" t="inlineStr">
        <is>
          <t>Line 2</t>
        </is>
      </c>
      <c r="Q60" s="106" t="n"/>
      <c r="R60" s="106" t="n"/>
      <c r="S60" s="106" t="n"/>
      <c r="T60" s="106">
        <f>IF(U60&gt;0,(U60-S60)/2,"")</f>
        <v/>
      </c>
      <c r="U60" s="106" t="n"/>
      <c r="V60" s="106">
        <f>IF(W60&gt;0,(W60-U60)/2,"")</f>
        <v/>
      </c>
      <c r="W60" s="106" t="n"/>
      <c r="X60" s="106">
        <f>IF(Y60&gt;0,(Y60-W60)/2,"")</f>
        <v/>
      </c>
      <c r="Y60" s="106" t="n"/>
      <c r="Z60" s="106">
        <f>IF(AA60&gt;0,(AA60-Y60)/2,"")</f>
        <v/>
      </c>
      <c r="AA60" s="106" t="n"/>
      <c r="AB60" s="106">
        <f>IF(AC60&gt;0,(AC60-AA60)/2,"")</f>
        <v/>
      </c>
      <c r="AC60" s="106" t="n"/>
      <c r="AD60" s="106">
        <f>IF(AE60&gt;0,(AE60-AC60)/2,"")</f>
        <v/>
      </c>
      <c r="AE60" s="106" t="n"/>
      <c r="AF60" s="107">
        <f>AE60-R60</f>
        <v/>
      </c>
    </row>
    <row r="61" ht="15.6" customHeight="1">
      <c r="N61" s="212" t="n"/>
      <c r="O61" s="4" t="n"/>
      <c r="P61" s="94" t="inlineStr">
        <is>
          <t>Line 3</t>
        </is>
      </c>
      <c r="Q61" s="108" t="n"/>
      <c r="R61" s="108" t="n"/>
      <c r="S61" s="108" t="n"/>
      <c r="T61" s="108">
        <f>IF(U61&gt;0,(U61-S61)/2,"")</f>
        <v/>
      </c>
      <c r="U61" s="108" t="n"/>
      <c r="V61" s="108">
        <f>IF(W61&gt;0,(W61-U61)/2,"")</f>
        <v/>
      </c>
      <c r="W61" s="108" t="n"/>
      <c r="X61" s="108">
        <f>IF(Y61&gt;0,(Y61-W61)/2,"")</f>
        <v/>
      </c>
      <c r="Y61" s="108" t="n"/>
      <c r="Z61" s="108">
        <f>IF(AA61&gt;0,(AA61-Y61)/2,"")</f>
        <v/>
      </c>
      <c r="AA61" s="108" t="n"/>
      <c r="AB61" s="108">
        <f>IF(AC61&gt;0,(AC61-AA61)/2,"")</f>
        <v/>
      </c>
      <c r="AC61" s="108" t="n"/>
      <c r="AD61" s="108">
        <f>IF(AE61&gt;0,(AE61-AC61)/2,"")</f>
        <v/>
      </c>
      <c r="AE61" s="108" t="n"/>
      <c r="AF61" s="109">
        <f>AE61-R61</f>
        <v/>
      </c>
    </row>
    <row r="62" ht="15.6" customHeight="1" thickBot="1">
      <c r="N62" s="213" t="n"/>
      <c r="O62" s="127" t="n"/>
      <c r="P62" s="99" t="inlineStr">
        <is>
          <t>Line 4</t>
        </is>
      </c>
      <c r="Q62" s="114" t="n"/>
      <c r="R62" s="114" t="n"/>
      <c r="S62" s="114" t="n"/>
      <c r="T62" s="114">
        <f>IF(U62&gt;0,(U62-S62)/2,"")</f>
        <v/>
      </c>
      <c r="U62" s="114" t="n"/>
      <c r="V62" s="114">
        <f>IF(W62&gt;0,(W62-U62)/2,"")</f>
        <v/>
      </c>
      <c r="W62" s="114" t="n"/>
      <c r="X62" s="114">
        <f>IF(Y62&gt;0,(Y62-W62)/2,"")</f>
        <v/>
      </c>
      <c r="Y62" s="114" t="n"/>
      <c r="Z62" s="114">
        <f>IF(AA62&gt;0,(AA62-Y62)/2,"")</f>
        <v/>
      </c>
      <c r="AA62" s="114" t="n"/>
      <c r="AB62" s="114">
        <f>IF(AC62&gt;0,(AC62-AA62)/2,"")</f>
        <v/>
      </c>
      <c r="AC62" s="114" t="n"/>
      <c r="AD62" s="114">
        <f>IF(AE62&gt;0,(AE62-AC62)/2,"")</f>
        <v/>
      </c>
      <c r="AE62" s="114" t="n"/>
      <c r="AF62" s="115">
        <f>AE62-R62</f>
        <v/>
      </c>
    </row>
    <row r="63" ht="15.6" customHeight="1">
      <c r="N63" s="211" t="inlineStr">
        <is>
          <t>Room 5</t>
        </is>
      </c>
      <c r="O63" s="126" t="n"/>
      <c r="P63" s="96" t="inlineStr">
        <is>
          <t>Line 1</t>
        </is>
      </c>
      <c r="Q63" s="104" t="n"/>
      <c r="R63" s="104" t="n"/>
      <c r="S63" s="104" t="n"/>
      <c r="T63" s="104">
        <f>IF(U63&gt;0,(U63-S63)/2,"")</f>
        <v/>
      </c>
      <c r="U63" s="104" t="n"/>
      <c r="V63" s="104">
        <f>IF(W63&gt;0,(W63-U63)/2,"")</f>
        <v/>
      </c>
      <c r="W63" s="104" t="n"/>
      <c r="X63" s="104">
        <f>IF(Y63&gt;0,(Y63-W63)/2,"")</f>
        <v/>
      </c>
      <c r="Y63" s="104" t="n"/>
      <c r="Z63" s="104">
        <f>IF(AA63&gt;0,(AA63-Y63)/2,"")</f>
        <v/>
      </c>
      <c r="AA63" s="104" t="n"/>
      <c r="AB63" s="104">
        <f>IF(AC63&gt;0,(AC63-AA63)/2,"")</f>
        <v/>
      </c>
      <c r="AC63" s="104" t="n"/>
      <c r="AD63" s="104">
        <f>IF(AE63&gt;0,(AE63-AC63)/2,"")</f>
        <v/>
      </c>
      <c r="AE63" s="104" t="n"/>
      <c r="AF63" s="105">
        <f>AE63-R63</f>
        <v/>
      </c>
    </row>
    <row r="64" ht="15.6" customHeight="1">
      <c r="N64" s="212" t="n"/>
      <c r="O64" s="4" t="n"/>
      <c r="P64" s="95" t="inlineStr">
        <is>
          <t>Line 2</t>
        </is>
      </c>
      <c r="Q64" s="106" t="n"/>
      <c r="R64" s="106" t="n"/>
      <c r="S64" s="106" t="n"/>
      <c r="T64" s="106">
        <f>IF(U64&gt;0,(U64-S64)/2,"")</f>
        <v/>
      </c>
      <c r="U64" s="106" t="n"/>
      <c r="V64" s="106">
        <f>IF(W64&gt;0,(W64-U64)/2,"")</f>
        <v/>
      </c>
      <c r="W64" s="106" t="n"/>
      <c r="X64" s="106">
        <f>IF(Y64&gt;0,(Y64-W64)/2,"")</f>
        <v/>
      </c>
      <c r="Y64" s="106" t="n"/>
      <c r="Z64" s="106">
        <f>IF(AA64&gt;0,(AA64-Y64)/2,"")</f>
        <v/>
      </c>
      <c r="AA64" s="106" t="n"/>
      <c r="AB64" s="106">
        <f>IF(AC64&gt;0,(AC64-AA64)/2,"")</f>
        <v/>
      </c>
      <c r="AC64" s="106" t="n"/>
      <c r="AD64" s="106">
        <f>IF(AE64&gt;0,(AE64-AC64)/2,"")</f>
        <v/>
      </c>
      <c r="AE64" s="106" t="n"/>
      <c r="AF64" s="107">
        <f>AE64-R64</f>
        <v/>
      </c>
    </row>
    <row r="65">
      <c r="N65" s="212" t="n"/>
      <c r="O65" s="4" t="n"/>
      <c r="P65" s="94" t="inlineStr">
        <is>
          <t>Line 3</t>
        </is>
      </c>
      <c r="Q65" s="108" t="n"/>
      <c r="R65" s="108" t="n"/>
      <c r="S65" s="108" t="n"/>
      <c r="T65" s="108">
        <f>IF(U65&gt;0,(U65-S65)/2,"")</f>
        <v/>
      </c>
      <c r="U65" s="108" t="n"/>
      <c r="V65" s="108">
        <f>IF(W65&gt;0,(W65-U65)/2,"")</f>
        <v/>
      </c>
      <c r="W65" s="108" t="n"/>
      <c r="X65" s="108">
        <f>IF(Y65&gt;0,(Y65-W65)/2,"")</f>
        <v/>
      </c>
      <c r="Y65" s="108" t="n"/>
      <c r="Z65" s="108">
        <f>IF(AA65&gt;0,(AA65-Y65)/2,"")</f>
        <v/>
      </c>
      <c r="AA65" s="108" t="n"/>
      <c r="AB65" s="108">
        <f>IF(AC65&gt;0,(AC65-AA65)/2,"")</f>
        <v/>
      </c>
      <c r="AC65" s="108" t="n"/>
      <c r="AD65" s="108">
        <f>IF(AE65&gt;0,(AE65-AC65)/2,"")</f>
        <v/>
      </c>
      <c r="AE65" s="108" t="n"/>
      <c r="AF65" s="109">
        <f>AE65-R65</f>
        <v/>
      </c>
    </row>
    <row r="66" ht="15" customHeight="1" thickBot="1">
      <c r="N66" s="213" t="n"/>
      <c r="O66" s="127" t="n"/>
      <c r="P66" s="99" t="inlineStr">
        <is>
          <t>Line 4</t>
        </is>
      </c>
      <c r="Q66" s="114" t="n"/>
      <c r="R66" s="114" t="n"/>
      <c r="S66" s="114" t="n"/>
      <c r="T66" s="114">
        <f>IF(U66&gt;0,(U66-S66)/2,"")</f>
        <v/>
      </c>
      <c r="U66" s="114" t="n"/>
      <c r="V66" s="114">
        <f>IF(W66&gt;0,(W66-U66)/2,"")</f>
        <v/>
      </c>
      <c r="W66" s="114" t="n"/>
      <c r="X66" s="114">
        <f>IF(Y66&gt;0,(Y66-W66)/2,"")</f>
        <v/>
      </c>
      <c r="Y66" s="114" t="n"/>
      <c r="Z66" s="114">
        <f>IF(AA66&gt;0,(AA66-Y66)/2,"")</f>
        <v/>
      </c>
      <c r="AA66" s="114" t="n"/>
      <c r="AB66" s="114">
        <f>IF(AC66&gt;0,(AC66-AA66)/2,"")</f>
        <v/>
      </c>
      <c r="AC66" s="114" t="n"/>
      <c r="AD66" s="114">
        <f>IF(AE66&gt;0,(AE66-AC66)/2,"")</f>
        <v/>
      </c>
      <c r="AE66" s="114" t="n"/>
      <c r="AF66" s="115">
        <f>AE66-R66</f>
        <v/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7:AD27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8 U28 W28 Y28 AA28 AC28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6:AF26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7:AF27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8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6.xml><?xml version="1.0" encoding="utf-8"?>
<worksheet xmlns:r="http://schemas.openxmlformats.org/officeDocument/2006/relationships" xmlns="http://schemas.openxmlformats.org/spreadsheetml/2006/main">
  <sheetPr codeName="Sheet166">
    <tabColor theme="1"/>
    <outlinePr summaryBelow="1" summaryRight="1"/>
    <pageSetUpPr fitToPage="1"/>
  </sheetPr>
  <dimension ref="B2:AR66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44516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135</v>
      </c>
      <c r="E6" s="18" t="inlineStr">
        <is>
          <t xml:space="preserve">Room 1 </t>
        </is>
      </c>
      <c r="F6" s="119" t="n">
        <v>27476</v>
      </c>
      <c r="G6" s="117" t="n">
        <v>14316.83191666666</v>
      </c>
      <c r="H6" s="117" t="n">
        <v>9175.379137319997</v>
      </c>
      <c r="I6" s="19">
        <f>G6+H6</f>
        <v/>
      </c>
      <c r="J6" s="119" t="n"/>
      <c r="K6" s="117" t="n"/>
      <c r="L6" s="117" t="n"/>
      <c r="M6" s="19">
        <f>K6+L6</f>
        <v/>
      </c>
      <c r="N6" s="85" t="n">
        <v>83</v>
      </c>
      <c r="O6" s="85" t="n">
        <v>81</v>
      </c>
      <c r="P6" s="85" t="n">
        <v>62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3505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1797</v>
      </c>
      <c r="E8" s="29" t="inlineStr">
        <is>
          <t>Room 2</t>
        </is>
      </c>
      <c r="F8" s="119" t="n">
        <v>0</v>
      </c>
      <c r="G8" s="117" t="n">
        <v>0</v>
      </c>
      <c r="H8" s="117" t="n">
        <v>4088.05233598</v>
      </c>
      <c r="I8" s="19">
        <f>G8+H8</f>
        <v/>
      </c>
      <c r="J8" s="119" t="n"/>
      <c r="K8" s="117" t="n"/>
      <c r="L8" s="117" t="n"/>
      <c r="M8" s="19">
        <f>K8+L8</f>
        <v/>
      </c>
      <c r="N8" s="87" t="n">
        <v>6</v>
      </c>
      <c r="O8" s="87" t="n">
        <v>6</v>
      </c>
      <c r="P8" s="87" t="n">
        <v>5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944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2230</v>
      </c>
      <c r="E10" s="18" t="inlineStr">
        <is>
          <t>Room 3</t>
        </is>
      </c>
      <c r="F10" s="119" t="n">
        <v>19967</v>
      </c>
      <c r="G10" s="117" t="n">
        <v>13045.919</v>
      </c>
      <c r="H10" s="117" t="n">
        <v>410.6566110000001</v>
      </c>
      <c r="I10" s="19">
        <f>G10+H10</f>
        <v/>
      </c>
      <c r="J10" s="119" t="n"/>
      <c r="K10" s="117" t="n"/>
      <c r="L10" s="117" t="n"/>
      <c r="M10" s="19">
        <f>K10+L10</f>
        <v/>
      </c>
      <c r="N10" s="88" t="n">
        <v>52</v>
      </c>
      <c r="O10" s="88" t="n">
        <v>48</v>
      </c>
      <c r="P10" s="88" t="n">
        <v>44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4105</v>
      </c>
      <c r="E12" s="29" t="inlineStr">
        <is>
          <t>Room 4</t>
        </is>
      </c>
      <c r="F12" s="119" t="n">
        <v>14930</v>
      </c>
      <c r="G12" s="117" t="n">
        <v>11746.0245</v>
      </c>
      <c r="H12" s="117" t="n">
        <v>18073.73002822</v>
      </c>
      <c r="I12" s="19">
        <f>G12+H12</f>
        <v/>
      </c>
      <c r="J12" s="119" t="n"/>
      <c r="K12" s="117" t="n"/>
      <c r="L12" s="117" t="n"/>
      <c r="M12" s="19">
        <f>K12+L12</f>
        <v/>
      </c>
      <c r="N12" s="88" t="n">
        <v>52</v>
      </c>
      <c r="O12" s="88" t="n">
        <v>51</v>
      </c>
      <c r="P12" s="88" t="n">
        <v>42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/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1997</v>
      </c>
      <c r="E14" s="18" t="inlineStr">
        <is>
          <t>Room 5</t>
        </is>
      </c>
      <c r="F14" s="119" t="n">
        <v>20191</v>
      </c>
      <c r="G14" s="117" t="n">
        <v>15767.28225</v>
      </c>
      <c r="H14" s="117" t="n">
        <v>25454.00750107998</v>
      </c>
      <c r="I14" s="19">
        <f>G14+H14</f>
        <v/>
      </c>
      <c r="J14" s="119" t="n"/>
      <c r="K14" s="117" t="n"/>
      <c r="L14" s="117" t="n"/>
      <c r="M14" s="19">
        <f>K14+L14</f>
        <v/>
      </c>
      <c r="N14" s="88" t="n">
        <v>67</v>
      </c>
      <c r="O14" s="88" t="n">
        <v>71</v>
      </c>
      <c r="P14" s="88" t="n">
        <v>58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>
      <c r="B15" s="43" t="inlineStr">
        <is>
          <t xml:space="preserve">DILLONS </t>
        </is>
      </c>
      <c r="C15" s="50" t="n">
        <v>735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>
      <c r="B16" s="16" t="inlineStr">
        <is>
          <t>SBUX PHX</t>
        </is>
      </c>
      <c r="C16" s="17" t="n"/>
      <c r="E16" s="18" t="inlineStr">
        <is>
          <t>Room 6</t>
        </is>
      </c>
      <c r="F16" s="119" t="n">
        <v>0</v>
      </c>
      <c r="G16" s="117" t="n">
        <v>0</v>
      </c>
      <c r="H16" s="117" t="n">
        <v>5652.96208446</v>
      </c>
      <c r="I16" s="19">
        <f>G16+H16</f>
        <v/>
      </c>
      <c r="J16" s="119" t="n"/>
      <c r="K16" s="117" t="n"/>
      <c r="L16" s="117" t="n"/>
      <c r="M16" s="19">
        <f>K16+L16</f>
        <v/>
      </c>
      <c r="N16" s="88" t="n">
        <v>9</v>
      </c>
      <c r="O16" s="88" t="n">
        <v>8</v>
      </c>
      <c r="P16" s="88" t="n">
        <v>7</v>
      </c>
      <c r="Q16" s="92" t="n"/>
      <c r="R16" s="20">
        <f>J16-Q16</f>
        <v/>
      </c>
      <c r="S16" s="21" t="n"/>
      <c r="T16" s="20">
        <f>IF(S16&gt;0,(S16-S17-$R16),"")</f>
        <v/>
      </c>
      <c r="U16" s="21" t="n"/>
      <c r="V16" s="20">
        <f>IF(U16&gt;0,(U16-U17-$R16),"")</f>
        <v/>
      </c>
      <c r="W16" s="21" t="n"/>
      <c r="X16" s="20">
        <f>IF(W16&gt;0,(W16-W17-$R16),"")</f>
        <v/>
      </c>
      <c r="Y16" s="21" t="n"/>
      <c r="Z16" s="20">
        <f>IF(Y16&gt;0,(Y16-Y17-$R16),"")</f>
        <v/>
      </c>
      <c r="AA16" s="21" t="n"/>
      <c r="AB16" s="20">
        <f>IF(AA16&gt;0,(AA16-AA17-$R16),"")</f>
        <v/>
      </c>
      <c r="AC16" s="21" t="n"/>
      <c r="AD16" s="22">
        <f>IF(AC16&gt;0,(AC16-AC17-$R16),"")</f>
        <v/>
      </c>
      <c r="AE16" s="21" t="n"/>
      <c r="AF16" s="22">
        <f>IF(AE16&gt;0,(AE16-AE17-$R16),"")</f>
        <v/>
      </c>
    </row>
    <row r="17" ht="15" customFormat="1" customHeight="1" s="4" thickBot="1">
      <c r="B17" s="16" t="inlineStr">
        <is>
          <t>SBUX LV B</t>
        </is>
      </c>
      <c r="C17" s="17" t="n"/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Q17" s="93" t="inlineStr">
        <is>
          <t>Rm 6 Extra</t>
        </is>
      </c>
      <c r="R17" s="24" t="n"/>
      <c r="S17" s="25" t="n"/>
      <c r="T17" s="24" t="n"/>
      <c r="U17" s="25" t="n"/>
      <c r="V17" s="24" t="n"/>
      <c r="W17" s="25" t="n"/>
      <c r="X17" s="24" t="n"/>
      <c r="Y17" s="25" t="n"/>
      <c r="Z17" s="24" t="n"/>
      <c r="AA17" s="25" t="n"/>
      <c r="AB17" s="24" t="n"/>
      <c r="AC17" s="25" t="n"/>
      <c r="AD17" s="26" t="n"/>
      <c r="AE17" s="25" t="n"/>
      <c r="AF17" s="26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/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  <c r="Q18" s="34">
        <f>SUM(Q6:Q15)</f>
        <v/>
      </c>
      <c r="R18" s="34">
        <f>SUM(R6:R17)</f>
        <v/>
      </c>
      <c r="S18" s="35">
        <f>S6+S8+S10+S12+S14-S7-S9-S11-S13-S15</f>
        <v/>
      </c>
      <c r="T18" s="36">
        <f>IF(S18&gt;1,(S18-$R18),"")</f>
        <v/>
      </c>
      <c r="U18" s="35">
        <f>U6+U8+U10+U12+U14-U7-U9-U11-U13-U15</f>
        <v/>
      </c>
      <c r="V18" s="36">
        <f>IF(U18&gt;1,(U18-$R18),"")</f>
        <v/>
      </c>
      <c r="W18" s="35">
        <f>W6+W8+W10+W12+W14-W7-W9-W11-W13-W15</f>
        <v/>
      </c>
      <c r="X18" s="36">
        <f>IF(W18&gt;1,(W18-$R18),"")</f>
        <v/>
      </c>
      <c r="Y18" s="35">
        <f>Y6+Y8+Y10+Y12+Y14-Y7-Y9-Y11-Y13-Y15</f>
        <v/>
      </c>
      <c r="Z18" s="36">
        <f>IF(Y18&gt;1,(Y18-$R18),"")</f>
        <v/>
      </c>
      <c r="AA18" s="35">
        <f>AA6+AA8+AA10+AA12+AA14-AA7-AA9-AA11-AA13-AA15</f>
        <v/>
      </c>
      <c r="AB18" s="36">
        <f>IF(AA18&gt;1,(AA18-$R18),"")</f>
        <v/>
      </c>
      <c r="AC18" s="35">
        <f>AC6+AC8+AC10+AC12+AC14-AC7-AC9-AC11-AC13-AC15</f>
        <v/>
      </c>
      <c r="AD18" s="37">
        <f>IF(AC18&gt;1,(AC18-$R18),"")</f>
        <v/>
      </c>
      <c r="AE18" s="35">
        <f>AE6+AE8+AE10+AE12+AE14-AE7-AE9-AE11-AE13-AE15</f>
        <v/>
      </c>
      <c r="AF18" s="37">
        <f>IF(AE18&gt;1,(AE18-$R18),"")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  <c r="Q19" s="38" t="inlineStr">
        <is>
          <t>Total Extra</t>
        </is>
      </c>
      <c r="R19" s="39" t="n"/>
      <c r="S19" s="40">
        <f>S17+S15+S13+S11+S9+S7</f>
        <v/>
      </c>
      <c r="T19" s="41" t="n"/>
      <c r="U19" s="40">
        <f>U17+U15+U13+U11+U9+U7</f>
        <v/>
      </c>
      <c r="V19" s="41" t="n"/>
      <c r="W19" s="40">
        <f>W17+W15+W13+W11+W9+W7</f>
        <v/>
      </c>
      <c r="X19" s="41" t="n"/>
      <c r="Y19" s="40">
        <f>Y17+Y15+Y13+Y11+Y9+Y7</f>
        <v/>
      </c>
      <c r="Z19" s="41" t="n"/>
      <c r="AA19" s="40">
        <f>AA17+AA15+AA13+AA11+AA9+AA7</f>
        <v/>
      </c>
      <c r="AB19" s="41" t="n"/>
      <c r="AC19" s="40">
        <f>AC17+AC15+AC13+AC11+AC9+AC7</f>
        <v/>
      </c>
      <c r="AD19" s="42" t="n"/>
      <c r="AE19" s="40">
        <f>AE17+AE15+AE13+AE11+AE9+AE7</f>
        <v/>
      </c>
      <c r="AF19" s="42" t="n"/>
    </row>
    <row r="20" ht="15" customHeight="1" thickBot="1">
      <c r="P20" s="125">
        <f>IFERROR(P19/O18,0)</f>
        <v/>
      </c>
      <c r="Q20" s="45" t="inlineStr">
        <is>
          <t>Unit/Hr</t>
        </is>
      </c>
      <c r="R20" s="46" t="n"/>
      <c r="S20" s="47">
        <f>IF(S18&gt;0,(S18)/2,"")</f>
        <v/>
      </c>
      <c r="T20" s="46" t="n"/>
      <c r="U20" s="47">
        <f>IF(U18&gt;0,(U18-S18)/2,"")</f>
        <v/>
      </c>
      <c r="V20" s="46" t="n"/>
      <c r="W20" s="47">
        <f>IF(W18&gt;0,(W18-U18)/2,"")</f>
        <v/>
      </c>
      <c r="X20" s="46" t="n"/>
      <c r="Y20" s="47">
        <f>IF(Y18&gt;0,(Y18-W18)/2,"")</f>
        <v/>
      </c>
      <c r="Z20" s="46" t="n"/>
      <c r="AA20" s="47">
        <f>IF(AA18&gt;0,(AA18-Y18)/2,"")</f>
        <v/>
      </c>
      <c r="AB20" s="46" t="n"/>
      <c r="AC20" s="47">
        <f>IF(AC18&gt;0,(AC18-AA18)/2,"")</f>
        <v/>
      </c>
      <c r="AD20" s="48" t="n"/>
      <c r="AE20" s="47">
        <f>IF(AE18&gt;0,(AE18-AC18)/2,"")</f>
        <v/>
      </c>
      <c r="AF20" s="48" t="n"/>
    </row>
    <row r="21" ht="15" customHeight="1" thickBot="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Q21" s="4" t="n"/>
      <c r="R21" s="4" t="n"/>
      <c r="S21" s="49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</row>
    <row r="22" ht="15" customHeight="1" thickBot="1">
      <c r="L22" s="4" t="n"/>
      <c r="M22" s="4" t="n"/>
      <c r="R22" s="51" t="inlineStr">
        <is>
          <t>Day Prior</t>
        </is>
      </c>
      <c r="S22" s="35" t="n"/>
      <c r="T22" s="36" t="n"/>
      <c r="U22" s="35" t="n"/>
      <c r="V22" s="36" t="n"/>
      <c r="W22" s="35" t="n"/>
      <c r="X22" s="36" t="n"/>
      <c r="Y22" s="35" t="n"/>
      <c r="Z22" s="36" t="n"/>
      <c r="AA22" s="35" t="n"/>
      <c r="AB22" s="36" t="n"/>
      <c r="AC22" s="35" t="n"/>
      <c r="AD22" s="37" t="n"/>
      <c r="AE22" s="35" t="n"/>
      <c r="AF22" s="37" t="n"/>
    </row>
    <row r="23" ht="15" customHeight="1" thickBot="1">
      <c r="M23" s="4" t="n"/>
      <c r="R23" s="52" t="n"/>
      <c r="S23" s="40" t="n"/>
      <c r="T23" s="41" t="n"/>
      <c r="U23" s="40" t="n"/>
      <c r="V23" s="41" t="n"/>
      <c r="W23" s="40" t="n"/>
      <c r="X23" s="41" t="n"/>
      <c r="Y23" s="40" t="n"/>
      <c r="Z23" s="41" t="n"/>
      <c r="AA23" s="40" t="n"/>
      <c r="AB23" s="41" t="n"/>
      <c r="AC23" s="40" t="n"/>
      <c r="AD23" s="42" t="n"/>
      <c r="AE23" s="40" t="n"/>
      <c r="AF23" s="42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  <c r="R24" s="54" t="n"/>
      <c r="S24" s="47" t="n"/>
      <c r="T24" s="46" t="n"/>
      <c r="U24" s="47" t="n"/>
      <c r="V24" s="46" t="n"/>
      <c r="W24" s="47" t="n"/>
      <c r="X24" s="46" t="n"/>
      <c r="Y24" s="47" t="n"/>
      <c r="Z24" s="46" t="n"/>
      <c r="AA24" s="47" t="n"/>
      <c r="AB24" s="46" t="n"/>
      <c r="AC24" s="47" t="n"/>
      <c r="AD24" s="48" t="n"/>
      <c r="AE24" s="47" t="n"/>
      <c r="AF24" s="48" t="n"/>
    </row>
    <row r="25" ht="15" customHeight="1" thickBot="1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</row>
    <row r="26">
      <c r="B26" s="74" t="inlineStr">
        <is>
          <t>ALBSWY</t>
        </is>
      </c>
      <c r="C26" s="122" t="n">
        <v>12870</v>
      </c>
      <c r="D26" s="76">
        <f>C11</f>
        <v/>
      </c>
      <c r="E26" s="77">
        <f>D26-C26</f>
        <v/>
      </c>
      <c r="M26" s="4" t="n"/>
      <c r="R26" s="59" t="inlineStr">
        <is>
          <t>Difference</t>
        </is>
      </c>
      <c r="S26" s="60">
        <f>IF(S18&gt;0,S18-S22,"")</f>
        <v/>
      </c>
      <c r="T26" s="60" t="n"/>
      <c r="U26" s="60">
        <f>IF(U18&gt;0,U18-U22,"")</f>
        <v/>
      </c>
      <c r="V26" s="60" t="n"/>
      <c r="W26" s="60">
        <f>IF(W18&gt;0,W18-W22,"")</f>
        <v/>
      </c>
      <c r="X26" s="60" t="n"/>
      <c r="Y26" s="60">
        <f>IF(Y18&gt;0,Y18-Y22,"")</f>
        <v/>
      </c>
      <c r="Z26" s="60" t="n"/>
      <c r="AA26" s="60">
        <f>IF(AA18&gt;0,AA18-AA22,"")</f>
        <v/>
      </c>
      <c r="AB26" s="60" t="n"/>
      <c r="AC26" s="60">
        <f>IF(AC18&gt;0,AC18-AC22,"")</f>
        <v/>
      </c>
      <c r="AD26" s="61" t="n"/>
      <c r="AE26" s="60">
        <f>IF(AE18&gt;0,AE18-AE22,"")</f>
        <v/>
      </c>
      <c r="AF26" s="61" t="n"/>
    </row>
    <row r="27">
      <c r="B27" s="74" t="inlineStr">
        <is>
          <t>KROGER</t>
        </is>
      </c>
      <c r="C27" s="122" t="n">
        <v>37736</v>
      </c>
      <c r="D27" s="76">
        <f>C7+C12+C13+C14+C15</f>
        <v/>
      </c>
      <c r="E27" s="77">
        <f>D27-C27</f>
        <v/>
      </c>
      <c r="J27" s="123" t="n"/>
      <c r="M27" s="4" t="n"/>
      <c r="R27" s="62" t="n"/>
      <c r="S27" s="63">
        <f>IF(S19&gt;=0,S19-S23,"")</f>
        <v/>
      </c>
      <c r="T27" s="64" t="n"/>
      <c r="U27" s="63">
        <f>IF(U19&gt;=0,U19-U23,"")</f>
        <v/>
      </c>
      <c r="V27" s="64" t="n"/>
      <c r="W27" s="63">
        <f>IF(W19&gt;=0,W19-W23,"")</f>
        <v/>
      </c>
      <c r="X27" s="64" t="n"/>
      <c r="Y27" s="63">
        <f>IF(Y19&gt;=0,Y19-Y23,"")</f>
        <v/>
      </c>
      <c r="Z27" s="64" t="n"/>
      <c r="AA27" s="63">
        <f>IF(AA19&gt;=0,AA19-AA23,"")</f>
        <v/>
      </c>
      <c r="AB27" s="64" t="n"/>
      <c r="AC27" s="63">
        <f>IF(AC19&gt;=0,AC19-AC23,"")</f>
        <v/>
      </c>
      <c r="AD27" s="65" t="n"/>
      <c r="AE27" s="63">
        <f>IF(AE19&gt;=0,AE19-AE23,"")</f>
        <v/>
      </c>
      <c r="AF27" s="65" t="n"/>
      <c r="AG27" s="69" t="n"/>
    </row>
    <row r="28" ht="15" customHeight="1" thickBot="1">
      <c r="B28" s="74" t="inlineStr">
        <is>
          <t>QT</t>
        </is>
      </c>
      <c r="C28" s="122" t="n">
        <v>135</v>
      </c>
      <c r="D28" s="76">
        <f>C6</f>
        <v/>
      </c>
      <c r="E28" s="77">
        <f>D28-C28</f>
        <v/>
      </c>
      <c r="M28" s="4" t="n"/>
      <c r="R28" s="66" t="n"/>
      <c r="S28" s="67">
        <f>IFERROR(IF(S20&gt;0,S20-S24,""),"")</f>
        <v/>
      </c>
      <c r="T28" s="55" t="n"/>
      <c r="U28" s="67">
        <f>IFERROR(IF(U20&gt;0,U20-U24,""),"")</f>
        <v/>
      </c>
      <c r="V28" s="55" t="n"/>
      <c r="W28" s="67">
        <f>IFERROR(IF(W20&gt;0,W20-W24,""),"")</f>
        <v/>
      </c>
      <c r="X28" s="55" t="n"/>
      <c r="Y28" s="67">
        <f>IFERROR(IF(Y20&gt;0,Y20-Y24,""),"")</f>
        <v/>
      </c>
      <c r="Z28" s="55" t="n"/>
      <c r="AA28" s="67">
        <f>IFERROR(IF(AA20&gt;0,AA20-AA24,""),"")</f>
        <v/>
      </c>
      <c r="AB28" s="55" t="n"/>
      <c r="AC28" s="67">
        <f>IFERROR(IF(AC20&gt;0,AC20-AC24,""),"")</f>
        <v/>
      </c>
      <c r="AD28" s="56" t="n"/>
      <c r="AE28" s="67">
        <f>IFERROR(IF(AE20&gt;0,AE20-AE24,""),"")</f>
        <v/>
      </c>
      <c r="AF28" s="56" t="n"/>
    </row>
    <row r="29">
      <c r="B29" s="74" t="inlineStr">
        <is>
          <t>WALMART</t>
        </is>
      </c>
      <c r="C29" s="122" t="n">
        <v>2230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15825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2741</v>
      </c>
      <c r="D31" s="80">
        <f>SUM(C8+C9)</f>
        <v/>
      </c>
      <c r="E31" s="81">
        <f>C31-D31</f>
        <v/>
      </c>
      <c r="P31" s="4" t="n"/>
      <c r="AK31" s="1" t="n">
        <v>3</v>
      </c>
      <c r="AL31" s="1" t="n">
        <v>4</v>
      </c>
    </row>
    <row r="32">
      <c r="F32" s="1" t="inlineStr">
        <is>
          <t xml:space="preserve"> </t>
        </is>
      </c>
      <c r="J32" s="53" t="n"/>
      <c r="P32" s="4" t="n"/>
      <c r="AK32" s="1" t="n">
        <v>2</v>
      </c>
      <c r="AL32" s="1" t="n">
        <v>1</v>
      </c>
    </row>
    <row r="33">
      <c r="J33" s="53" t="n"/>
      <c r="K33" s="53" t="n"/>
      <c r="P33" s="4" t="n"/>
      <c r="Z33" s="27" t="n"/>
    </row>
    <row r="34" ht="18" customHeight="1">
      <c r="K34" s="53" t="n"/>
      <c r="P34" s="4" t="n"/>
    </row>
    <row r="35" ht="15.6" customHeight="1" thickBot="1">
      <c r="K35" s="53" t="n"/>
      <c r="R35" s="53" t="n"/>
      <c r="V35" s="53" t="n"/>
      <c r="W35" s="53" t="n"/>
    </row>
    <row r="36" ht="15.6" customHeight="1" thickBot="1">
      <c r="Q36" s="116" t="inlineStr">
        <is>
          <t>Target UPH</t>
        </is>
      </c>
      <c r="R36" s="103" t="inlineStr">
        <is>
          <t>Total</t>
        </is>
      </c>
      <c r="S36" s="100" t="inlineStr">
        <is>
          <t>12PM</t>
        </is>
      </c>
      <c r="T36" s="101" t="inlineStr">
        <is>
          <t>UPH</t>
        </is>
      </c>
      <c r="U36" s="100" t="inlineStr">
        <is>
          <t>2PM</t>
        </is>
      </c>
      <c r="V36" s="101" t="inlineStr">
        <is>
          <t>UPH</t>
        </is>
      </c>
      <c r="W36" s="100" t="inlineStr">
        <is>
          <t>4PM</t>
        </is>
      </c>
      <c r="X36" s="101" t="inlineStr">
        <is>
          <t>UPH</t>
        </is>
      </c>
      <c r="Y36" s="100" t="inlineStr">
        <is>
          <t>6PM</t>
        </is>
      </c>
      <c r="Z36" s="101" t="inlineStr">
        <is>
          <t>UPH</t>
        </is>
      </c>
      <c r="AA36" s="100" t="inlineStr">
        <is>
          <t>8PM</t>
        </is>
      </c>
      <c r="AB36" s="101" t="inlineStr">
        <is>
          <t>UPH</t>
        </is>
      </c>
      <c r="AC36" s="100" t="inlineStr">
        <is>
          <t>10PM</t>
        </is>
      </c>
      <c r="AD36" s="101" t="inlineStr">
        <is>
          <t>UPH</t>
        </is>
      </c>
      <c r="AE36" s="100" t="inlineStr">
        <is>
          <t>EOD</t>
        </is>
      </c>
      <c r="AF36" s="102" t="inlineStr">
        <is>
          <t>Remaining</t>
        </is>
      </c>
    </row>
    <row r="37" ht="15.6" customHeight="1">
      <c r="N37" s="211" t="inlineStr">
        <is>
          <t>Room 1</t>
        </is>
      </c>
      <c r="O37" s="126" t="n"/>
      <c r="P37" s="96" t="inlineStr">
        <is>
          <t>Line 1</t>
        </is>
      </c>
      <c r="Q37" s="104" t="n"/>
      <c r="R37" s="104" t="n"/>
      <c r="S37" s="104" t="n"/>
      <c r="T37" s="104">
        <f>IF(U37&gt;0,(U37-S37)/2,"")</f>
        <v/>
      </c>
      <c r="U37" s="104" t="n"/>
      <c r="V37" s="104">
        <f>IF(W37&gt;0,(W37-U37)/2,"")</f>
        <v/>
      </c>
      <c r="W37" s="104" t="n"/>
      <c r="X37" s="104">
        <f>IF(Y37&gt;0,(Y37-W37)/2,"")</f>
        <v/>
      </c>
      <c r="Y37" s="104" t="n"/>
      <c r="Z37" s="104">
        <f>IF(AA37&gt;0,(AA37-Y37)/2,"")</f>
        <v/>
      </c>
      <c r="AA37" s="104" t="n"/>
      <c r="AB37" s="104">
        <f>IF(AC37&gt;0,(AC37-AA37)/2,"")</f>
        <v/>
      </c>
      <c r="AC37" s="104" t="n"/>
      <c r="AD37" s="104">
        <f>IF(AE37&gt;0,(AE37-AC37)/2,"")</f>
        <v/>
      </c>
      <c r="AE37" s="104" t="n"/>
      <c r="AF37" s="105">
        <f>AE37-R37</f>
        <v/>
      </c>
    </row>
    <row r="38" ht="15.6" customHeight="1">
      <c r="N38" s="212" t="n"/>
      <c r="O38" s="4" t="n"/>
      <c r="P38" s="95" t="inlineStr">
        <is>
          <t>Line 2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3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4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5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6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>
      <c r="N43" s="212" t="n"/>
      <c r="O43" s="4" t="n"/>
      <c r="P43" s="94" t="inlineStr">
        <is>
          <t>Line 7</t>
        </is>
      </c>
      <c r="Q43" s="108" t="n"/>
      <c r="R43" s="108" t="n"/>
      <c r="S43" s="108" t="n"/>
      <c r="T43" s="108">
        <f>IF(U43&gt;0,(U43-S43)/2,"")</f>
        <v/>
      </c>
      <c r="U43" s="108" t="n"/>
      <c r="V43" s="108">
        <f>IF(W43&gt;0,(W43-U43)/2,"")</f>
        <v/>
      </c>
      <c r="W43" s="108" t="n"/>
      <c r="X43" s="108">
        <f>IF(Y43&gt;0,(Y43-W43)/2,"")</f>
        <v/>
      </c>
      <c r="Y43" s="108" t="n"/>
      <c r="Z43" s="108">
        <f>IF(AA43&gt;0,(AA43-Y43)/2,"")</f>
        <v/>
      </c>
      <c r="AA43" s="108" t="n"/>
      <c r="AB43" s="108">
        <f>IF(AC43&gt;0,(AC43-AA43)/2,"")</f>
        <v/>
      </c>
      <c r="AC43" s="108" t="n"/>
      <c r="AD43" s="108">
        <f>IF(AE43&gt;0,(AE43-AC43)/2,"")</f>
        <v/>
      </c>
      <c r="AE43" s="108" t="n"/>
      <c r="AF43" s="109">
        <f>AE43-R43</f>
        <v/>
      </c>
    </row>
    <row r="44" ht="15.6" customHeight="1">
      <c r="N44" s="212" t="n"/>
      <c r="O44" s="4" t="n"/>
      <c r="P44" s="95" t="inlineStr">
        <is>
          <t>Line 8</t>
        </is>
      </c>
      <c r="Q44" s="106" t="n"/>
      <c r="R44" s="106" t="n"/>
      <c r="S44" s="106" t="n"/>
      <c r="T44" s="106">
        <f>IF(U44&gt;0,(U44-S44)/2,"")</f>
        <v/>
      </c>
      <c r="U44" s="106" t="n"/>
      <c r="V44" s="106">
        <f>IF(W44&gt;0,(W44-U44)/2,"")</f>
        <v/>
      </c>
      <c r="W44" s="106" t="n"/>
      <c r="X44" s="106">
        <f>IF(Y44&gt;0,(Y44-W44)/2,"")</f>
        <v/>
      </c>
      <c r="Y44" s="106" t="n"/>
      <c r="Z44" s="106">
        <f>IF(AA44&gt;0,(AA44-Y44)/2,"")</f>
        <v/>
      </c>
      <c r="AA44" s="106" t="n"/>
      <c r="AB44" s="106">
        <f>IF(AC44&gt;0,(AC44-AA44)/2,"")</f>
        <v/>
      </c>
      <c r="AC44" s="106" t="n"/>
      <c r="AD44" s="106">
        <f>IF(AE44&gt;0,(AE44-AC44)/2,"")</f>
        <v/>
      </c>
      <c r="AE44" s="106" t="n"/>
      <c r="AF44" s="107">
        <f>AE44-R44</f>
        <v/>
      </c>
    </row>
    <row r="45" ht="15.6" customHeight="1" thickBot="1">
      <c r="N45" s="213" t="n"/>
      <c r="O45" s="127" t="n"/>
      <c r="P45" s="97" t="inlineStr">
        <is>
          <t>Line 9</t>
        </is>
      </c>
      <c r="Q45" s="110" t="n"/>
      <c r="R45" s="110" t="n"/>
      <c r="S45" s="110" t="n"/>
      <c r="T45" s="110">
        <f>IF(U45&gt;0,(U45-S45)/2,"")</f>
        <v/>
      </c>
      <c r="U45" s="110" t="n"/>
      <c r="V45" s="110">
        <f>IF(W45&gt;0,(W45-U45)/2,"")</f>
        <v/>
      </c>
      <c r="W45" s="110" t="n"/>
      <c r="X45" s="110">
        <f>IF(Y45&gt;0,(Y45-W45)/2,"")</f>
        <v/>
      </c>
      <c r="Y45" s="110" t="n"/>
      <c r="Z45" s="110">
        <f>IF(AA45&gt;0,(AA45-Y45)/2,"")</f>
        <v/>
      </c>
      <c r="AA45" s="110" t="n"/>
      <c r="AB45" s="110">
        <f>IF(AC45&gt;0,(AC45-AA45)/2,"")</f>
        <v/>
      </c>
      <c r="AC45" s="110" t="n"/>
      <c r="AD45" s="110">
        <f>IF(AE45&gt;0,(AE45-AC45)/2,"")</f>
        <v/>
      </c>
      <c r="AE45" s="110" t="n"/>
      <c r="AF45" s="111">
        <f>AE45-R45</f>
        <v/>
      </c>
    </row>
    <row r="46" ht="15.6" customHeight="1">
      <c r="N46" s="211" t="inlineStr">
        <is>
          <t>Room 2</t>
        </is>
      </c>
      <c r="O46" s="126" t="n"/>
      <c r="P46" s="98" t="inlineStr">
        <is>
          <t>Line 1</t>
        </is>
      </c>
      <c r="Q46" s="112" t="n"/>
      <c r="R46" s="112" t="n"/>
      <c r="S46" s="112" t="n"/>
      <c r="T46" s="112">
        <f>IF(U46&gt;0,(U46-S46)/2,"")</f>
        <v/>
      </c>
      <c r="U46" s="112" t="n"/>
      <c r="V46" s="112">
        <f>IF(W46&gt;0,(W46-U46)/2,"")</f>
        <v/>
      </c>
      <c r="W46" s="112" t="n"/>
      <c r="X46" s="112">
        <f>IF(Y46&gt;0,(Y46-W46)/2,"")</f>
        <v/>
      </c>
      <c r="Y46" s="112" t="n"/>
      <c r="Z46" s="112">
        <f>IF(AA46&gt;0,(AA46-Y46)/2,"")</f>
        <v/>
      </c>
      <c r="AA46" s="112" t="n"/>
      <c r="AB46" s="112">
        <f>IF(AC46&gt;0,(AC46-AA46)/2,"")</f>
        <v/>
      </c>
      <c r="AC46" s="112" t="n"/>
      <c r="AD46" s="112">
        <f>IF(AE46&gt;0,(AE46-AC46)/2,"")</f>
        <v/>
      </c>
      <c r="AE46" s="112" t="n"/>
      <c r="AF46" s="113">
        <f>AE46-R46</f>
        <v/>
      </c>
    </row>
    <row r="47" ht="15.6" customHeight="1">
      <c r="N47" s="212" t="n"/>
      <c r="O47" s="4" t="n"/>
      <c r="P47" s="94" t="inlineStr">
        <is>
          <t>Line 2</t>
        </is>
      </c>
      <c r="Q47" s="108" t="n"/>
      <c r="R47" s="108" t="n"/>
      <c r="S47" s="108" t="n"/>
      <c r="T47" s="108">
        <f>IF(U47&gt;0,(U47-S47)/2,"")</f>
        <v/>
      </c>
      <c r="U47" s="108" t="n"/>
      <c r="V47" s="108">
        <f>IF(W47&gt;0,(W47-U47)/2,"")</f>
        <v/>
      </c>
      <c r="W47" s="108" t="n"/>
      <c r="X47" s="108">
        <f>IF(Y47&gt;0,(Y47-W47)/2,"")</f>
        <v/>
      </c>
      <c r="Y47" s="108" t="n"/>
      <c r="Z47" s="108">
        <f>IF(AA47&gt;0,(AA47-Y47)/2,"")</f>
        <v/>
      </c>
      <c r="AA47" s="108" t="n"/>
      <c r="AB47" s="108">
        <f>IF(AC47&gt;0,(AC47-AA47)/2,"")</f>
        <v/>
      </c>
      <c r="AC47" s="108" t="n"/>
      <c r="AD47" s="108">
        <f>IF(AE47&gt;0,(AE47-AC47)/2,"")</f>
        <v/>
      </c>
      <c r="AE47" s="108" t="n"/>
      <c r="AF47" s="109">
        <f>AE47-R47</f>
        <v/>
      </c>
    </row>
    <row r="48" ht="15.6" customHeight="1">
      <c r="N48" s="212" t="n"/>
      <c r="O48" s="4" t="n"/>
      <c r="P48" s="95" t="inlineStr">
        <is>
          <t>Line 3</t>
        </is>
      </c>
      <c r="Q48" s="106" t="n"/>
      <c r="R48" s="106" t="n"/>
      <c r="S48" s="106" t="n"/>
      <c r="T48" s="106">
        <f>IF(U48&gt;0,(U48-S48)/2,"")</f>
        <v/>
      </c>
      <c r="U48" s="106" t="n"/>
      <c r="V48" s="106">
        <f>IF(W48&gt;0,(W48-U48)/2,"")</f>
        <v/>
      </c>
      <c r="W48" s="106" t="n"/>
      <c r="X48" s="106">
        <f>IF(Y48&gt;0,(Y48-W48)/2,"")</f>
        <v/>
      </c>
      <c r="Y48" s="106" t="n"/>
      <c r="Z48" s="106">
        <f>IF(AA48&gt;0,(AA48-Y48)/2,"")</f>
        <v/>
      </c>
      <c r="AA48" s="106" t="n"/>
      <c r="AB48" s="106">
        <f>IF(AC48&gt;0,(AC48-AA48)/2,"")</f>
        <v/>
      </c>
      <c r="AC48" s="106" t="n"/>
      <c r="AD48" s="106">
        <f>IF(AE48&gt;0,(AE48-AC48)/2,"")</f>
        <v/>
      </c>
      <c r="AE48" s="106" t="n"/>
      <c r="AF48" s="107">
        <f>AE48-R48</f>
        <v/>
      </c>
    </row>
    <row r="49" ht="15.6" customHeight="1" thickBot="1">
      <c r="N49" s="213" t="n"/>
      <c r="O49" s="127" t="n"/>
      <c r="P49" s="97" t="inlineStr">
        <is>
          <t>Line 4</t>
        </is>
      </c>
      <c r="Q49" s="110" t="n"/>
      <c r="R49" s="110" t="n"/>
      <c r="S49" s="110" t="n"/>
      <c r="T49" s="110">
        <f>IF(U49&gt;0,(U49-S49)/2,"")</f>
        <v/>
      </c>
      <c r="U49" s="110" t="n"/>
      <c r="V49" s="110">
        <f>IF(W49&gt;0,(W49-U49)/2,"")</f>
        <v/>
      </c>
      <c r="W49" s="110" t="n"/>
      <c r="X49" s="110">
        <f>IF(Y49&gt;0,(Y49-W49)/2,"")</f>
        <v/>
      </c>
      <c r="Y49" s="110" t="n"/>
      <c r="Z49" s="110">
        <f>IF(AA49&gt;0,(AA49-Y49)/2,"")</f>
        <v/>
      </c>
      <c r="AA49" s="110" t="n"/>
      <c r="AB49" s="110">
        <f>IF(AC49&gt;0,(AC49-AA49)/2,"")</f>
        <v/>
      </c>
      <c r="AC49" s="110" t="n"/>
      <c r="AD49" s="110">
        <f>IF(AE49&gt;0,(AE49-AC49)/2,"")</f>
        <v/>
      </c>
      <c r="AE49" s="110" t="n"/>
      <c r="AF49" s="111">
        <f>AE49-R49</f>
        <v/>
      </c>
    </row>
    <row r="50" ht="15.6" customHeight="1">
      <c r="N50" s="211" t="inlineStr">
        <is>
          <t>Room 3</t>
        </is>
      </c>
      <c r="O50" s="126" t="n"/>
      <c r="P50" s="98" t="inlineStr">
        <is>
          <t>Line 1</t>
        </is>
      </c>
      <c r="Q50" s="112" t="n"/>
      <c r="R50" s="112" t="n"/>
      <c r="S50" s="112" t="n"/>
      <c r="T50" s="112">
        <f>IF(U50&gt;0,(U50-S50)/2,"")</f>
        <v/>
      </c>
      <c r="U50" s="112" t="n"/>
      <c r="V50" s="112">
        <f>IF(W50&gt;0,(W50-U50)/2,"")</f>
        <v/>
      </c>
      <c r="W50" s="112" t="n"/>
      <c r="X50" s="112">
        <f>IF(Y50&gt;0,(Y50-W50)/2,"")</f>
        <v/>
      </c>
      <c r="Y50" s="112" t="n"/>
      <c r="Z50" s="112">
        <f>IF(AA50&gt;0,(AA50-Y50)/2,"")</f>
        <v/>
      </c>
      <c r="AA50" s="112" t="n"/>
      <c r="AB50" s="112">
        <f>IF(AC50&gt;0,(AC50-AA50)/2,"")</f>
        <v/>
      </c>
      <c r="AC50" s="112" t="n"/>
      <c r="AD50" s="112">
        <f>IF(AE50&gt;0,(AE50-AC50)/2,"")</f>
        <v/>
      </c>
      <c r="AE50" s="112" t="n"/>
      <c r="AF50" s="113">
        <f>AE50-R50</f>
        <v/>
      </c>
    </row>
    <row r="51" ht="15.6" customHeight="1">
      <c r="N51" s="212" t="n"/>
      <c r="O51" s="4" t="n"/>
      <c r="P51" s="94" t="inlineStr">
        <is>
          <t>Line 2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3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4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5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6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>
      <c r="N56" s="212" t="n"/>
      <c r="O56" s="4" t="n"/>
      <c r="P56" s="95" t="inlineStr">
        <is>
          <t>Line 7</t>
        </is>
      </c>
      <c r="Q56" s="106" t="n"/>
      <c r="R56" s="106" t="n"/>
      <c r="S56" s="106" t="n"/>
      <c r="T56" s="106">
        <f>IF(U56&gt;0,(U56-S56)/2,"")</f>
        <v/>
      </c>
      <c r="U56" s="106" t="n"/>
      <c r="V56" s="106">
        <f>IF(W56&gt;0,(W56-U56)/2,"")</f>
        <v/>
      </c>
      <c r="W56" s="106" t="n"/>
      <c r="X56" s="106">
        <f>IF(Y56&gt;0,(Y56-W56)/2,"")</f>
        <v/>
      </c>
      <c r="Y56" s="106" t="n"/>
      <c r="Z56" s="106">
        <f>IF(AA56&gt;0,(AA56-Y56)/2,"")</f>
        <v/>
      </c>
      <c r="AA56" s="106" t="n"/>
      <c r="AB56" s="106">
        <f>IF(AC56&gt;0,(AC56-AA56)/2,"")</f>
        <v/>
      </c>
      <c r="AC56" s="106" t="n"/>
      <c r="AD56" s="106">
        <f>IF(AE56&gt;0,(AE56-AC56)/2,"")</f>
        <v/>
      </c>
      <c r="AE56" s="106" t="n"/>
      <c r="AF56" s="107">
        <f>AE56-R56</f>
        <v/>
      </c>
    </row>
    <row r="57" ht="15.6" customHeight="1">
      <c r="N57" s="212" t="n"/>
      <c r="O57" s="4" t="n"/>
      <c r="P57" s="94" t="inlineStr">
        <is>
          <t>Line 8</t>
        </is>
      </c>
      <c r="Q57" s="108" t="n"/>
      <c r="R57" s="108" t="n"/>
      <c r="S57" s="108" t="n"/>
      <c r="T57" s="108">
        <f>IF(U57&gt;0,(U57-S57)/2,"")</f>
        <v/>
      </c>
      <c r="U57" s="108" t="n"/>
      <c r="V57" s="108">
        <f>IF(W57&gt;0,(W57-U57)/2,"")</f>
        <v/>
      </c>
      <c r="W57" s="108" t="n"/>
      <c r="X57" s="108">
        <f>IF(Y57&gt;0,(Y57-W57)/2,"")</f>
        <v/>
      </c>
      <c r="Y57" s="108" t="n"/>
      <c r="Z57" s="108">
        <f>IF(AA57&gt;0,(AA57-Y57)/2,"")</f>
        <v/>
      </c>
      <c r="AA57" s="108" t="n"/>
      <c r="AB57" s="108">
        <f>IF(AC57&gt;0,(AC57-AA57)/2,"")</f>
        <v/>
      </c>
      <c r="AC57" s="108" t="n"/>
      <c r="AD57" s="108">
        <f>IF(AE57&gt;0,(AE57-AC57)/2,"")</f>
        <v/>
      </c>
      <c r="AE57" s="108" t="n"/>
      <c r="AF57" s="109">
        <f>AE57-R57</f>
        <v/>
      </c>
    </row>
    <row r="58" ht="15.6" customHeight="1" thickBot="1">
      <c r="N58" s="213" t="n"/>
      <c r="O58" s="127" t="n"/>
      <c r="P58" s="99" t="inlineStr">
        <is>
          <t>Line 9</t>
        </is>
      </c>
      <c r="Q58" s="114" t="n"/>
      <c r="R58" s="114" t="n"/>
      <c r="S58" s="114" t="n"/>
      <c r="T58" s="114">
        <f>IF(U58&gt;0,(U58-S58)/2,"")</f>
        <v/>
      </c>
      <c r="U58" s="114" t="n"/>
      <c r="V58" s="114">
        <f>IF(W58&gt;0,(W58-U58)/2,"")</f>
        <v/>
      </c>
      <c r="W58" s="114" t="n"/>
      <c r="X58" s="114">
        <f>IF(Y58&gt;0,(Y58-W58)/2,"")</f>
        <v/>
      </c>
      <c r="Y58" s="114" t="n"/>
      <c r="Z58" s="114">
        <f>IF(AA58&gt;0,(AA58-Y58)/2,"")</f>
        <v/>
      </c>
      <c r="AA58" s="114" t="n"/>
      <c r="AB58" s="114">
        <f>IF(AC58&gt;0,(AC58-AA58)/2,"")</f>
        <v/>
      </c>
      <c r="AC58" s="114" t="n"/>
      <c r="AD58" s="114">
        <f>IF(AE58&gt;0,(AE58-AC58)/2,"")</f>
        <v/>
      </c>
      <c r="AE58" s="114" t="n"/>
      <c r="AF58" s="115">
        <f>AE58-R58</f>
        <v/>
      </c>
    </row>
    <row r="59" ht="15.6" customHeight="1">
      <c r="N59" s="211" t="inlineStr">
        <is>
          <t>Room 4</t>
        </is>
      </c>
      <c r="O59" s="126" t="n"/>
      <c r="P59" s="96" t="inlineStr">
        <is>
          <t>Line 1</t>
        </is>
      </c>
      <c r="Q59" s="104" t="n"/>
      <c r="R59" s="104" t="n"/>
      <c r="S59" s="104" t="n"/>
      <c r="T59" s="104">
        <f>IF(U59&gt;0,(U59-S59)/2,"")</f>
        <v/>
      </c>
      <c r="U59" s="104" t="n"/>
      <c r="V59" s="104">
        <f>IF(W59&gt;0,(W59-U59)/2,"")</f>
        <v/>
      </c>
      <c r="W59" s="104" t="n"/>
      <c r="X59" s="104">
        <f>IF(Y59&gt;0,(Y59-W59)/2,"")</f>
        <v/>
      </c>
      <c r="Y59" s="104" t="n"/>
      <c r="Z59" s="104">
        <f>IF(AA59&gt;0,(AA59-Y59)/2,"")</f>
        <v/>
      </c>
      <c r="AA59" s="104" t="n"/>
      <c r="AB59" s="104">
        <f>IF(AC59&gt;0,(AC59-AA59)/2,"")</f>
        <v/>
      </c>
      <c r="AC59" s="104" t="n"/>
      <c r="AD59" s="104">
        <f>IF(AE59&gt;0,(AE59-AC59)/2,"")</f>
        <v/>
      </c>
      <c r="AE59" s="104" t="n"/>
      <c r="AF59" s="105">
        <f>AE59-R59</f>
        <v/>
      </c>
    </row>
    <row r="60" ht="15.6" customHeight="1">
      <c r="N60" s="212" t="n"/>
      <c r="O60" s="4" t="n"/>
      <c r="P60" s="95" t="inlineStr">
        <is>
          <t>Line 2</t>
        </is>
      </c>
      <c r="Q60" s="106" t="n"/>
      <c r="R60" s="106" t="n"/>
      <c r="S60" s="106" t="n"/>
      <c r="T60" s="106">
        <f>IF(U60&gt;0,(U60-S60)/2,"")</f>
        <v/>
      </c>
      <c r="U60" s="106" t="n"/>
      <c r="V60" s="106">
        <f>IF(W60&gt;0,(W60-U60)/2,"")</f>
        <v/>
      </c>
      <c r="W60" s="106" t="n"/>
      <c r="X60" s="106">
        <f>IF(Y60&gt;0,(Y60-W60)/2,"")</f>
        <v/>
      </c>
      <c r="Y60" s="106" t="n"/>
      <c r="Z60" s="106">
        <f>IF(AA60&gt;0,(AA60-Y60)/2,"")</f>
        <v/>
      </c>
      <c r="AA60" s="106" t="n"/>
      <c r="AB60" s="106">
        <f>IF(AC60&gt;0,(AC60-AA60)/2,"")</f>
        <v/>
      </c>
      <c r="AC60" s="106" t="n"/>
      <c r="AD60" s="106">
        <f>IF(AE60&gt;0,(AE60-AC60)/2,"")</f>
        <v/>
      </c>
      <c r="AE60" s="106" t="n"/>
      <c r="AF60" s="107">
        <f>AE60-R60</f>
        <v/>
      </c>
    </row>
    <row r="61" ht="15.6" customHeight="1">
      <c r="N61" s="212" t="n"/>
      <c r="O61" s="4" t="n"/>
      <c r="P61" s="94" t="inlineStr">
        <is>
          <t>Line 3</t>
        </is>
      </c>
      <c r="Q61" s="108" t="n"/>
      <c r="R61" s="108" t="n"/>
      <c r="S61" s="108" t="n"/>
      <c r="T61" s="108">
        <f>IF(U61&gt;0,(U61-S61)/2,"")</f>
        <v/>
      </c>
      <c r="U61" s="108" t="n"/>
      <c r="V61" s="108">
        <f>IF(W61&gt;0,(W61-U61)/2,"")</f>
        <v/>
      </c>
      <c r="W61" s="108" t="n"/>
      <c r="X61" s="108">
        <f>IF(Y61&gt;0,(Y61-W61)/2,"")</f>
        <v/>
      </c>
      <c r="Y61" s="108" t="n"/>
      <c r="Z61" s="108">
        <f>IF(AA61&gt;0,(AA61-Y61)/2,"")</f>
        <v/>
      </c>
      <c r="AA61" s="108" t="n"/>
      <c r="AB61" s="108">
        <f>IF(AC61&gt;0,(AC61-AA61)/2,"")</f>
        <v/>
      </c>
      <c r="AC61" s="108" t="n"/>
      <c r="AD61" s="108">
        <f>IF(AE61&gt;0,(AE61-AC61)/2,"")</f>
        <v/>
      </c>
      <c r="AE61" s="108" t="n"/>
      <c r="AF61" s="109">
        <f>AE61-R61</f>
        <v/>
      </c>
    </row>
    <row r="62" ht="15.6" customHeight="1" thickBot="1">
      <c r="N62" s="213" t="n"/>
      <c r="O62" s="127" t="n"/>
      <c r="P62" s="99" t="inlineStr">
        <is>
          <t>Line 4</t>
        </is>
      </c>
      <c r="Q62" s="114" t="n"/>
      <c r="R62" s="114" t="n"/>
      <c r="S62" s="114" t="n"/>
      <c r="T62" s="114">
        <f>IF(U62&gt;0,(U62-S62)/2,"")</f>
        <v/>
      </c>
      <c r="U62" s="114" t="n"/>
      <c r="V62" s="114">
        <f>IF(W62&gt;0,(W62-U62)/2,"")</f>
        <v/>
      </c>
      <c r="W62" s="114" t="n"/>
      <c r="X62" s="114">
        <f>IF(Y62&gt;0,(Y62-W62)/2,"")</f>
        <v/>
      </c>
      <c r="Y62" s="114" t="n"/>
      <c r="Z62" s="114">
        <f>IF(AA62&gt;0,(AA62-Y62)/2,"")</f>
        <v/>
      </c>
      <c r="AA62" s="114" t="n"/>
      <c r="AB62" s="114">
        <f>IF(AC62&gt;0,(AC62-AA62)/2,"")</f>
        <v/>
      </c>
      <c r="AC62" s="114" t="n"/>
      <c r="AD62" s="114">
        <f>IF(AE62&gt;0,(AE62-AC62)/2,"")</f>
        <v/>
      </c>
      <c r="AE62" s="114" t="n"/>
      <c r="AF62" s="115">
        <f>AE62-R62</f>
        <v/>
      </c>
    </row>
    <row r="63" ht="15.6" customHeight="1">
      <c r="N63" s="211" t="inlineStr">
        <is>
          <t>Room 5</t>
        </is>
      </c>
      <c r="O63" s="126" t="n"/>
      <c r="P63" s="96" t="inlineStr">
        <is>
          <t>Line 1</t>
        </is>
      </c>
      <c r="Q63" s="104" t="n"/>
      <c r="R63" s="104" t="n"/>
      <c r="S63" s="104" t="n"/>
      <c r="T63" s="104">
        <f>IF(U63&gt;0,(U63-S63)/2,"")</f>
        <v/>
      </c>
      <c r="U63" s="104" t="n"/>
      <c r="V63" s="104">
        <f>IF(W63&gt;0,(W63-U63)/2,"")</f>
        <v/>
      </c>
      <c r="W63" s="104" t="n"/>
      <c r="X63" s="104">
        <f>IF(Y63&gt;0,(Y63-W63)/2,"")</f>
        <v/>
      </c>
      <c r="Y63" s="104" t="n"/>
      <c r="Z63" s="104">
        <f>IF(AA63&gt;0,(AA63-Y63)/2,"")</f>
        <v/>
      </c>
      <c r="AA63" s="104" t="n"/>
      <c r="AB63" s="104">
        <f>IF(AC63&gt;0,(AC63-AA63)/2,"")</f>
        <v/>
      </c>
      <c r="AC63" s="104" t="n"/>
      <c r="AD63" s="104">
        <f>IF(AE63&gt;0,(AE63-AC63)/2,"")</f>
        <v/>
      </c>
      <c r="AE63" s="104" t="n"/>
      <c r="AF63" s="105">
        <f>AE63-R63</f>
        <v/>
      </c>
    </row>
    <row r="64" ht="15.6" customHeight="1">
      <c r="N64" s="212" t="n"/>
      <c r="O64" s="4" t="n"/>
      <c r="P64" s="95" t="inlineStr">
        <is>
          <t>Line 2</t>
        </is>
      </c>
      <c r="Q64" s="106" t="n"/>
      <c r="R64" s="106" t="n"/>
      <c r="S64" s="106" t="n"/>
      <c r="T64" s="106">
        <f>IF(U64&gt;0,(U64-S64)/2,"")</f>
        <v/>
      </c>
      <c r="U64" s="106" t="n"/>
      <c r="V64" s="106">
        <f>IF(W64&gt;0,(W64-U64)/2,"")</f>
        <v/>
      </c>
      <c r="W64" s="106" t="n"/>
      <c r="X64" s="106">
        <f>IF(Y64&gt;0,(Y64-W64)/2,"")</f>
        <v/>
      </c>
      <c r="Y64" s="106" t="n"/>
      <c r="Z64" s="106">
        <f>IF(AA64&gt;0,(AA64-Y64)/2,"")</f>
        <v/>
      </c>
      <c r="AA64" s="106" t="n"/>
      <c r="AB64" s="106">
        <f>IF(AC64&gt;0,(AC64-AA64)/2,"")</f>
        <v/>
      </c>
      <c r="AC64" s="106" t="n"/>
      <c r="AD64" s="106">
        <f>IF(AE64&gt;0,(AE64-AC64)/2,"")</f>
        <v/>
      </c>
      <c r="AE64" s="106" t="n"/>
      <c r="AF64" s="107">
        <f>AE64-R64</f>
        <v/>
      </c>
    </row>
    <row r="65">
      <c r="N65" s="212" t="n"/>
      <c r="O65" s="4" t="n"/>
      <c r="P65" s="94" t="inlineStr">
        <is>
          <t>Line 3</t>
        </is>
      </c>
      <c r="Q65" s="108" t="n"/>
      <c r="R65" s="108" t="n"/>
      <c r="S65" s="108" t="n"/>
      <c r="T65" s="108">
        <f>IF(U65&gt;0,(U65-S65)/2,"")</f>
        <v/>
      </c>
      <c r="U65" s="108" t="n"/>
      <c r="V65" s="108">
        <f>IF(W65&gt;0,(W65-U65)/2,"")</f>
        <v/>
      </c>
      <c r="W65" s="108" t="n"/>
      <c r="X65" s="108">
        <f>IF(Y65&gt;0,(Y65-W65)/2,"")</f>
        <v/>
      </c>
      <c r="Y65" s="108" t="n"/>
      <c r="Z65" s="108">
        <f>IF(AA65&gt;0,(AA65-Y65)/2,"")</f>
        <v/>
      </c>
      <c r="AA65" s="108" t="n"/>
      <c r="AB65" s="108">
        <f>IF(AC65&gt;0,(AC65-AA65)/2,"")</f>
        <v/>
      </c>
      <c r="AC65" s="108" t="n"/>
      <c r="AD65" s="108">
        <f>IF(AE65&gt;0,(AE65-AC65)/2,"")</f>
        <v/>
      </c>
      <c r="AE65" s="108" t="n"/>
      <c r="AF65" s="109">
        <f>AE65-R65</f>
        <v/>
      </c>
    </row>
    <row r="66" ht="15" customHeight="1" thickBot="1">
      <c r="N66" s="213" t="n"/>
      <c r="O66" s="127" t="n"/>
      <c r="P66" s="99" t="inlineStr">
        <is>
          <t>Line 4</t>
        </is>
      </c>
      <c r="Q66" s="114" t="n"/>
      <c r="R66" s="114" t="n"/>
      <c r="S66" s="114" t="n"/>
      <c r="T66" s="114">
        <f>IF(U66&gt;0,(U66-S66)/2,"")</f>
        <v/>
      </c>
      <c r="U66" s="114" t="n"/>
      <c r="V66" s="114">
        <f>IF(W66&gt;0,(W66-U66)/2,"")</f>
        <v/>
      </c>
      <c r="W66" s="114" t="n"/>
      <c r="X66" s="114">
        <f>IF(Y66&gt;0,(Y66-W66)/2,"")</f>
        <v/>
      </c>
      <c r="Y66" s="114" t="n"/>
      <c r="Z66" s="114">
        <f>IF(AA66&gt;0,(AA66-Y66)/2,"")</f>
        <v/>
      </c>
      <c r="AA66" s="114" t="n"/>
      <c r="AB66" s="114">
        <f>IF(AC66&gt;0,(AC66-AA66)/2,"")</f>
        <v/>
      </c>
      <c r="AC66" s="114" t="n"/>
      <c r="AD66" s="114">
        <f>IF(AE66&gt;0,(AE66-AC66)/2,"")</f>
        <v/>
      </c>
      <c r="AE66" s="114" t="n"/>
      <c r="AF66" s="115">
        <f>AE66-R66</f>
        <v/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7:AD27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8 U28 W28 Y28 AA28 AC28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6:AF26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7:AF27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8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7.xml><?xml version="1.0" encoding="utf-8"?>
<worksheet xmlns:r="http://schemas.openxmlformats.org/officeDocument/2006/relationships" xmlns="http://schemas.openxmlformats.org/spreadsheetml/2006/main">
  <sheetPr codeName="Sheet167">
    <tabColor theme="1"/>
    <outlinePr summaryBelow="1" summaryRight="1"/>
    <pageSetUpPr fitToPage="1"/>
  </sheetPr>
  <dimension ref="B2:AR66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bestFit="1" customWidth="1" style="1" min="14" max="14"/>
    <col width="13.5546875" customWidth="1" style="1" min="15" max="15"/>
    <col width="11.44140625" customWidth="1" style="1" min="16" max="16"/>
    <col width="13.88671875" bestFit="1" customWidth="1" style="1" min="17" max="17"/>
    <col width="14.44140625" customWidth="1" style="1" min="18" max="18"/>
    <col width="11.88671875" customWidth="1" style="1" min="19" max="19"/>
    <col width="13.44140625" bestFit="1" customWidth="1" style="1" min="20" max="20"/>
    <col width="11" customWidth="1" style="1" min="21" max="21"/>
    <col width="12.5546875" bestFit="1" customWidth="1" style="1" min="22" max="22"/>
    <col width="11.109375" customWidth="1" style="1" min="23" max="23"/>
    <col width="13.44140625" bestFit="1" customWidth="1" style="1" min="24" max="24"/>
    <col width="11.44140625" customWidth="1" style="1" min="25" max="25"/>
    <col width="11.6640625" bestFit="1" customWidth="1" style="1" min="26" max="26"/>
    <col width="11.6640625" customWidth="1" style="1" min="27" max="27"/>
    <col width="12.33203125" customWidth="1" style="1" min="28" max="28"/>
    <col width="11.6640625" customWidth="1" style="1" min="29" max="29"/>
    <col width="12.5546875" customWidth="1" style="1" min="30" max="30"/>
    <col width="11.6640625" customWidth="1" style="1" min="31" max="31"/>
    <col width="12.5546875" customWidth="1" style="1" min="32" max="32"/>
    <col width="15.109375" bestFit="1" customWidth="1" style="1" min="33" max="33"/>
    <col width="13.44140625" customWidth="1" style="1" min="34" max="34"/>
    <col width="0.44140625" customWidth="1" style="1" min="35" max="35"/>
    <col width="4.6640625" customWidth="1" style="1" min="36" max="44"/>
    <col width="9.109375" customWidth="1" style="1" min="45" max="50"/>
    <col width="9.109375" customWidth="1" style="1" min="51" max="16384"/>
  </cols>
  <sheetData>
    <row r="1" ht="6" customHeight="1"/>
    <row r="2" ht="22.5" customHeight="1">
      <c r="B2" t="inlineStr">
        <is>
          <t>Production Date</t>
        </is>
      </c>
      <c r="C2" s="2" t="n">
        <v>44517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Q4" s="3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  <c r="Q5" s="13" t="inlineStr">
        <is>
          <t>Adjustments</t>
        </is>
      </c>
      <c r="R5" s="13" t="inlineStr">
        <is>
          <t>Adjusted Actual</t>
        </is>
      </c>
      <c r="S5" s="13" t="inlineStr">
        <is>
          <t>12PM</t>
        </is>
      </c>
      <c r="T5" s="14" t="inlineStr">
        <is>
          <t>Remaining</t>
        </is>
      </c>
      <c r="U5" s="13" t="inlineStr">
        <is>
          <t>2PM</t>
        </is>
      </c>
      <c r="V5" s="14" t="inlineStr">
        <is>
          <t>Remaining</t>
        </is>
      </c>
      <c r="W5" s="13" t="inlineStr">
        <is>
          <t>4PM</t>
        </is>
      </c>
      <c r="X5" s="14" t="inlineStr">
        <is>
          <t>Remaining</t>
        </is>
      </c>
      <c r="Y5" s="13" t="inlineStr">
        <is>
          <t>6PM</t>
        </is>
      </c>
      <c r="Z5" s="14" t="inlineStr">
        <is>
          <t>Remaining</t>
        </is>
      </c>
      <c r="AA5" s="13" t="inlineStr">
        <is>
          <t>8PM</t>
        </is>
      </c>
      <c r="AB5" s="14" t="inlineStr">
        <is>
          <t>Remaining</t>
        </is>
      </c>
      <c r="AC5" s="13" t="inlineStr">
        <is>
          <t>10PM</t>
        </is>
      </c>
      <c r="AD5" s="15" t="inlineStr">
        <is>
          <t>Remaining</t>
        </is>
      </c>
      <c r="AE5" s="13" t="inlineStr">
        <is>
          <t>EOD</t>
        </is>
      </c>
      <c r="AF5" s="15" t="inlineStr">
        <is>
          <t>Remaining</t>
        </is>
      </c>
    </row>
    <row r="6">
      <c r="B6" s="16" t="inlineStr">
        <is>
          <t>QT</t>
        </is>
      </c>
      <c r="C6" s="17" t="n">
        <v>66</v>
      </c>
      <c r="E6" s="18" t="inlineStr">
        <is>
          <t xml:space="preserve">Room 1 </t>
        </is>
      </c>
      <c r="F6" s="119" t="n">
        <v>29240</v>
      </c>
      <c r="G6" s="117" t="n">
        <v>15901.33475</v>
      </c>
      <c r="H6" s="117" t="n">
        <v>9354.1145404</v>
      </c>
      <c r="I6" s="19">
        <f>G6+H6</f>
        <v/>
      </c>
      <c r="J6" s="119" t="n">
        <v>28585</v>
      </c>
      <c r="K6" s="117" t="n">
        <v>18161.0165</v>
      </c>
      <c r="L6" s="117" t="n">
        <v>9236.636801679999</v>
      </c>
      <c r="M6" s="19">
        <f>K6+L6</f>
        <v/>
      </c>
      <c r="N6" s="85" t="n">
        <v>80</v>
      </c>
      <c r="O6" s="85" t="n">
        <v>78</v>
      </c>
      <c r="P6" s="85" t="n">
        <v>64</v>
      </c>
      <c r="Q6" s="92" t="n"/>
      <c r="R6" s="20">
        <f>J6-Q6</f>
        <v/>
      </c>
      <c r="S6" s="21" t="n"/>
      <c r="T6" s="20">
        <f>IF(S6&gt;0,(S6-S7-$R6),"")</f>
        <v/>
      </c>
      <c r="U6" s="21" t="n"/>
      <c r="V6" s="20">
        <f>IF(U6&gt;0,(U6-U7-$R6),"")</f>
        <v/>
      </c>
      <c r="W6" s="21" t="n"/>
      <c r="X6" s="20">
        <f>IF(W6&gt;0,(W6-W7-$R6),"")</f>
        <v/>
      </c>
      <c r="Y6" s="21" t="n"/>
      <c r="Z6" s="20">
        <f>IF(Y6&gt;0,(Y6-Y7-$R6),"")</f>
        <v/>
      </c>
      <c r="AA6" s="21" t="n"/>
      <c r="AB6" s="20">
        <f>IF(AA6&gt;0,(AA6-AA7-$R6),"")</f>
        <v/>
      </c>
      <c r="AC6" s="21" t="n"/>
      <c r="AD6" s="22">
        <f>IF(AC6&gt;0,(AC6-AC7-$R6),"")</f>
        <v/>
      </c>
      <c r="AE6" s="21" t="n"/>
      <c r="AF6" s="22">
        <f>IF(AE6&gt;0,(AE6-AE7-$R6),"")</f>
        <v/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Q7" s="93" t="inlineStr">
        <is>
          <t>Rm 1 Extra</t>
        </is>
      </c>
      <c r="R7" s="24" t="n"/>
      <c r="S7" s="25" t="n"/>
      <c r="T7" s="24" t="n"/>
      <c r="U7" s="25" t="n"/>
      <c r="V7" s="24" t="n"/>
      <c r="W7" s="25" t="n"/>
      <c r="X7" s="24" t="n"/>
      <c r="Y7" s="25" t="n"/>
      <c r="Z7" s="24" t="n"/>
      <c r="AA7" s="25" t="n"/>
      <c r="AB7" s="24" t="n"/>
      <c r="AC7" s="25" t="n"/>
      <c r="AD7" s="26" t="n"/>
      <c r="AE7" s="25" t="n"/>
      <c r="AF7" s="26" t="n"/>
      <c r="AK7" s="27" t="n"/>
      <c r="AN7" s="4" t="n"/>
      <c r="AO7" s="4" t="n"/>
      <c r="AP7" s="4" t="n"/>
      <c r="AQ7" s="4" t="n"/>
    </row>
    <row r="8">
      <c r="B8" s="28" t="inlineStr">
        <is>
          <t>SPROUTS AZ</t>
        </is>
      </c>
      <c r="C8" s="17" t="n">
        <v>1820</v>
      </c>
      <c r="E8" s="29" t="inlineStr">
        <is>
          <t>Room 2</t>
        </is>
      </c>
      <c r="F8" s="119" t="n">
        <v>0</v>
      </c>
      <c r="G8" s="117" t="n">
        <v>0</v>
      </c>
      <c r="H8" s="117" t="n">
        <v>4824.789241279999</v>
      </c>
      <c r="I8" s="19">
        <f>G8+H8</f>
        <v/>
      </c>
      <c r="J8" s="119" t="n">
        <v>0</v>
      </c>
      <c r="K8" s="117" t="n">
        <v>0</v>
      </c>
      <c r="L8" s="117" t="n">
        <v>4943.970129979999</v>
      </c>
      <c r="M8" s="19">
        <f>K8+L8</f>
        <v/>
      </c>
      <c r="N8" s="87" t="n">
        <v>3</v>
      </c>
      <c r="O8" s="87" t="n">
        <v>3</v>
      </c>
      <c r="P8" s="87" t="n">
        <v>2</v>
      </c>
      <c r="Q8" s="92" t="n"/>
      <c r="R8" s="20">
        <f>J8-Q8</f>
        <v/>
      </c>
      <c r="S8" s="21" t="n"/>
      <c r="T8" s="20">
        <f>IF(S8&gt;0,(S8-S9-$R8),"")</f>
        <v/>
      </c>
      <c r="U8" s="21" t="n"/>
      <c r="V8" s="20">
        <f>IF(U8&gt;0,(U8-U9-$R8),"")</f>
        <v/>
      </c>
      <c r="W8" s="21" t="n"/>
      <c r="X8" s="20">
        <f>IF(W8&gt;0,(W8-W9-$R8),"")</f>
        <v/>
      </c>
      <c r="Y8" s="21" t="n"/>
      <c r="Z8" s="20">
        <f>IF(Y8&gt;0,(Y8-Y9-$R8),"")</f>
        <v/>
      </c>
      <c r="AA8" s="21" t="n"/>
      <c r="AB8" s="20">
        <f>IF(AA8&gt;0,(AA8-AA9-$R8),"")</f>
        <v/>
      </c>
      <c r="AC8" s="21" t="n"/>
      <c r="AD8" s="22">
        <f>IF(AC8&gt;0,(AC8-AC9-$R8),"")</f>
        <v/>
      </c>
      <c r="AE8" s="21" t="n"/>
      <c r="AF8" s="22">
        <f>IF(AE8&gt;0,(AE8-AE9-$R8),"")</f>
        <v/>
      </c>
    </row>
    <row r="9">
      <c r="B9" s="28" t="inlineStr">
        <is>
          <t>SPROUTS CO</t>
        </is>
      </c>
      <c r="C9" s="17" t="n">
        <v>1154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  <c r="Q9" s="93" t="inlineStr">
        <is>
          <t>Rm 2 Extra</t>
        </is>
      </c>
      <c r="R9" s="24" t="n"/>
      <c r="S9" s="30" t="n"/>
      <c r="T9" s="24" t="n"/>
      <c r="U9" s="30" t="n"/>
      <c r="V9" s="24" t="n"/>
      <c r="W9" s="30" t="n"/>
      <c r="X9" s="24" t="n"/>
      <c r="Y9" s="30" t="n"/>
      <c r="Z9" s="24" t="n"/>
      <c r="AA9" s="30" t="n"/>
      <c r="AB9" s="24" t="n"/>
      <c r="AC9" s="30" t="n"/>
      <c r="AD9" s="26" t="n"/>
      <c r="AE9" s="30" t="n"/>
      <c r="AF9" s="26" t="n"/>
    </row>
    <row r="10">
      <c r="B10" s="16" t="inlineStr">
        <is>
          <t>WM DC</t>
        </is>
      </c>
      <c r="C10" s="17" t="n">
        <v>2246</v>
      </c>
      <c r="E10" s="18" t="inlineStr">
        <is>
          <t>Room 3</t>
        </is>
      </c>
      <c r="F10" s="119" t="n">
        <v>17608</v>
      </c>
      <c r="G10" s="117" t="n">
        <v>12870.82275</v>
      </c>
      <c r="H10" s="117" t="n">
        <v>443.7977520000001</v>
      </c>
      <c r="I10" s="19">
        <f>G10+H10</f>
        <v/>
      </c>
      <c r="J10" s="119" t="n">
        <v>17309</v>
      </c>
      <c r="K10" s="117" t="n">
        <v>13497.19475</v>
      </c>
      <c r="L10" s="117" t="n">
        <v>418.1764154</v>
      </c>
      <c r="M10" s="19">
        <f>K10+L10</f>
        <v/>
      </c>
      <c r="N10" s="88" t="n">
        <v>47</v>
      </c>
      <c r="O10" s="88" t="n">
        <v>43</v>
      </c>
      <c r="P10" s="88" t="n">
        <v>40</v>
      </c>
      <c r="Q10" s="92" t="n"/>
      <c r="R10" s="20">
        <f>J10-Q10</f>
        <v/>
      </c>
      <c r="S10" s="21" t="n"/>
      <c r="T10" s="20">
        <f>IF(S10&gt;0,(S10-S11-$R10),"")</f>
        <v/>
      </c>
      <c r="U10" s="21" t="n"/>
      <c r="V10" s="20">
        <f>IF(U10&gt;0,(U10-U11-$R10),"")</f>
        <v/>
      </c>
      <c r="W10" s="21" t="n"/>
      <c r="X10" s="20">
        <f>IF(W10&gt;0,(W10-W11-$R10),"")</f>
        <v/>
      </c>
      <c r="Y10" s="21" t="n"/>
      <c r="Z10" s="20">
        <f>IF(Y10&gt;0,(Y10-Y11-$R10),"")</f>
        <v/>
      </c>
      <c r="AA10" s="21" t="n"/>
      <c r="AB10" s="20">
        <f>IF(AA10&gt;0,(AA10-AA11-$R10),"")</f>
        <v/>
      </c>
      <c r="AC10" s="21" t="n"/>
      <c r="AD10" s="22">
        <f>IF(AC10&gt;0,(AC10-AC11-$R10),"")</f>
        <v/>
      </c>
      <c r="AE10" s="21" t="n"/>
      <c r="AF10" s="22">
        <f>IF(AE10&gt;0,(AE10-AE11-$R10),"")</f>
        <v/>
      </c>
    </row>
    <row r="11">
      <c r="B11" s="16" t="inlineStr">
        <is>
          <t>ALBSFWY PHX</t>
        </is>
      </c>
      <c r="C11" s="17" t="n">
        <v>12180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  <c r="Q11" s="93" t="inlineStr">
        <is>
          <t>Rm 3 Extra</t>
        </is>
      </c>
      <c r="R11" s="24" t="n"/>
      <c r="S11" s="30" t="n"/>
      <c r="T11" s="24" t="n"/>
      <c r="U11" s="30" t="n"/>
      <c r="V11" s="24" t="n"/>
      <c r="W11" s="30" t="n"/>
      <c r="X11" s="24" t="n"/>
      <c r="Y11" s="30" t="n"/>
      <c r="Z11" s="24" t="n"/>
      <c r="AA11" s="30" t="n"/>
      <c r="AB11" s="24" t="n"/>
      <c r="AC11" s="30" t="n"/>
      <c r="AD11" s="26" t="n"/>
      <c r="AE11" s="30" t="n"/>
      <c r="AF11" s="26" t="n"/>
    </row>
    <row r="12">
      <c r="B12" s="16" t="inlineStr">
        <is>
          <t>KING SOOPERS</t>
        </is>
      </c>
      <c r="C12" s="17" t="n">
        <v>1333</v>
      </c>
      <c r="E12" s="29" t="inlineStr">
        <is>
          <t>Room 4</t>
        </is>
      </c>
      <c r="F12" s="119" t="n">
        <v>15717</v>
      </c>
      <c r="G12" s="117" t="n">
        <v>12752.61175</v>
      </c>
      <c r="H12" s="117" t="n">
        <v>19434.78880322</v>
      </c>
      <c r="I12" s="19">
        <f>G12+H12</f>
        <v/>
      </c>
      <c r="J12" s="119" t="n">
        <v>15617</v>
      </c>
      <c r="K12" s="117" t="n">
        <v>15319.8085</v>
      </c>
      <c r="L12" s="117" t="n">
        <v>19267.96636955999</v>
      </c>
      <c r="M12" s="19">
        <f>K12+L12</f>
        <v/>
      </c>
      <c r="N12" s="88" t="n">
        <v>55</v>
      </c>
      <c r="O12" s="88" t="n">
        <v>53</v>
      </c>
      <c r="P12" s="88" t="n">
        <v>46</v>
      </c>
      <c r="Q12" s="92" t="n"/>
      <c r="R12" s="20">
        <f>J12-Q12</f>
        <v/>
      </c>
      <c r="S12" s="21" t="n"/>
      <c r="T12" s="20">
        <f>IF(S12&gt;0,(S12-S13-$R12),"")</f>
        <v/>
      </c>
      <c r="U12" s="21" t="n"/>
      <c r="V12" s="20">
        <f>IF(U12&gt;0,(U12-U13-$R12),"")</f>
        <v/>
      </c>
      <c r="W12" s="21" t="n"/>
      <c r="X12" s="20">
        <f>IF(W12&gt;0,(W12-W13-$R12),"")</f>
        <v/>
      </c>
      <c r="Y12" s="21" t="n"/>
      <c r="Z12" s="20">
        <f>IF(Y12&gt;0,(Y12-Y13-$R12),"")</f>
        <v/>
      </c>
      <c r="AA12" s="21" t="n"/>
      <c r="AB12" s="20">
        <f>IF(AA12&gt;0,(AA12-AA13-$R12),"")</f>
        <v/>
      </c>
      <c r="AC12" s="21" t="n"/>
      <c r="AD12" s="22">
        <f>IF(AC12&gt;0,(AC12-AC13-$R12),"")</f>
        <v/>
      </c>
      <c r="AE12" s="21" t="n"/>
      <c r="AF12" s="22">
        <f>IF(AE12&gt;0,(AE12-AE13-$R12),"")</f>
        <v/>
      </c>
    </row>
    <row r="13">
      <c r="B13" s="28" t="inlineStr">
        <is>
          <t>FRY'S</t>
        </is>
      </c>
      <c r="C13" s="17" t="n">
        <v>13236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  <c r="Q13" s="93" t="inlineStr">
        <is>
          <t>Rm 4 Extra</t>
        </is>
      </c>
      <c r="R13" s="24" t="n"/>
      <c r="S13" s="30" t="n"/>
      <c r="T13" s="24" t="n"/>
      <c r="U13" s="30" t="n"/>
      <c r="V13" s="24" t="n"/>
      <c r="W13" s="30" t="n"/>
      <c r="X13" s="24" t="n"/>
      <c r="Y13" s="30" t="n"/>
      <c r="Z13" s="24" t="n"/>
      <c r="AA13" s="30" t="n"/>
      <c r="AB13" s="24" t="n"/>
      <c r="AC13" s="30" t="n"/>
      <c r="AD13" s="26" t="n"/>
      <c r="AE13" s="30" t="n"/>
      <c r="AF13" s="26" t="n"/>
    </row>
    <row r="14">
      <c r="B14" s="43" t="inlineStr">
        <is>
          <t>RALPHS</t>
        </is>
      </c>
      <c r="C14" s="17" t="n">
        <v>1238</v>
      </c>
      <c r="E14" s="18" t="inlineStr">
        <is>
          <t>Room 5</t>
        </is>
      </c>
      <c r="F14" s="119" t="n">
        <v>19182</v>
      </c>
      <c r="G14" s="117" t="n">
        <v>15599.61075</v>
      </c>
      <c r="H14" s="117" t="n">
        <v>23124.72482828</v>
      </c>
      <c r="I14" s="19">
        <f>G14+H14</f>
        <v/>
      </c>
      <c r="J14" s="119" t="n">
        <v>18216</v>
      </c>
      <c r="K14" s="117" t="n">
        <v>15750.1425</v>
      </c>
      <c r="L14" s="117" t="n">
        <v>21716.10938802001</v>
      </c>
      <c r="M14" s="19">
        <f>K14+L14</f>
        <v/>
      </c>
      <c r="N14" s="88" t="n">
        <v>65</v>
      </c>
      <c r="O14" s="88" t="n">
        <v>70</v>
      </c>
      <c r="P14" s="88" t="n">
        <v>54</v>
      </c>
      <c r="Q14" s="92" t="n"/>
      <c r="R14" s="20">
        <f>J14-Q14</f>
        <v/>
      </c>
      <c r="S14" s="21" t="n"/>
      <c r="T14" s="20">
        <f>IF(S14&gt;0,(S14-S15-$R14),"")</f>
        <v/>
      </c>
      <c r="U14" s="21" t="n"/>
      <c r="V14" s="20">
        <f>IF(U14&gt;0,(U14-U15-$R14),"")</f>
        <v/>
      </c>
      <c r="W14" s="21" t="n"/>
      <c r="X14" s="20">
        <f>IF(W14&gt;0,(W14-W15-$R14),"")</f>
        <v/>
      </c>
      <c r="Y14" s="21" t="n"/>
      <c r="Z14" s="20">
        <f>IF(Y14&gt;0,(Y14-Y15-$R14),"")</f>
        <v/>
      </c>
      <c r="AA14" s="21" t="n"/>
      <c r="AB14" s="20">
        <f>IF(AA14&gt;0,(AA14-AA15-$R14),"")</f>
        <v/>
      </c>
      <c r="AC14" s="21" t="n"/>
      <c r="AD14" s="22">
        <f>IF(AC14&gt;0,(AC14-AC15-$R14),"")</f>
        <v/>
      </c>
      <c r="AE14" s="21" t="n"/>
      <c r="AF14" s="22">
        <f>IF(AE14&gt;0,(AE14-AE15-$R14),"")</f>
        <v/>
      </c>
    </row>
    <row r="15">
      <c r="B15" s="43" t="inlineStr">
        <is>
          <t xml:space="preserve">DILLONS </t>
        </is>
      </c>
      <c r="C15" s="50" t="n">
        <v>240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  <c r="Q15" s="93" t="inlineStr">
        <is>
          <t>Rm 5 Extra</t>
        </is>
      </c>
      <c r="R15" s="24" t="n"/>
      <c r="S15" s="25" t="n"/>
      <c r="T15" s="24" t="n"/>
      <c r="U15" s="25" t="n"/>
      <c r="V15" s="24" t="n"/>
      <c r="W15" s="25" t="n"/>
      <c r="X15" s="24" t="n"/>
      <c r="Y15" s="25" t="n"/>
      <c r="Z15" s="24" t="n"/>
      <c r="AA15" s="25" t="n"/>
      <c r="AB15" s="24" t="n"/>
      <c r="AC15" s="25" t="n"/>
      <c r="AD15" s="26" t="n"/>
      <c r="AE15" s="25" t="n"/>
      <c r="AF15" s="26" t="n"/>
    </row>
    <row r="16">
      <c r="B16" s="16" t="inlineStr">
        <is>
          <t>SBUX PHX</t>
        </is>
      </c>
      <c r="C16" s="17" t="n">
        <v>9848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7990.02155914</v>
      </c>
      <c r="I16" s="19">
        <f>G16+H16</f>
        <v/>
      </c>
      <c r="J16" s="119" t="n">
        <v>0</v>
      </c>
      <c r="K16" s="117" t="n">
        <v>0</v>
      </c>
      <c r="L16" s="117" t="n">
        <v>7996.90840568</v>
      </c>
      <c r="M16" s="19">
        <f>K16+L16</f>
        <v/>
      </c>
      <c r="N16" s="88" t="n">
        <v>10</v>
      </c>
      <c r="O16" s="88" t="n">
        <v>9</v>
      </c>
      <c r="P16" s="88" t="n">
        <v>9</v>
      </c>
      <c r="Q16" s="92" t="n"/>
      <c r="R16" s="20">
        <f>J16-Q16</f>
        <v/>
      </c>
      <c r="S16" s="21" t="n"/>
      <c r="T16" s="20">
        <f>IF(S16&gt;0,(S16-S17-$R16),"")</f>
        <v/>
      </c>
      <c r="U16" s="21" t="n"/>
      <c r="V16" s="20">
        <f>IF(U16&gt;0,(U16-U17-$R16),"")</f>
        <v/>
      </c>
      <c r="W16" s="21" t="n"/>
      <c r="X16" s="20">
        <f>IF(W16&gt;0,(W16-W17-$R16),"")</f>
        <v/>
      </c>
      <c r="Y16" s="21" t="n"/>
      <c r="Z16" s="20">
        <f>IF(Y16&gt;0,(Y16-Y17-$R16),"")</f>
        <v/>
      </c>
      <c r="AA16" s="21" t="n"/>
      <c r="AB16" s="20">
        <f>IF(AA16&gt;0,(AA16-AA17-$R16),"")</f>
        <v/>
      </c>
      <c r="AC16" s="21" t="n"/>
      <c r="AD16" s="22">
        <f>IF(AC16&gt;0,(AC16-AC17-$R16),"")</f>
        <v/>
      </c>
      <c r="AE16" s="21" t="n"/>
      <c r="AF16" s="22">
        <f>IF(AE16&gt;0,(AE16-AE17-$R16),"")</f>
        <v/>
      </c>
    </row>
    <row r="17" ht="15" customFormat="1" customHeight="1" s="4" thickBot="1">
      <c r="B17" s="16" t="inlineStr">
        <is>
          <t>SBUX LV B</t>
        </is>
      </c>
      <c r="C17" s="17" t="n">
        <v>1664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Q17" s="93" t="inlineStr">
        <is>
          <t>Rm 6 Extra</t>
        </is>
      </c>
      <c r="R17" s="24" t="n"/>
      <c r="S17" s="25" t="n"/>
      <c r="T17" s="24" t="n"/>
      <c r="U17" s="25" t="n"/>
      <c r="V17" s="24" t="n"/>
      <c r="W17" s="25" t="n"/>
      <c r="X17" s="24" t="n"/>
      <c r="Y17" s="25" t="n"/>
      <c r="Z17" s="24" t="n"/>
      <c r="AA17" s="25" t="n"/>
      <c r="AB17" s="24" t="n"/>
      <c r="AC17" s="25" t="n"/>
      <c r="AD17" s="26" t="n"/>
      <c r="AE17" s="25" t="n"/>
      <c r="AF17" s="26" t="n"/>
      <c r="AH17" s="27" t="n"/>
      <c r="AI17" s="27" t="n"/>
      <c r="AJ17" s="27" t="n"/>
      <c r="AR17" s="1" t="n"/>
    </row>
    <row r="18" ht="15" customHeight="1" thickBot="1">
      <c r="B18" s="57" t="inlineStr">
        <is>
          <t>SBUX LV</t>
        </is>
      </c>
      <c r="C18" s="58" t="n">
        <v>4600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  <c r="Q18" s="34">
        <f>SUM(Q6:Q15)</f>
        <v/>
      </c>
      <c r="R18" s="34">
        <f>SUM(R6:R17)</f>
        <v/>
      </c>
      <c r="S18" s="35">
        <f>S6+S8+S10+S12+S14-S7-S9-S11-S13-S15</f>
        <v/>
      </c>
      <c r="T18" s="36">
        <f>IF(S18&gt;1,(S18-$R18),"")</f>
        <v/>
      </c>
      <c r="U18" s="35">
        <f>U6+U8+U10+U12+U14-U7-U9-U11-U13-U15</f>
        <v/>
      </c>
      <c r="V18" s="36">
        <f>IF(U18&gt;1,(U18-$R18),"")</f>
        <v/>
      </c>
      <c r="W18" s="35">
        <f>W6+W8+W10+W12+W14-W7-W9-W11-W13-W15</f>
        <v/>
      </c>
      <c r="X18" s="36">
        <f>IF(W18&gt;1,(W18-$R18),"")</f>
        <v/>
      </c>
      <c r="Y18" s="35">
        <f>Y6+Y8+Y10+Y12+Y14-Y7-Y9-Y11-Y13-Y15</f>
        <v/>
      </c>
      <c r="Z18" s="36">
        <f>IF(Y18&gt;1,(Y18-$R18),"")</f>
        <v/>
      </c>
      <c r="AA18" s="35">
        <f>AA6+AA8+AA10+AA12+AA14-AA7-AA9-AA11-AA13-AA15</f>
        <v/>
      </c>
      <c r="AB18" s="36">
        <f>IF(AA18&gt;1,(AA18-$R18),"")</f>
        <v/>
      </c>
      <c r="AC18" s="35">
        <f>AC6+AC8+AC10+AC12+AC14-AC7-AC9-AC11-AC13-AC15</f>
        <v/>
      </c>
      <c r="AD18" s="37">
        <f>IF(AC18&gt;1,(AC18-$R18),"")</f>
        <v/>
      </c>
      <c r="AE18" s="35">
        <f>AE6+AE8+AE10+AE12+AE14-AE7-AE9-AE11-AE13-AE15</f>
        <v/>
      </c>
      <c r="AF18" s="37">
        <f>IF(AE18&gt;1,(AE18-$R18),"")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  <c r="Q19" s="38" t="inlineStr">
        <is>
          <t>Total Extra</t>
        </is>
      </c>
      <c r="R19" s="39" t="n"/>
      <c r="S19" s="40">
        <f>S17+S15+S13+S11+S9+S7</f>
        <v/>
      </c>
      <c r="T19" s="41" t="n"/>
      <c r="U19" s="40">
        <f>U17+U15+U13+U11+U9+U7</f>
        <v/>
      </c>
      <c r="V19" s="41" t="n"/>
      <c r="W19" s="40">
        <f>W17+W15+W13+W11+W9+W7</f>
        <v/>
      </c>
      <c r="X19" s="41" t="n"/>
      <c r="Y19" s="40">
        <f>Y17+Y15+Y13+Y11+Y9+Y7</f>
        <v/>
      </c>
      <c r="Z19" s="41" t="n"/>
      <c r="AA19" s="40">
        <f>AA17+AA15+AA13+AA11+AA9+AA7</f>
        <v/>
      </c>
      <c r="AB19" s="41" t="n"/>
      <c r="AC19" s="40">
        <f>AC17+AC15+AC13+AC11+AC9+AC7</f>
        <v/>
      </c>
      <c r="AD19" s="42" t="n"/>
      <c r="AE19" s="40">
        <f>AE17+AE15+AE13+AE11+AE9+AE7</f>
        <v/>
      </c>
      <c r="AF19" s="42" t="n"/>
    </row>
    <row r="20" ht="15" customHeight="1" thickBot="1">
      <c r="P20" s="125">
        <f>IFERROR(P19/O18,0)</f>
        <v/>
      </c>
      <c r="Q20" s="45" t="inlineStr">
        <is>
          <t>Unit/Hr</t>
        </is>
      </c>
      <c r="R20" s="46" t="n"/>
      <c r="S20" s="47">
        <f>IF(S18&gt;0,(S18)/2,"")</f>
        <v/>
      </c>
      <c r="T20" s="46" t="n"/>
      <c r="U20" s="47">
        <f>IF(U18&gt;0,(U18-S18)/2,"")</f>
        <v/>
      </c>
      <c r="V20" s="46" t="n"/>
      <c r="W20" s="47">
        <f>IF(W18&gt;0,(W18-U18)/2,"")</f>
        <v/>
      </c>
      <c r="X20" s="46" t="n"/>
      <c r="Y20" s="47">
        <f>IF(Y18&gt;0,(Y18-W18)/2,"")</f>
        <v/>
      </c>
      <c r="Z20" s="46" t="n"/>
      <c r="AA20" s="47">
        <f>IF(AA18&gt;0,(AA18-Y18)/2,"")</f>
        <v/>
      </c>
      <c r="AB20" s="46" t="n"/>
      <c r="AC20" s="47">
        <f>IF(AC18&gt;0,(AC18-AA18)/2,"")</f>
        <v/>
      </c>
      <c r="AD20" s="48" t="n"/>
      <c r="AE20" s="47">
        <f>IF(AE18&gt;0,(AE18-AC18)/2,"")</f>
        <v/>
      </c>
      <c r="AF20" s="48" t="n"/>
    </row>
    <row r="21" ht="15" customHeight="1" thickBot="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Q21" s="4" t="n"/>
      <c r="R21" s="4" t="n"/>
      <c r="S21" s="49" t="n"/>
      <c r="T21" s="27" t="n"/>
      <c r="U21" s="27" t="n"/>
      <c r="V21" s="27" t="n"/>
      <c r="W21" s="27" t="n"/>
      <c r="X21" s="27" t="n"/>
      <c r="Y21" s="27" t="n"/>
      <c r="Z21" s="27" t="n"/>
      <c r="AA21" s="27" t="n"/>
      <c r="AB21" s="27" t="n"/>
      <c r="AC21" s="27" t="n"/>
      <c r="AD21" s="27" t="n"/>
      <c r="AE21" s="27" t="n"/>
      <c r="AF21" s="27" t="n"/>
    </row>
    <row r="22" ht="15" customHeight="1" thickBot="1">
      <c r="L22" s="4" t="n"/>
      <c r="M22" s="4" t="n"/>
      <c r="R22" s="51" t="inlineStr">
        <is>
          <t>Day Prior</t>
        </is>
      </c>
      <c r="S22" s="35" t="n"/>
      <c r="T22" s="36" t="n"/>
      <c r="U22" s="35" t="n"/>
      <c r="V22" s="36" t="n"/>
      <c r="W22" s="35" t="n"/>
      <c r="X22" s="36" t="n"/>
      <c r="Y22" s="35" t="n"/>
      <c r="Z22" s="36" t="n"/>
      <c r="AA22" s="35" t="n"/>
      <c r="AB22" s="36" t="n"/>
      <c r="AC22" s="35" t="n"/>
      <c r="AD22" s="37" t="n"/>
      <c r="AE22" s="35" t="n"/>
      <c r="AF22" s="37" t="n"/>
    </row>
    <row r="23" ht="15" customHeight="1" thickBot="1">
      <c r="M23" s="4" t="n"/>
      <c r="R23" s="52" t="n"/>
      <c r="S23" s="40" t="n"/>
      <c r="T23" s="41" t="n"/>
      <c r="U23" s="40" t="n"/>
      <c r="V23" s="41" t="n"/>
      <c r="W23" s="40" t="n"/>
      <c r="X23" s="41" t="n"/>
      <c r="Y23" s="40" t="n"/>
      <c r="Z23" s="41" t="n"/>
      <c r="AA23" s="40" t="n"/>
      <c r="AB23" s="41" t="n"/>
      <c r="AC23" s="40" t="n"/>
      <c r="AD23" s="42" t="n"/>
      <c r="AE23" s="40" t="n"/>
      <c r="AF23" s="42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  <c r="R24" s="54" t="n"/>
      <c r="S24" s="47" t="n"/>
      <c r="T24" s="46" t="n"/>
      <c r="U24" s="47" t="n"/>
      <c r="V24" s="46" t="n"/>
      <c r="W24" s="47" t="n"/>
      <c r="X24" s="46" t="n"/>
      <c r="Y24" s="47" t="n"/>
      <c r="Z24" s="46" t="n"/>
      <c r="AA24" s="47" t="n"/>
      <c r="AB24" s="46" t="n"/>
      <c r="AC24" s="47" t="n"/>
      <c r="AD24" s="48" t="n"/>
      <c r="AE24" s="47" t="n"/>
      <c r="AF24" s="48" t="n"/>
    </row>
    <row r="25" ht="15" customHeight="1" thickBot="1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  <c r="R25" s="27" t="n"/>
      <c r="S25" s="27" t="n"/>
      <c r="T25" s="27" t="n"/>
      <c r="U25" s="27" t="n"/>
      <c r="V25" s="27" t="n"/>
      <c r="W25" s="27" t="n"/>
      <c r="X25" s="27" t="n"/>
      <c r="Y25" s="27" t="n"/>
      <c r="Z25" s="27" t="n"/>
      <c r="AA25" s="27" t="n"/>
      <c r="AB25" s="27" t="n"/>
      <c r="AC25" s="27" t="n"/>
      <c r="AD25" s="27" t="n"/>
      <c r="AE25" s="27" t="n"/>
      <c r="AF25" s="27" t="n"/>
    </row>
    <row r="26">
      <c r="B26" s="74" t="inlineStr">
        <is>
          <t>ALBSWY</t>
        </is>
      </c>
      <c r="C26" s="122" t="n">
        <v>13214</v>
      </c>
      <c r="D26" s="76">
        <f>C11</f>
        <v/>
      </c>
      <c r="E26" s="77">
        <f>D26-C26</f>
        <v/>
      </c>
      <c r="M26" s="4" t="n"/>
      <c r="R26" s="59" t="inlineStr">
        <is>
          <t>Difference</t>
        </is>
      </c>
      <c r="S26" s="60">
        <f>IF(S18&gt;0,S18-S22,"")</f>
        <v/>
      </c>
      <c r="T26" s="60" t="n"/>
      <c r="U26" s="60">
        <f>IF(U18&gt;0,U18-U22,"")</f>
        <v/>
      </c>
      <c r="V26" s="60" t="n"/>
      <c r="W26" s="60">
        <f>IF(W18&gt;0,W18-W22,"")</f>
        <v/>
      </c>
      <c r="X26" s="60" t="n"/>
      <c r="Y26" s="60">
        <f>IF(Y18&gt;0,Y18-Y22,"")</f>
        <v/>
      </c>
      <c r="Z26" s="60" t="n"/>
      <c r="AA26" s="60">
        <f>IF(AA18&gt;0,AA18-AA22,"")</f>
        <v/>
      </c>
      <c r="AB26" s="60" t="n"/>
      <c r="AC26" s="60">
        <f>IF(AC18&gt;0,AC18-AC22,"")</f>
        <v/>
      </c>
      <c r="AD26" s="61" t="n"/>
      <c r="AE26" s="60">
        <f>IF(AE18&gt;0,AE18-AE22,"")</f>
        <v/>
      </c>
      <c r="AF26" s="61" t="n"/>
    </row>
    <row r="27">
      <c r="B27" s="74" t="inlineStr">
        <is>
          <t>KROGER</t>
        </is>
      </c>
      <c r="C27" s="122" t="n">
        <v>36327</v>
      </c>
      <c r="D27" s="76">
        <f>C7+C12+C13+C14+C15</f>
        <v/>
      </c>
      <c r="E27" s="77">
        <f>D27-C27</f>
        <v/>
      </c>
      <c r="J27" s="123" t="n"/>
      <c r="M27" s="4" t="n"/>
      <c r="R27" s="62" t="n"/>
      <c r="S27" s="63">
        <f>IF(S19&gt;=0,S19-S23,"")</f>
        <v/>
      </c>
      <c r="T27" s="64" t="n"/>
      <c r="U27" s="63">
        <f>IF(U19&gt;=0,U19-U23,"")</f>
        <v/>
      </c>
      <c r="V27" s="64" t="n"/>
      <c r="W27" s="63">
        <f>IF(W19&gt;=0,W19-W23,"")</f>
        <v/>
      </c>
      <c r="X27" s="64" t="n"/>
      <c r="Y27" s="63">
        <f>IF(Y19&gt;=0,Y19-Y23,"")</f>
        <v/>
      </c>
      <c r="Z27" s="64" t="n"/>
      <c r="AA27" s="63">
        <f>IF(AA19&gt;=0,AA19-AA23,"")</f>
        <v/>
      </c>
      <c r="AB27" s="64" t="n"/>
      <c r="AC27" s="63">
        <f>IF(AC19&gt;=0,AC19-AC23,"")</f>
        <v/>
      </c>
      <c r="AD27" s="65" t="n"/>
      <c r="AE27" s="63">
        <f>IF(AE19&gt;=0,AE19-AE23,"")</f>
        <v/>
      </c>
      <c r="AF27" s="65" t="n"/>
      <c r="AG27" s="69" t="n"/>
    </row>
    <row r="28" ht="15" customHeight="1" thickBot="1">
      <c r="B28" s="74" t="inlineStr">
        <is>
          <t>QT</t>
        </is>
      </c>
      <c r="C28" s="122" t="n">
        <v>66</v>
      </c>
      <c r="D28" s="76">
        <f>C6</f>
        <v/>
      </c>
      <c r="E28" s="77">
        <f>D28-C28</f>
        <v/>
      </c>
      <c r="M28" s="4" t="n"/>
      <c r="R28" s="66" t="n"/>
      <c r="S28" s="67">
        <f>IFERROR(IF(S20&gt;0,S20-S24,""),"")</f>
        <v/>
      </c>
      <c r="T28" s="55" t="n"/>
      <c r="U28" s="67">
        <f>IFERROR(IF(U20&gt;0,U20-U24,""),"")</f>
        <v/>
      </c>
      <c r="V28" s="55" t="n"/>
      <c r="W28" s="67">
        <f>IFERROR(IF(W20&gt;0,W20-W24,""),"")</f>
        <v/>
      </c>
      <c r="X28" s="55" t="n"/>
      <c r="Y28" s="67">
        <f>IFERROR(IF(Y20&gt;0,Y20-Y24,""),"")</f>
        <v/>
      </c>
      <c r="Z28" s="55" t="n"/>
      <c r="AA28" s="67">
        <f>IFERROR(IF(AA20&gt;0,AA20-AA24,""),"")</f>
        <v/>
      </c>
      <c r="AB28" s="55" t="n"/>
      <c r="AC28" s="67">
        <f>IFERROR(IF(AC20&gt;0,AC20-AC24,""),"")</f>
        <v/>
      </c>
      <c r="AD28" s="56" t="n"/>
      <c r="AE28" s="67">
        <f>IFERROR(IF(AE20&gt;0,AE20-AE24,""),"")</f>
        <v/>
      </c>
      <c r="AF28" s="56" t="n"/>
    </row>
    <row r="29">
      <c r="B29" s="74" t="inlineStr">
        <is>
          <t>WALMART</t>
        </is>
      </c>
      <c r="C29" s="122" t="n">
        <v>2246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18045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3526</v>
      </c>
      <c r="D31" s="80">
        <f>SUM(C8+C9)</f>
        <v/>
      </c>
      <c r="E31" s="81">
        <f>C31-D31</f>
        <v/>
      </c>
      <c r="P31" s="4" t="n"/>
      <c r="AK31" s="1" t="n">
        <v>3</v>
      </c>
      <c r="AL31" s="1" t="n">
        <v>4</v>
      </c>
    </row>
    <row r="32">
      <c r="F32" s="1" t="inlineStr">
        <is>
          <t xml:space="preserve"> </t>
        </is>
      </c>
      <c r="J32" s="53" t="n"/>
      <c r="P32" s="4" t="n"/>
      <c r="AK32" s="1" t="n">
        <v>2</v>
      </c>
      <c r="AL32" s="1" t="n">
        <v>1</v>
      </c>
    </row>
    <row r="33">
      <c r="J33" s="53" t="n"/>
      <c r="K33" s="53" t="n"/>
      <c r="P33" s="4" t="n"/>
      <c r="Z33" s="27" t="n"/>
    </row>
    <row r="34" ht="18" customHeight="1">
      <c r="K34" s="53" t="n"/>
      <c r="P34" s="4" t="n"/>
    </row>
    <row r="35" ht="15.6" customHeight="1" thickBot="1">
      <c r="K35" s="53" t="n"/>
      <c r="R35" s="53" t="n"/>
      <c r="V35" s="53" t="n"/>
      <c r="W35" s="53" t="n"/>
    </row>
    <row r="36" ht="15.6" customHeight="1" thickBot="1">
      <c r="Q36" s="116" t="inlineStr">
        <is>
          <t>Target UPH</t>
        </is>
      </c>
      <c r="R36" s="103" t="inlineStr">
        <is>
          <t>Total</t>
        </is>
      </c>
      <c r="S36" s="100" t="inlineStr">
        <is>
          <t>12PM</t>
        </is>
      </c>
      <c r="T36" s="101" t="inlineStr">
        <is>
          <t>UPH</t>
        </is>
      </c>
      <c r="U36" s="100" t="inlineStr">
        <is>
          <t>2PM</t>
        </is>
      </c>
      <c r="V36" s="101" t="inlineStr">
        <is>
          <t>UPH</t>
        </is>
      </c>
      <c r="W36" s="100" t="inlineStr">
        <is>
          <t>4PM</t>
        </is>
      </c>
      <c r="X36" s="101" t="inlineStr">
        <is>
          <t>UPH</t>
        </is>
      </c>
      <c r="Y36" s="100" t="inlineStr">
        <is>
          <t>6PM</t>
        </is>
      </c>
      <c r="Z36" s="101" t="inlineStr">
        <is>
          <t>UPH</t>
        </is>
      </c>
      <c r="AA36" s="100" t="inlineStr">
        <is>
          <t>8PM</t>
        </is>
      </c>
      <c r="AB36" s="101" t="inlineStr">
        <is>
          <t>UPH</t>
        </is>
      </c>
      <c r="AC36" s="100" t="inlineStr">
        <is>
          <t>10PM</t>
        </is>
      </c>
      <c r="AD36" s="101" t="inlineStr">
        <is>
          <t>UPH</t>
        </is>
      </c>
      <c r="AE36" s="100" t="inlineStr">
        <is>
          <t>EOD</t>
        </is>
      </c>
      <c r="AF36" s="102" t="inlineStr">
        <is>
          <t>Remaining</t>
        </is>
      </c>
    </row>
    <row r="37" ht="15.6" customHeight="1">
      <c r="N37" s="211" t="inlineStr">
        <is>
          <t>Room 1</t>
        </is>
      </c>
      <c r="O37" s="126" t="n"/>
      <c r="P37" s="96" t="inlineStr">
        <is>
          <t>Line 1</t>
        </is>
      </c>
      <c r="Q37" s="104" t="n"/>
      <c r="R37" s="104" t="n"/>
      <c r="S37" s="104" t="n"/>
      <c r="T37" s="104">
        <f>IF(U37&gt;0,(U37-S37)/2,"")</f>
        <v/>
      </c>
      <c r="U37" s="104" t="n"/>
      <c r="V37" s="104">
        <f>IF(W37&gt;0,(W37-U37)/2,"")</f>
        <v/>
      </c>
      <c r="W37" s="104" t="n"/>
      <c r="X37" s="104">
        <f>IF(Y37&gt;0,(Y37-W37)/2,"")</f>
        <v/>
      </c>
      <c r="Y37" s="104" t="n"/>
      <c r="Z37" s="104">
        <f>IF(AA37&gt;0,(AA37-Y37)/2,"")</f>
        <v/>
      </c>
      <c r="AA37" s="104" t="n"/>
      <c r="AB37" s="104">
        <f>IF(AC37&gt;0,(AC37-AA37)/2,"")</f>
        <v/>
      </c>
      <c r="AC37" s="104" t="n"/>
      <c r="AD37" s="104">
        <f>IF(AE37&gt;0,(AE37-AC37)/2,"")</f>
        <v/>
      </c>
      <c r="AE37" s="104" t="n"/>
      <c r="AF37" s="105">
        <f>AE37-R37</f>
        <v/>
      </c>
    </row>
    <row r="38" ht="15.6" customHeight="1">
      <c r="N38" s="212" t="n"/>
      <c r="O38" s="4" t="n"/>
      <c r="P38" s="95" t="inlineStr">
        <is>
          <t>Line 2</t>
        </is>
      </c>
      <c r="Q38" s="106" t="n"/>
      <c r="R38" s="106" t="n"/>
      <c r="S38" s="106" t="n"/>
      <c r="T38" s="106">
        <f>IF(U38&gt;0,(U38-S38)/2,"")</f>
        <v/>
      </c>
      <c r="U38" s="106" t="n"/>
      <c r="V38" s="106">
        <f>IF(W38&gt;0,(W38-U38)/2,"")</f>
        <v/>
      </c>
      <c r="W38" s="106" t="n"/>
      <c r="X38" s="106">
        <f>IF(Y38&gt;0,(Y38-W38)/2,"")</f>
        <v/>
      </c>
      <c r="Y38" s="106" t="n"/>
      <c r="Z38" s="106">
        <f>IF(AA38&gt;0,(AA38-Y38)/2,"")</f>
        <v/>
      </c>
      <c r="AA38" s="106" t="n"/>
      <c r="AB38" s="106">
        <f>IF(AC38&gt;0,(AC38-AA38)/2,"")</f>
        <v/>
      </c>
      <c r="AC38" s="106" t="n"/>
      <c r="AD38" s="106">
        <f>IF(AE38&gt;0,(AE38-AC38)/2,"")</f>
        <v/>
      </c>
      <c r="AE38" s="106" t="n"/>
      <c r="AF38" s="107">
        <f>AE38-R38</f>
        <v/>
      </c>
    </row>
    <row r="39" ht="15.6" customHeight="1">
      <c r="N39" s="212" t="n"/>
      <c r="O39" s="4" t="n"/>
      <c r="P39" s="94" t="inlineStr">
        <is>
          <t>Line 3</t>
        </is>
      </c>
      <c r="Q39" s="108" t="n"/>
      <c r="R39" s="108" t="n"/>
      <c r="S39" s="108" t="n"/>
      <c r="T39" s="108">
        <f>IF(U39&gt;0,(U39-S39)/2,"")</f>
        <v/>
      </c>
      <c r="U39" s="108" t="n"/>
      <c r="V39" s="108">
        <f>IF(W39&gt;0,(W39-U39)/2,"")</f>
        <v/>
      </c>
      <c r="W39" s="108" t="n"/>
      <c r="X39" s="108">
        <f>IF(Y39&gt;0,(Y39-W39)/2,"")</f>
        <v/>
      </c>
      <c r="Y39" s="108" t="n"/>
      <c r="Z39" s="108">
        <f>IF(AA39&gt;0,(AA39-Y39)/2,"")</f>
        <v/>
      </c>
      <c r="AA39" s="108" t="n"/>
      <c r="AB39" s="108">
        <f>IF(AC39&gt;0,(AC39-AA39)/2,"")</f>
        <v/>
      </c>
      <c r="AC39" s="108" t="n"/>
      <c r="AD39" s="108">
        <f>IF(AE39&gt;0,(AE39-AC39)/2,"")</f>
        <v/>
      </c>
      <c r="AE39" s="108" t="n"/>
      <c r="AF39" s="109">
        <f>AE39-R39</f>
        <v/>
      </c>
    </row>
    <row r="40" ht="15.6" customHeight="1">
      <c r="N40" s="212" t="n"/>
      <c r="O40" s="4" t="n"/>
      <c r="P40" s="95" t="inlineStr">
        <is>
          <t>Line 4</t>
        </is>
      </c>
      <c r="Q40" s="106" t="n"/>
      <c r="R40" s="106" t="n"/>
      <c r="S40" s="106" t="n"/>
      <c r="T40" s="106">
        <f>IF(U40&gt;0,(U40-S40)/2,"")</f>
        <v/>
      </c>
      <c r="U40" s="106" t="n"/>
      <c r="V40" s="106">
        <f>IF(W40&gt;0,(W40-U40)/2,"")</f>
        <v/>
      </c>
      <c r="W40" s="106" t="n"/>
      <c r="X40" s="106">
        <f>IF(Y40&gt;0,(Y40-W40)/2,"")</f>
        <v/>
      </c>
      <c r="Y40" s="106" t="n"/>
      <c r="Z40" s="106">
        <f>IF(AA40&gt;0,(AA40-Y40)/2,"")</f>
        <v/>
      </c>
      <c r="AA40" s="106" t="n"/>
      <c r="AB40" s="106">
        <f>IF(AC40&gt;0,(AC40-AA40)/2,"")</f>
        <v/>
      </c>
      <c r="AC40" s="106" t="n"/>
      <c r="AD40" s="106">
        <f>IF(AE40&gt;0,(AE40-AC40)/2,"")</f>
        <v/>
      </c>
      <c r="AE40" s="106" t="n"/>
      <c r="AF40" s="107">
        <f>AE40-R40</f>
        <v/>
      </c>
    </row>
    <row r="41" ht="15.6" customHeight="1">
      <c r="N41" s="212" t="n"/>
      <c r="O41" s="4" t="n"/>
      <c r="P41" s="94" t="inlineStr">
        <is>
          <t>Line 5</t>
        </is>
      </c>
      <c r="Q41" s="108" t="n"/>
      <c r="R41" s="108" t="n"/>
      <c r="S41" s="108" t="n"/>
      <c r="T41" s="108">
        <f>IF(U41&gt;0,(U41-S41)/2,"")</f>
        <v/>
      </c>
      <c r="U41" s="108" t="n"/>
      <c r="V41" s="108">
        <f>IF(W41&gt;0,(W41-U41)/2,"")</f>
        <v/>
      </c>
      <c r="W41" s="108" t="n"/>
      <c r="X41" s="108">
        <f>IF(Y41&gt;0,(Y41-W41)/2,"")</f>
        <v/>
      </c>
      <c r="Y41" s="108" t="n"/>
      <c r="Z41" s="108">
        <f>IF(AA41&gt;0,(AA41-Y41)/2,"")</f>
        <v/>
      </c>
      <c r="AA41" s="108" t="n"/>
      <c r="AB41" s="108">
        <f>IF(AC41&gt;0,(AC41-AA41)/2,"")</f>
        <v/>
      </c>
      <c r="AC41" s="108" t="n"/>
      <c r="AD41" s="108">
        <f>IF(AE41&gt;0,(AE41-AC41)/2,"")</f>
        <v/>
      </c>
      <c r="AE41" s="108" t="n"/>
      <c r="AF41" s="109">
        <f>AE41-R41</f>
        <v/>
      </c>
    </row>
    <row r="42" ht="15.6" customHeight="1">
      <c r="N42" s="212" t="n"/>
      <c r="O42" s="4" t="n"/>
      <c r="P42" s="95" t="inlineStr">
        <is>
          <t>Line 6</t>
        </is>
      </c>
      <c r="Q42" s="106" t="n"/>
      <c r="R42" s="106" t="n"/>
      <c r="S42" s="106" t="n"/>
      <c r="T42" s="106">
        <f>IF(U42&gt;0,(U42-S42)/2,"")</f>
        <v/>
      </c>
      <c r="U42" s="106" t="n"/>
      <c r="V42" s="106">
        <f>IF(W42&gt;0,(W42-U42)/2,"")</f>
        <v/>
      </c>
      <c r="W42" s="106" t="n"/>
      <c r="X42" s="106">
        <f>IF(Y42&gt;0,(Y42-W42)/2,"")</f>
        <v/>
      </c>
      <c r="Y42" s="106" t="n"/>
      <c r="Z42" s="106">
        <f>IF(AA42&gt;0,(AA42-Y42)/2,"")</f>
        <v/>
      </c>
      <c r="AA42" s="106" t="n"/>
      <c r="AB42" s="106">
        <f>IF(AC42&gt;0,(AC42-AA42)/2,"")</f>
        <v/>
      </c>
      <c r="AC42" s="106" t="n"/>
      <c r="AD42" s="106">
        <f>IF(AE42&gt;0,(AE42-AC42)/2,"")</f>
        <v/>
      </c>
      <c r="AE42" s="106" t="n"/>
      <c r="AF42" s="107">
        <f>AE42-R42</f>
        <v/>
      </c>
    </row>
    <row r="43" ht="15.6" customHeight="1">
      <c r="N43" s="212" t="n"/>
      <c r="O43" s="4" t="n"/>
      <c r="P43" s="94" t="inlineStr">
        <is>
          <t>Line 7</t>
        </is>
      </c>
      <c r="Q43" s="108" t="n"/>
      <c r="R43" s="108" t="n"/>
      <c r="S43" s="108" t="n"/>
      <c r="T43" s="108">
        <f>IF(U43&gt;0,(U43-S43)/2,"")</f>
        <v/>
      </c>
      <c r="U43" s="108" t="n"/>
      <c r="V43" s="108">
        <f>IF(W43&gt;0,(W43-U43)/2,"")</f>
        <v/>
      </c>
      <c r="W43" s="108" t="n"/>
      <c r="X43" s="108">
        <f>IF(Y43&gt;0,(Y43-W43)/2,"")</f>
        <v/>
      </c>
      <c r="Y43" s="108" t="n"/>
      <c r="Z43" s="108">
        <f>IF(AA43&gt;0,(AA43-Y43)/2,"")</f>
        <v/>
      </c>
      <c r="AA43" s="108" t="n"/>
      <c r="AB43" s="108">
        <f>IF(AC43&gt;0,(AC43-AA43)/2,"")</f>
        <v/>
      </c>
      <c r="AC43" s="108" t="n"/>
      <c r="AD43" s="108">
        <f>IF(AE43&gt;0,(AE43-AC43)/2,"")</f>
        <v/>
      </c>
      <c r="AE43" s="108" t="n"/>
      <c r="AF43" s="109">
        <f>AE43-R43</f>
        <v/>
      </c>
    </row>
    <row r="44" ht="15.6" customHeight="1">
      <c r="N44" s="212" t="n"/>
      <c r="O44" s="4" t="n"/>
      <c r="P44" s="95" t="inlineStr">
        <is>
          <t>Line 8</t>
        </is>
      </c>
      <c r="Q44" s="106" t="n"/>
      <c r="R44" s="106" t="n"/>
      <c r="S44" s="106" t="n"/>
      <c r="T44" s="106">
        <f>IF(U44&gt;0,(U44-S44)/2,"")</f>
        <v/>
      </c>
      <c r="U44" s="106" t="n"/>
      <c r="V44" s="106">
        <f>IF(W44&gt;0,(W44-U44)/2,"")</f>
        <v/>
      </c>
      <c r="W44" s="106" t="n"/>
      <c r="X44" s="106">
        <f>IF(Y44&gt;0,(Y44-W44)/2,"")</f>
        <v/>
      </c>
      <c r="Y44" s="106" t="n"/>
      <c r="Z44" s="106">
        <f>IF(AA44&gt;0,(AA44-Y44)/2,"")</f>
        <v/>
      </c>
      <c r="AA44" s="106" t="n"/>
      <c r="AB44" s="106">
        <f>IF(AC44&gt;0,(AC44-AA44)/2,"")</f>
        <v/>
      </c>
      <c r="AC44" s="106" t="n"/>
      <c r="AD44" s="106">
        <f>IF(AE44&gt;0,(AE44-AC44)/2,"")</f>
        <v/>
      </c>
      <c r="AE44" s="106" t="n"/>
      <c r="AF44" s="107">
        <f>AE44-R44</f>
        <v/>
      </c>
    </row>
    <row r="45" ht="15.6" customHeight="1" thickBot="1">
      <c r="N45" s="213" t="n"/>
      <c r="O45" s="127" t="n"/>
      <c r="P45" s="97" t="inlineStr">
        <is>
          <t>Line 9</t>
        </is>
      </c>
      <c r="Q45" s="110" t="n"/>
      <c r="R45" s="110" t="n"/>
      <c r="S45" s="110" t="n"/>
      <c r="T45" s="110">
        <f>IF(U45&gt;0,(U45-S45)/2,"")</f>
        <v/>
      </c>
      <c r="U45" s="110" t="n"/>
      <c r="V45" s="110">
        <f>IF(W45&gt;0,(W45-U45)/2,"")</f>
        <v/>
      </c>
      <c r="W45" s="110" t="n"/>
      <c r="X45" s="110">
        <f>IF(Y45&gt;0,(Y45-W45)/2,"")</f>
        <v/>
      </c>
      <c r="Y45" s="110" t="n"/>
      <c r="Z45" s="110">
        <f>IF(AA45&gt;0,(AA45-Y45)/2,"")</f>
        <v/>
      </c>
      <c r="AA45" s="110" t="n"/>
      <c r="AB45" s="110">
        <f>IF(AC45&gt;0,(AC45-AA45)/2,"")</f>
        <v/>
      </c>
      <c r="AC45" s="110" t="n"/>
      <c r="AD45" s="110">
        <f>IF(AE45&gt;0,(AE45-AC45)/2,"")</f>
        <v/>
      </c>
      <c r="AE45" s="110" t="n"/>
      <c r="AF45" s="111">
        <f>AE45-R45</f>
        <v/>
      </c>
    </row>
    <row r="46" ht="15.6" customHeight="1">
      <c r="N46" s="211" t="inlineStr">
        <is>
          <t>Room 2</t>
        </is>
      </c>
      <c r="O46" s="126" t="n"/>
      <c r="P46" s="98" t="inlineStr">
        <is>
          <t>Line 1</t>
        </is>
      </c>
      <c r="Q46" s="112" t="n"/>
      <c r="R46" s="112" t="n"/>
      <c r="S46" s="112" t="n"/>
      <c r="T46" s="112">
        <f>IF(U46&gt;0,(U46-S46)/2,"")</f>
        <v/>
      </c>
      <c r="U46" s="112" t="n"/>
      <c r="V46" s="112">
        <f>IF(W46&gt;0,(W46-U46)/2,"")</f>
        <v/>
      </c>
      <c r="W46" s="112" t="n"/>
      <c r="X46" s="112">
        <f>IF(Y46&gt;0,(Y46-W46)/2,"")</f>
        <v/>
      </c>
      <c r="Y46" s="112" t="n"/>
      <c r="Z46" s="112">
        <f>IF(AA46&gt;0,(AA46-Y46)/2,"")</f>
        <v/>
      </c>
      <c r="AA46" s="112" t="n"/>
      <c r="AB46" s="112">
        <f>IF(AC46&gt;0,(AC46-AA46)/2,"")</f>
        <v/>
      </c>
      <c r="AC46" s="112" t="n"/>
      <c r="AD46" s="112">
        <f>IF(AE46&gt;0,(AE46-AC46)/2,"")</f>
        <v/>
      </c>
      <c r="AE46" s="112" t="n"/>
      <c r="AF46" s="113">
        <f>AE46-R46</f>
        <v/>
      </c>
    </row>
    <row r="47" ht="15.6" customHeight="1">
      <c r="N47" s="212" t="n"/>
      <c r="O47" s="4" t="n"/>
      <c r="P47" s="94" t="inlineStr">
        <is>
          <t>Line 2</t>
        </is>
      </c>
      <c r="Q47" s="108" t="n"/>
      <c r="R47" s="108" t="n"/>
      <c r="S47" s="108" t="n"/>
      <c r="T47" s="108">
        <f>IF(U47&gt;0,(U47-S47)/2,"")</f>
        <v/>
      </c>
      <c r="U47" s="108" t="n"/>
      <c r="V47" s="108">
        <f>IF(W47&gt;0,(W47-U47)/2,"")</f>
        <v/>
      </c>
      <c r="W47" s="108" t="n"/>
      <c r="X47" s="108">
        <f>IF(Y47&gt;0,(Y47-W47)/2,"")</f>
        <v/>
      </c>
      <c r="Y47" s="108" t="n"/>
      <c r="Z47" s="108">
        <f>IF(AA47&gt;0,(AA47-Y47)/2,"")</f>
        <v/>
      </c>
      <c r="AA47" s="108" t="n"/>
      <c r="AB47" s="108">
        <f>IF(AC47&gt;0,(AC47-AA47)/2,"")</f>
        <v/>
      </c>
      <c r="AC47" s="108" t="n"/>
      <c r="AD47" s="108">
        <f>IF(AE47&gt;0,(AE47-AC47)/2,"")</f>
        <v/>
      </c>
      <c r="AE47" s="108" t="n"/>
      <c r="AF47" s="109">
        <f>AE47-R47</f>
        <v/>
      </c>
    </row>
    <row r="48" ht="15.6" customHeight="1">
      <c r="N48" s="212" t="n"/>
      <c r="O48" s="4" t="n"/>
      <c r="P48" s="95" t="inlineStr">
        <is>
          <t>Line 3</t>
        </is>
      </c>
      <c r="Q48" s="106" t="n"/>
      <c r="R48" s="106" t="n"/>
      <c r="S48" s="106" t="n"/>
      <c r="T48" s="106">
        <f>IF(U48&gt;0,(U48-S48)/2,"")</f>
        <v/>
      </c>
      <c r="U48" s="106" t="n"/>
      <c r="V48" s="106">
        <f>IF(W48&gt;0,(W48-U48)/2,"")</f>
        <v/>
      </c>
      <c r="W48" s="106" t="n"/>
      <c r="X48" s="106">
        <f>IF(Y48&gt;0,(Y48-W48)/2,"")</f>
        <v/>
      </c>
      <c r="Y48" s="106" t="n"/>
      <c r="Z48" s="106">
        <f>IF(AA48&gt;0,(AA48-Y48)/2,"")</f>
        <v/>
      </c>
      <c r="AA48" s="106" t="n"/>
      <c r="AB48" s="106">
        <f>IF(AC48&gt;0,(AC48-AA48)/2,"")</f>
        <v/>
      </c>
      <c r="AC48" s="106" t="n"/>
      <c r="AD48" s="106">
        <f>IF(AE48&gt;0,(AE48-AC48)/2,"")</f>
        <v/>
      </c>
      <c r="AE48" s="106" t="n"/>
      <c r="AF48" s="107">
        <f>AE48-R48</f>
        <v/>
      </c>
    </row>
    <row r="49" ht="15.6" customHeight="1" thickBot="1">
      <c r="N49" s="213" t="n"/>
      <c r="O49" s="127" t="n"/>
      <c r="P49" s="97" t="inlineStr">
        <is>
          <t>Line 4</t>
        </is>
      </c>
      <c r="Q49" s="110" t="n"/>
      <c r="R49" s="110" t="n"/>
      <c r="S49" s="110" t="n"/>
      <c r="T49" s="110">
        <f>IF(U49&gt;0,(U49-S49)/2,"")</f>
        <v/>
      </c>
      <c r="U49" s="110" t="n"/>
      <c r="V49" s="110">
        <f>IF(W49&gt;0,(W49-U49)/2,"")</f>
        <v/>
      </c>
      <c r="W49" s="110" t="n"/>
      <c r="X49" s="110">
        <f>IF(Y49&gt;0,(Y49-W49)/2,"")</f>
        <v/>
      </c>
      <c r="Y49" s="110" t="n"/>
      <c r="Z49" s="110">
        <f>IF(AA49&gt;0,(AA49-Y49)/2,"")</f>
        <v/>
      </c>
      <c r="AA49" s="110" t="n"/>
      <c r="AB49" s="110">
        <f>IF(AC49&gt;0,(AC49-AA49)/2,"")</f>
        <v/>
      </c>
      <c r="AC49" s="110" t="n"/>
      <c r="AD49" s="110">
        <f>IF(AE49&gt;0,(AE49-AC49)/2,"")</f>
        <v/>
      </c>
      <c r="AE49" s="110" t="n"/>
      <c r="AF49" s="111">
        <f>AE49-R49</f>
        <v/>
      </c>
    </row>
    <row r="50" ht="15.6" customHeight="1">
      <c r="N50" s="211" t="inlineStr">
        <is>
          <t>Room 3</t>
        </is>
      </c>
      <c r="O50" s="126" t="n"/>
      <c r="P50" s="98" t="inlineStr">
        <is>
          <t>Line 1</t>
        </is>
      </c>
      <c r="Q50" s="112" t="n"/>
      <c r="R50" s="112" t="n"/>
      <c r="S50" s="112" t="n"/>
      <c r="T50" s="112">
        <f>IF(U50&gt;0,(U50-S50)/2,"")</f>
        <v/>
      </c>
      <c r="U50" s="112" t="n"/>
      <c r="V50" s="112">
        <f>IF(W50&gt;0,(W50-U50)/2,"")</f>
        <v/>
      </c>
      <c r="W50" s="112" t="n"/>
      <c r="X50" s="112">
        <f>IF(Y50&gt;0,(Y50-W50)/2,"")</f>
        <v/>
      </c>
      <c r="Y50" s="112" t="n"/>
      <c r="Z50" s="112">
        <f>IF(AA50&gt;0,(AA50-Y50)/2,"")</f>
        <v/>
      </c>
      <c r="AA50" s="112" t="n"/>
      <c r="AB50" s="112">
        <f>IF(AC50&gt;0,(AC50-AA50)/2,"")</f>
        <v/>
      </c>
      <c r="AC50" s="112" t="n"/>
      <c r="AD50" s="112">
        <f>IF(AE50&gt;0,(AE50-AC50)/2,"")</f>
        <v/>
      </c>
      <c r="AE50" s="112" t="n"/>
      <c r="AF50" s="113">
        <f>AE50-R50</f>
        <v/>
      </c>
    </row>
    <row r="51" ht="15.6" customHeight="1">
      <c r="N51" s="212" t="n"/>
      <c r="O51" s="4" t="n"/>
      <c r="P51" s="94" t="inlineStr">
        <is>
          <t>Line 2</t>
        </is>
      </c>
      <c r="Q51" s="108" t="n"/>
      <c r="R51" s="108" t="n"/>
      <c r="S51" s="108" t="n"/>
      <c r="T51" s="108">
        <f>IF(U51&gt;0,(U51-S51)/2,"")</f>
        <v/>
      </c>
      <c r="U51" s="108" t="n"/>
      <c r="V51" s="108">
        <f>IF(W51&gt;0,(W51-U51)/2,"")</f>
        <v/>
      </c>
      <c r="W51" s="108" t="n"/>
      <c r="X51" s="108">
        <f>IF(Y51&gt;0,(Y51-W51)/2,"")</f>
        <v/>
      </c>
      <c r="Y51" s="108" t="n"/>
      <c r="Z51" s="108">
        <f>IF(AA51&gt;0,(AA51-Y51)/2,"")</f>
        <v/>
      </c>
      <c r="AA51" s="108" t="n"/>
      <c r="AB51" s="108">
        <f>IF(AC51&gt;0,(AC51-AA51)/2,"")</f>
        <v/>
      </c>
      <c r="AC51" s="108" t="n"/>
      <c r="AD51" s="108">
        <f>IF(AE51&gt;0,(AE51-AC51)/2,"")</f>
        <v/>
      </c>
      <c r="AE51" s="108" t="n"/>
      <c r="AF51" s="109">
        <f>AE51-R51</f>
        <v/>
      </c>
    </row>
    <row r="52" ht="15.6" customHeight="1">
      <c r="N52" s="212" t="n"/>
      <c r="O52" s="4" t="n"/>
      <c r="P52" s="95" t="inlineStr">
        <is>
          <t>Line 3</t>
        </is>
      </c>
      <c r="Q52" s="106" t="n"/>
      <c r="R52" s="106" t="n"/>
      <c r="S52" s="106" t="n"/>
      <c r="T52" s="106">
        <f>IF(U52&gt;0,(U52-S52)/2,"")</f>
        <v/>
      </c>
      <c r="U52" s="106" t="n"/>
      <c r="V52" s="106">
        <f>IF(W52&gt;0,(W52-U52)/2,"")</f>
        <v/>
      </c>
      <c r="W52" s="106" t="n"/>
      <c r="X52" s="106">
        <f>IF(Y52&gt;0,(Y52-W52)/2,"")</f>
        <v/>
      </c>
      <c r="Y52" s="106" t="n"/>
      <c r="Z52" s="106">
        <f>IF(AA52&gt;0,(AA52-Y52)/2,"")</f>
        <v/>
      </c>
      <c r="AA52" s="106" t="n"/>
      <c r="AB52" s="106">
        <f>IF(AC52&gt;0,(AC52-AA52)/2,"")</f>
        <v/>
      </c>
      <c r="AC52" s="106" t="n"/>
      <c r="AD52" s="106">
        <f>IF(AE52&gt;0,(AE52-AC52)/2,"")</f>
        <v/>
      </c>
      <c r="AE52" s="106" t="n"/>
      <c r="AF52" s="107">
        <f>AE52-R52</f>
        <v/>
      </c>
    </row>
    <row r="53" ht="15.6" customHeight="1">
      <c r="N53" s="212" t="n"/>
      <c r="O53" s="4" t="n"/>
      <c r="P53" s="94" t="inlineStr">
        <is>
          <t>Line 4</t>
        </is>
      </c>
      <c r="Q53" s="108" t="n"/>
      <c r="R53" s="108" t="n"/>
      <c r="S53" s="108" t="n"/>
      <c r="T53" s="108">
        <f>IF(U53&gt;0,(U53-S53)/2,"")</f>
        <v/>
      </c>
      <c r="U53" s="108" t="n"/>
      <c r="V53" s="108">
        <f>IF(W53&gt;0,(W53-U53)/2,"")</f>
        <v/>
      </c>
      <c r="W53" s="108" t="n"/>
      <c r="X53" s="108">
        <f>IF(Y53&gt;0,(Y53-W53)/2,"")</f>
        <v/>
      </c>
      <c r="Y53" s="108" t="n"/>
      <c r="Z53" s="108">
        <f>IF(AA53&gt;0,(AA53-Y53)/2,"")</f>
        <v/>
      </c>
      <c r="AA53" s="108" t="n"/>
      <c r="AB53" s="108">
        <f>IF(AC53&gt;0,(AC53-AA53)/2,"")</f>
        <v/>
      </c>
      <c r="AC53" s="108" t="n"/>
      <c r="AD53" s="108">
        <f>IF(AE53&gt;0,(AE53-AC53)/2,"")</f>
        <v/>
      </c>
      <c r="AE53" s="108" t="n"/>
      <c r="AF53" s="109">
        <f>AE53-R53</f>
        <v/>
      </c>
    </row>
    <row r="54" ht="15.6" customHeight="1">
      <c r="N54" s="212" t="n"/>
      <c r="O54" s="4" t="n"/>
      <c r="P54" s="95" t="inlineStr">
        <is>
          <t>Line 5</t>
        </is>
      </c>
      <c r="Q54" s="106" t="n"/>
      <c r="R54" s="106" t="n"/>
      <c r="S54" s="106" t="n"/>
      <c r="T54" s="106">
        <f>IF(U54&gt;0,(U54-S54)/2,"")</f>
        <v/>
      </c>
      <c r="U54" s="106" t="n"/>
      <c r="V54" s="106">
        <f>IF(W54&gt;0,(W54-U54)/2,"")</f>
        <v/>
      </c>
      <c r="W54" s="106" t="n"/>
      <c r="X54" s="106">
        <f>IF(Y54&gt;0,(Y54-W54)/2,"")</f>
        <v/>
      </c>
      <c r="Y54" s="106" t="n"/>
      <c r="Z54" s="106">
        <f>IF(AA54&gt;0,(AA54-Y54)/2,"")</f>
        <v/>
      </c>
      <c r="AA54" s="106" t="n"/>
      <c r="AB54" s="106">
        <f>IF(AC54&gt;0,(AC54-AA54)/2,"")</f>
        <v/>
      </c>
      <c r="AC54" s="106" t="n"/>
      <c r="AD54" s="106">
        <f>IF(AE54&gt;0,(AE54-AC54)/2,"")</f>
        <v/>
      </c>
      <c r="AE54" s="106" t="n"/>
      <c r="AF54" s="107">
        <f>AE54-R54</f>
        <v/>
      </c>
    </row>
    <row r="55" ht="15.6" customHeight="1">
      <c r="N55" s="212" t="n"/>
      <c r="O55" s="4" t="n"/>
      <c r="P55" s="94" t="inlineStr">
        <is>
          <t>Line 6</t>
        </is>
      </c>
      <c r="Q55" s="108" t="n"/>
      <c r="R55" s="108" t="n"/>
      <c r="S55" s="108" t="n"/>
      <c r="T55" s="108">
        <f>IF(U55&gt;0,(U55-S55)/2,"")</f>
        <v/>
      </c>
      <c r="U55" s="108" t="n"/>
      <c r="V55" s="108">
        <f>IF(W55&gt;0,(W55-U55)/2,"")</f>
        <v/>
      </c>
      <c r="W55" s="108" t="n"/>
      <c r="X55" s="108">
        <f>IF(Y55&gt;0,(Y55-W55)/2,"")</f>
        <v/>
      </c>
      <c r="Y55" s="108" t="n"/>
      <c r="Z55" s="108">
        <f>IF(AA55&gt;0,(AA55-Y55)/2,"")</f>
        <v/>
      </c>
      <c r="AA55" s="108" t="n"/>
      <c r="AB55" s="108">
        <f>IF(AC55&gt;0,(AC55-AA55)/2,"")</f>
        <v/>
      </c>
      <c r="AC55" s="108" t="n"/>
      <c r="AD55" s="108">
        <f>IF(AE55&gt;0,(AE55-AC55)/2,"")</f>
        <v/>
      </c>
      <c r="AE55" s="108" t="n"/>
      <c r="AF55" s="109">
        <f>AE55-R55</f>
        <v/>
      </c>
    </row>
    <row r="56" ht="15.6" customHeight="1">
      <c r="N56" s="212" t="n"/>
      <c r="O56" s="4" t="n"/>
      <c r="P56" s="95" t="inlineStr">
        <is>
          <t>Line 7</t>
        </is>
      </c>
      <c r="Q56" s="106" t="n"/>
      <c r="R56" s="106" t="n"/>
      <c r="S56" s="106" t="n"/>
      <c r="T56" s="106">
        <f>IF(U56&gt;0,(U56-S56)/2,"")</f>
        <v/>
      </c>
      <c r="U56" s="106" t="n"/>
      <c r="V56" s="106">
        <f>IF(W56&gt;0,(W56-U56)/2,"")</f>
        <v/>
      </c>
      <c r="W56" s="106" t="n"/>
      <c r="X56" s="106">
        <f>IF(Y56&gt;0,(Y56-W56)/2,"")</f>
        <v/>
      </c>
      <c r="Y56" s="106" t="n"/>
      <c r="Z56" s="106">
        <f>IF(AA56&gt;0,(AA56-Y56)/2,"")</f>
        <v/>
      </c>
      <c r="AA56" s="106" t="n"/>
      <c r="AB56" s="106">
        <f>IF(AC56&gt;0,(AC56-AA56)/2,"")</f>
        <v/>
      </c>
      <c r="AC56" s="106" t="n"/>
      <c r="AD56" s="106">
        <f>IF(AE56&gt;0,(AE56-AC56)/2,"")</f>
        <v/>
      </c>
      <c r="AE56" s="106" t="n"/>
      <c r="AF56" s="107">
        <f>AE56-R56</f>
        <v/>
      </c>
    </row>
    <row r="57" ht="15.6" customHeight="1">
      <c r="N57" s="212" t="n"/>
      <c r="O57" s="4" t="n"/>
      <c r="P57" s="94" t="inlineStr">
        <is>
          <t>Line 8</t>
        </is>
      </c>
      <c r="Q57" s="108" t="n"/>
      <c r="R57" s="108" t="n"/>
      <c r="S57" s="108" t="n"/>
      <c r="T57" s="108">
        <f>IF(U57&gt;0,(U57-S57)/2,"")</f>
        <v/>
      </c>
      <c r="U57" s="108" t="n"/>
      <c r="V57" s="108">
        <f>IF(W57&gt;0,(W57-U57)/2,"")</f>
        <v/>
      </c>
      <c r="W57" s="108" t="n"/>
      <c r="X57" s="108">
        <f>IF(Y57&gt;0,(Y57-W57)/2,"")</f>
        <v/>
      </c>
      <c r="Y57" s="108" t="n"/>
      <c r="Z57" s="108">
        <f>IF(AA57&gt;0,(AA57-Y57)/2,"")</f>
        <v/>
      </c>
      <c r="AA57" s="108" t="n"/>
      <c r="AB57" s="108">
        <f>IF(AC57&gt;0,(AC57-AA57)/2,"")</f>
        <v/>
      </c>
      <c r="AC57" s="108" t="n"/>
      <c r="AD57" s="108">
        <f>IF(AE57&gt;0,(AE57-AC57)/2,"")</f>
        <v/>
      </c>
      <c r="AE57" s="108" t="n"/>
      <c r="AF57" s="109">
        <f>AE57-R57</f>
        <v/>
      </c>
    </row>
    <row r="58" ht="15.6" customHeight="1" thickBot="1">
      <c r="N58" s="213" t="n"/>
      <c r="O58" s="127" t="n"/>
      <c r="P58" s="99" t="inlineStr">
        <is>
          <t>Line 9</t>
        </is>
      </c>
      <c r="Q58" s="114" t="n"/>
      <c r="R58" s="114" t="n"/>
      <c r="S58" s="114" t="n"/>
      <c r="T58" s="114">
        <f>IF(U58&gt;0,(U58-S58)/2,"")</f>
        <v/>
      </c>
      <c r="U58" s="114" t="n"/>
      <c r="V58" s="114">
        <f>IF(W58&gt;0,(W58-U58)/2,"")</f>
        <v/>
      </c>
      <c r="W58" s="114" t="n"/>
      <c r="X58" s="114">
        <f>IF(Y58&gt;0,(Y58-W58)/2,"")</f>
        <v/>
      </c>
      <c r="Y58" s="114" t="n"/>
      <c r="Z58" s="114">
        <f>IF(AA58&gt;0,(AA58-Y58)/2,"")</f>
        <v/>
      </c>
      <c r="AA58" s="114" t="n"/>
      <c r="AB58" s="114">
        <f>IF(AC58&gt;0,(AC58-AA58)/2,"")</f>
        <v/>
      </c>
      <c r="AC58" s="114" t="n"/>
      <c r="AD58" s="114">
        <f>IF(AE58&gt;0,(AE58-AC58)/2,"")</f>
        <v/>
      </c>
      <c r="AE58" s="114" t="n"/>
      <c r="AF58" s="115">
        <f>AE58-R58</f>
        <v/>
      </c>
    </row>
    <row r="59" ht="15.6" customHeight="1">
      <c r="N59" s="211" t="inlineStr">
        <is>
          <t>Room 4</t>
        </is>
      </c>
      <c r="O59" s="126" t="n"/>
      <c r="P59" s="96" t="inlineStr">
        <is>
          <t>Line 1</t>
        </is>
      </c>
      <c r="Q59" s="104" t="n"/>
      <c r="R59" s="104" t="n"/>
      <c r="S59" s="104" t="n"/>
      <c r="T59" s="104">
        <f>IF(U59&gt;0,(U59-S59)/2,"")</f>
        <v/>
      </c>
      <c r="U59" s="104" t="n"/>
      <c r="V59" s="104">
        <f>IF(W59&gt;0,(W59-U59)/2,"")</f>
        <v/>
      </c>
      <c r="W59" s="104" t="n"/>
      <c r="X59" s="104">
        <f>IF(Y59&gt;0,(Y59-W59)/2,"")</f>
        <v/>
      </c>
      <c r="Y59" s="104" t="n"/>
      <c r="Z59" s="104">
        <f>IF(AA59&gt;0,(AA59-Y59)/2,"")</f>
        <v/>
      </c>
      <c r="AA59" s="104" t="n"/>
      <c r="AB59" s="104">
        <f>IF(AC59&gt;0,(AC59-AA59)/2,"")</f>
        <v/>
      </c>
      <c r="AC59" s="104" t="n"/>
      <c r="AD59" s="104">
        <f>IF(AE59&gt;0,(AE59-AC59)/2,"")</f>
        <v/>
      </c>
      <c r="AE59" s="104" t="n"/>
      <c r="AF59" s="105">
        <f>AE59-R59</f>
        <v/>
      </c>
    </row>
    <row r="60" ht="15.6" customHeight="1">
      <c r="N60" s="212" t="n"/>
      <c r="O60" s="4" t="n"/>
      <c r="P60" s="95" t="inlineStr">
        <is>
          <t>Line 2</t>
        </is>
      </c>
      <c r="Q60" s="106" t="n"/>
      <c r="R60" s="106" t="n"/>
      <c r="S60" s="106" t="n"/>
      <c r="T60" s="106">
        <f>IF(U60&gt;0,(U60-S60)/2,"")</f>
        <v/>
      </c>
      <c r="U60" s="106" t="n"/>
      <c r="V60" s="106">
        <f>IF(W60&gt;0,(W60-U60)/2,"")</f>
        <v/>
      </c>
      <c r="W60" s="106" t="n"/>
      <c r="X60" s="106">
        <f>IF(Y60&gt;0,(Y60-W60)/2,"")</f>
        <v/>
      </c>
      <c r="Y60" s="106" t="n"/>
      <c r="Z60" s="106">
        <f>IF(AA60&gt;0,(AA60-Y60)/2,"")</f>
        <v/>
      </c>
      <c r="AA60" s="106" t="n"/>
      <c r="AB60" s="106">
        <f>IF(AC60&gt;0,(AC60-AA60)/2,"")</f>
        <v/>
      </c>
      <c r="AC60" s="106" t="n"/>
      <c r="AD60" s="106">
        <f>IF(AE60&gt;0,(AE60-AC60)/2,"")</f>
        <v/>
      </c>
      <c r="AE60" s="106" t="n"/>
      <c r="AF60" s="107">
        <f>AE60-R60</f>
        <v/>
      </c>
    </row>
    <row r="61" ht="15.6" customHeight="1">
      <c r="N61" s="212" t="n"/>
      <c r="O61" s="4" t="n"/>
      <c r="P61" s="94" t="inlineStr">
        <is>
          <t>Line 3</t>
        </is>
      </c>
      <c r="Q61" s="108" t="n"/>
      <c r="R61" s="108" t="n"/>
      <c r="S61" s="108" t="n"/>
      <c r="T61" s="108">
        <f>IF(U61&gt;0,(U61-S61)/2,"")</f>
        <v/>
      </c>
      <c r="U61" s="108" t="n"/>
      <c r="V61" s="108">
        <f>IF(W61&gt;0,(W61-U61)/2,"")</f>
        <v/>
      </c>
      <c r="W61" s="108" t="n"/>
      <c r="X61" s="108">
        <f>IF(Y61&gt;0,(Y61-W61)/2,"")</f>
        <v/>
      </c>
      <c r="Y61" s="108" t="n"/>
      <c r="Z61" s="108">
        <f>IF(AA61&gt;0,(AA61-Y61)/2,"")</f>
        <v/>
      </c>
      <c r="AA61" s="108" t="n"/>
      <c r="AB61" s="108">
        <f>IF(AC61&gt;0,(AC61-AA61)/2,"")</f>
        <v/>
      </c>
      <c r="AC61" s="108" t="n"/>
      <c r="AD61" s="108">
        <f>IF(AE61&gt;0,(AE61-AC61)/2,"")</f>
        <v/>
      </c>
      <c r="AE61" s="108" t="n"/>
      <c r="AF61" s="109">
        <f>AE61-R61</f>
        <v/>
      </c>
    </row>
    <row r="62" ht="15.6" customHeight="1" thickBot="1">
      <c r="N62" s="213" t="n"/>
      <c r="O62" s="127" t="n"/>
      <c r="P62" s="99" t="inlineStr">
        <is>
          <t>Line 4</t>
        </is>
      </c>
      <c r="Q62" s="114" t="n"/>
      <c r="R62" s="114" t="n"/>
      <c r="S62" s="114" t="n"/>
      <c r="T62" s="114">
        <f>IF(U62&gt;0,(U62-S62)/2,"")</f>
        <v/>
      </c>
      <c r="U62" s="114" t="n"/>
      <c r="V62" s="114">
        <f>IF(W62&gt;0,(W62-U62)/2,"")</f>
        <v/>
      </c>
      <c r="W62" s="114" t="n"/>
      <c r="X62" s="114">
        <f>IF(Y62&gt;0,(Y62-W62)/2,"")</f>
        <v/>
      </c>
      <c r="Y62" s="114" t="n"/>
      <c r="Z62" s="114">
        <f>IF(AA62&gt;0,(AA62-Y62)/2,"")</f>
        <v/>
      </c>
      <c r="AA62" s="114" t="n"/>
      <c r="AB62" s="114">
        <f>IF(AC62&gt;0,(AC62-AA62)/2,"")</f>
        <v/>
      </c>
      <c r="AC62" s="114" t="n"/>
      <c r="AD62" s="114">
        <f>IF(AE62&gt;0,(AE62-AC62)/2,"")</f>
        <v/>
      </c>
      <c r="AE62" s="114" t="n"/>
      <c r="AF62" s="115">
        <f>AE62-R62</f>
        <v/>
      </c>
    </row>
    <row r="63" ht="15.6" customHeight="1">
      <c r="N63" s="211" t="inlineStr">
        <is>
          <t>Room 5</t>
        </is>
      </c>
      <c r="O63" s="126" t="n"/>
      <c r="P63" s="96" t="inlineStr">
        <is>
          <t>Line 1</t>
        </is>
      </c>
      <c r="Q63" s="104" t="n"/>
      <c r="R63" s="104" t="n"/>
      <c r="S63" s="104" t="n"/>
      <c r="T63" s="104">
        <f>IF(U63&gt;0,(U63-S63)/2,"")</f>
        <v/>
      </c>
      <c r="U63" s="104" t="n"/>
      <c r="V63" s="104">
        <f>IF(W63&gt;0,(W63-U63)/2,"")</f>
        <v/>
      </c>
      <c r="W63" s="104" t="n"/>
      <c r="X63" s="104">
        <f>IF(Y63&gt;0,(Y63-W63)/2,"")</f>
        <v/>
      </c>
      <c r="Y63" s="104" t="n"/>
      <c r="Z63" s="104">
        <f>IF(AA63&gt;0,(AA63-Y63)/2,"")</f>
        <v/>
      </c>
      <c r="AA63" s="104" t="n"/>
      <c r="AB63" s="104">
        <f>IF(AC63&gt;0,(AC63-AA63)/2,"")</f>
        <v/>
      </c>
      <c r="AC63" s="104" t="n"/>
      <c r="AD63" s="104">
        <f>IF(AE63&gt;0,(AE63-AC63)/2,"")</f>
        <v/>
      </c>
      <c r="AE63" s="104" t="n"/>
      <c r="AF63" s="105">
        <f>AE63-R63</f>
        <v/>
      </c>
    </row>
    <row r="64" ht="15.6" customHeight="1">
      <c r="N64" s="212" t="n"/>
      <c r="O64" s="4" t="n"/>
      <c r="P64" s="95" t="inlineStr">
        <is>
          <t>Line 2</t>
        </is>
      </c>
      <c r="Q64" s="106" t="n"/>
      <c r="R64" s="106" t="n"/>
      <c r="S64" s="106" t="n"/>
      <c r="T64" s="106">
        <f>IF(U64&gt;0,(U64-S64)/2,"")</f>
        <v/>
      </c>
      <c r="U64" s="106" t="n"/>
      <c r="V64" s="106">
        <f>IF(W64&gt;0,(W64-U64)/2,"")</f>
        <v/>
      </c>
      <c r="W64" s="106" t="n"/>
      <c r="X64" s="106">
        <f>IF(Y64&gt;0,(Y64-W64)/2,"")</f>
        <v/>
      </c>
      <c r="Y64" s="106" t="n"/>
      <c r="Z64" s="106">
        <f>IF(AA64&gt;0,(AA64-Y64)/2,"")</f>
        <v/>
      </c>
      <c r="AA64" s="106" t="n"/>
      <c r="AB64" s="106">
        <f>IF(AC64&gt;0,(AC64-AA64)/2,"")</f>
        <v/>
      </c>
      <c r="AC64" s="106" t="n"/>
      <c r="AD64" s="106">
        <f>IF(AE64&gt;0,(AE64-AC64)/2,"")</f>
        <v/>
      </c>
      <c r="AE64" s="106" t="n"/>
      <c r="AF64" s="107">
        <f>AE64-R64</f>
        <v/>
      </c>
    </row>
    <row r="65">
      <c r="N65" s="212" t="n"/>
      <c r="O65" s="4" t="n"/>
      <c r="P65" s="94" t="inlineStr">
        <is>
          <t>Line 3</t>
        </is>
      </c>
      <c r="Q65" s="108" t="n"/>
      <c r="R65" s="108" t="n"/>
      <c r="S65" s="108" t="n"/>
      <c r="T65" s="108">
        <f>IF(U65&gt;0,(U65-S65)/2,"")</f>
        <v/>
      </c>
      <c r="U65" s="108" t="n"/>
      <c r="V65" s="108">
        <f>IF(W65&gt;0,(W65-U65)/2,"")</f>
        <v/>
      </c>
      <c r="W65" s="108" t="n"/>
      <c r="X65" s="108">
        <f>IF(Y65&gt;0,(Y65-W65)/2,"")</f>
        <v/>
      </c>
      <c r="Y65" s="108" t="n"/>
      <c r="Z65" s="108">
        <f>IF(AA65&gt;0,(AA65-Y65)/2,"")</f>
        <v/>
      </c>
      <c r="AA65" s="108" t="n"/>
      <c r="AB65" s="108">
        <f>IF(AC65&gt;0,(AC65-AA65)/2,"")</f>
        <v/>
      </c>
      <c r="AC65" s="108" t="n"/>
      <c r="AD65" s="108">
        <f>IF(AE65&gt;0,(AE65-AC65)/2,"")</f>
        <v/>
      </c>
      <c r="AE65" s="108" t="n"/>
      <c r="AF65" s="109">
        <f>AE65-R65</f>
        <v/>
      </c>
    </row>
    <row r="66" ht="15" customHeight="1" thickBot="1">
      <c r="N66" s="213" t="n"/>
      <c r="O66" s="127" t="n"/>
      <c r="P66" s="99" t="inlineStr">
        <is>
          <t>Line 4</t>
        </is>
      </c>
      <c r="Q66" s="114" t="n"/>
      <c r="R66" s="114" t="n"/>
      <c r="S66" s="114" t="n"/>
      <c r="T66" s="114">
        <f>IF(U66&gt;0,(U66-S66)/2,"")</f>
        <v/>
      </c>
      <c r="U66" s="114" t="n"/>
      <c r="V66" s="114">
        <f>IF(W66&gt;0,(W66-U66)/2,"")</f>
        <v/>
      </c>
      <c r="W66" s="114" t="n"/>
      <c r="X66" s="114">
        <f>IF(Y66&gt;0,(Y66-W66)/2,"")</f>
        <v/>
      </c>
      <c r="Y66" s="114" t="n"/>
      <c r="Z66" s="114">
        <f>IF(AA66&gt;0,(AA66-Y66)/2,"")</f>
        <v/>
      </c>
      <c r="AA66" s="114" t="n"/>
      <c r="AB66" s="114">
        <f>IF(AC66&gt;0,(AC66-AA66)/2,"")</f>
        <v/>
      </c>
      <c r="AC66" s="114" t="n"/>
      <c r="AD66" s="114">
        <f>IF(AE66&gt;0,(AE66-AC66)/2,"")</f>
        <v/>
      </c>
      <c r="AE66" s="114" t="n"/>
      <c r="AF66" s="115">
        <f>AE66-R66</f>
        <v/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priority="11" operator="lessThan" dxfId="2">
      <formula>0</formula>
    </cfRule>
    <cfRule type="cellIs" priority="12" operator="greaterThan" dxfId="4">
      <formula>0</formula>
    </cfRule>
  </conditionalFormatting>
  <conditionalFormatting sqref="S27:AD27">
    <cfRule type="cellIs" priority="9" operator="lessThan" dxfId="3">
      <formula>0</formula>
    </cfRule>
    <cfRule type="cellIs" priority="10" operator="greaterThan" dxfId="2">
      <formula>0</formula>
    </cfRule>
  </conditionalFormatting>
  <conditionalFormatting sqref="S28 U28 W28 Y28 AA28 AC28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AE26:AF26">
    <cfRule type="cellIs" priority="5" operator="lessThan" dxfId="2">
      <formula>0</formula>
    </cfRule>
    <cfRule type="cellIs" priority="6" operator="greaterThan" dxfId="4">
      <formula>0</formula>
    </cfRule>
  </conditionalFormatting>
  <conditionalFormatting sqref="AE27:AF27">
    <cfRule type="cellIs" priority="3" operator="lessThan" dxfId="3">
      <formula>0</formula>
    </cfRule>
    <cfRule type="cellIs" priority="4" operator="greaterThan" dxfId="2">
      <formula>0</formula>
    </cfRule>
  </conditionalFormatting>
  <conditionalFormatting sqref="AE28">
    <cfRule type="cellIs" priority="1" operator="lessThan" dxfId="1">
      <formula>0</formula>
    </cfRule>
    <cfRule type="cellIs" priority="2" operator="greaterThan" dxfId="0">
      <formula>0</formula>
    </cfRule>
  </conditionalFormatting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8.xml><?xml version="1.0" encoding="utf-8"?>
<worksheet xmlns:r="http://schemas.openxmlformats.org/officeDocument/2006/relationships" xmlns="http://schemas.openxmlformats.org/spreadsheetml/2006/main">
  <sheetPr codeName="Sheet16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44518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106</v>
      </c>
      <c r="E6" s="18" t="inlineStr">
        <is>
          <t xml:space="preserve">Room 1 </t>
        </is>
      </c>
      <c r="F6" s="119" t="n">
        <v>28536</v>
      </c>
      <c r="G6" s="117" t="n">
        <v>15545.14141666667</v>
      </c>
      <c r="H6" s="117" t="n">
        <v>10099.01538998</v>
      </c>
      <c r="I6" s="19">
        <f>G6+H6</f>
        <v/>
      </c>
      <c r="J6" s="119" t="n">
        <v>31904</v>
      </c>
      <c r="K6" s="117" t="n">
        <v>19250.33166666666</v>
      </c>
      <c r="L6" s="117" t="n">
        <v>10706.40011526</v>
      </c>
      <c r="M6" s="19">
        <f>K6+L6</f>
        <v/>
      </c>
      <c r="N6" s="85" t="n">
        <v>82</v>
      </c>
      <c r="O6" s="85" t="n">
        <v>78</v>
      </c>
      <c r="P6" s="85" t="n">
        <v>63</v>
      </c>
    </row>
    <row r="7">
      <c r="B7" s="16" t="inlineStr">
        <is>
          <t>SMITH'S</t>
        </is>
      </c>
      <c r="C7" s="17" t="n">
        <v>1318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2099</v>
      </c>
      <c r="E8" s="29" t="inlineStr">
        <is>
          <t>Room 2</t>
        </is>
      </c>
      <c r="F8" s="119" t="n">
        <v>0</v>
      </c>
      <c r="G8" s="117" t="n">
        <v>0</v>
      </c>
      <c r="H8" s="117" t="n">
        <v>4469.651787860001</v>
      </c>
      <c r="I8" s="19">
        <f>G8+H8</f>
        <v/>
      </c>
      <c r="J8" s="119" t="n">
        <v>0</v>
      </c>
      <c r="K8" s="117" t="n">
        <v>0</v>
      </c>
      <c r="L8" s="117" t="n">
        <v>4781.350886100001</v>
      </c>
      <c r="M8" s="19">
        <f>K8+L8</f>
        <v/>
      </c>
      <c r="N8" s="87" t="n">
        <v>5</v>
      </c>
      <c r="O8" s="87" t="n">
        <v>5</v>
      </c>
      <c r="P8" s="87" t="n">
        <v>4</v>
      </c>
    </row>
    <row r="9">
      <c r="B9" s="28" t="inlineStr">
        <is>
          <t>SPROUTS CO</t>
        </is>
      </c>
      <c r="C9" s="17" t="n">
        <v>1640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</row>
    <row r="10">
      <c r="B10" s="16" t="inlineStr">
        <is>
          <t>WM DC</t>
        </is>
      </c>
      <c r="C10" s="17" t="n">
        <v>4325</v>
      </c>
      <c r="E10" s="18" t="inlineStr">
        <is>
          <t>Room 3</t>
        </is>
      </c>
      <c r="F10" s="119" t="n">
        <v>19420</v>
      </c>
      <c r="G10" s="117" t="n">
        <v>12313.88525</v>
      </c>
      <c r="H10" s="117" t="n">
        <v>410.840816</v>
      </c>
      <c r="I10" s="19">
        <f>G10+H10</f>
        <v/>
      </c>
      <c r="J10" s="119" t="n">
        <v>19653</v>
      </c>
      <c r="K10" s="117" t="n">
        <v>13745.38775</v>
      </c>
      <c r="L10" s="117" t="n">
        <v>412.5491858</v>
      </c>
      <c r="M10" s="19">
        <f>K10+L10</f>
        <v/>
      </c>
      <c r="N10" s="88" t="n">
        <v>58</v>
      </c>
      <c r="O10" s="88" t="n">
        <v>54</v>
      </c>
      <c r="P10" s="88" t="n">
        <v>45</v>
      </c>
    </row>
    <row r="11">
      <c r="B11" s="16" t="inlineStr">
        <is>
          <t>ALBSFWY PHX</t>
        </is>
      </c>
      <c r="C11" s="17" t="n">
        <v>12252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</row>
    <row r="12">
      <c r="B12" s="16" t="inlineStr">
        <is>
          <t>KING SOOPERS</t>
        </is>
      </c>
      <c r="C12" s="17" t="n">
        <v>1098</v>
      </c>
      <c r="E12" s="29" t="inlineStr">
        <is>
          <t>Room 4</t>
        </is>
      </c>
      <c r="F12" s="119" t="n">
        <v>17784</v>
      </c>
      <c r="G12" s="117" t="n">
        <v>13559.8325</v>
      </c>
      <c r="H12" s="117" t="n">
        <v>22143.46413014</v>
      </c>
      <c r="I12" s="19">
        <f>G12+H12</f>
        <v/>
      </c>
      <c r="J12" s="119" t="n">
        <v>18152</v>
      </c>
      <c r="K12" s="117" t="n">
        <v>17705.09225</v>
      </c>
      <c r="L12" s="117" t="n">
        <v>22559.36501595999</v>
      </c>
      <c r="M12" s="19">
        <f>K12+L12</f>
        <v/>
      </c>
      <c r="N12" s="88" t="n">
        <v>51</v>
      </c>
      <c r="O12" s="88" t="n">
        <v>50</v>
      </c>
      <c r="P12" s="88" t="n">
        <v>38</v>
      </c>
    </row>
    <row r="13">
      <c r="B13" s="28" t="inlineStr">
        <is>
          <t>FRY'S</t>
        </is>
      </c>
      <c r="C13" s="17">
        <f>38481-C12-C14-C15-C7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</row>
    <row r="14">
      <c r="B14" s="43" t="inlineStr">
        <is>
          <t>RALPHS</t>
        </is>
      </c>
      <c r="C14" s="17" t="n">
        <v>805</v>
      </c>
      <c r="E14" s="18" t="inlineStr">
        <is>
          <t>Room 5</t>
        </is>
      </c>
      <c r="F14" s="119" t="n">
        <v>25656</v>
      </c>
      <c r="G14" s="117" t="n">
        <v>17554.8775</v>
      </c>
      <c r="H14" s="117" t="n">
        <v>30556.15821468</v>
      </c>
      <c r="I14" s="19">
        <f>G14+H14</f>
        <v/>
      </c>
      <c r="J14" s="119" t="n">
        <v>25442</v>
      </c>
      <c r="K14" s="117" t="n">
        <v>19569.61025</v>
      </c>
      <c r="L14" s="117" t="n">
        <v>29993.13649211999</v>
      </c>
      <c r="M14" s="19">
        <f>K14+L14</f>
        <v/>
      </c>
      <c r="N14" s="88" t="n">
        <v>66</v>
      </c>
      <c r="O14" s="88" t="n">
        <v>67</v>
      </c>
      <c r="P14" s="88" t="n">
        <v>45</v>
      </c>
    </row>
    <row r="15">
      <c r="B15" s="43" t="inlineStr">
        <is>
          <t xml:space="preserve">DILLONS </t>
        </is>
      </c>
      <c r="C15" s="50" t="n">
        <v>127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</row>
    <row r="16">
      <c r="B16" s="16" t="inlineStr">
        <is>
          <t>SBUX PHX</t>
        </is>
      </c>
      <c r="C16" s="17" t="n">
        <v>9677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5699.63148362</v>
      </c>
      <c r="I16" s="19">
        <f>G16+H16</f>
        <v/>
      </c>
      <c r="J16" s="119" t="n">
        <v>0</v>
      </c>
      <c r="K16" s="117" t="n">
        <v>0</v>
      </c>
      <c r="L16" s="117" t="n">
        <v>6007.29396664</v>
      </c>
      <c r="M16" s="19">
        <f>K16+L16</f>
        <v/>
      </c>
      <c r="N16" s="88" t="n">
        <v>11</v>
      </c>
      <c r="O16" s="88" t="n">
        <v>11</v>
      </c>
      <c r="P16" s="88" t="n">
        <v>7</v>
      </c>
    </row>
    <row r="17" customFormat="1" s="4">
      <c r="B17" s="16" t="inlineStr">
        <is>
          <t>SBUX LV B</t>
        </is>
      </c>
      <c r="C17" s="17" t="n">
        <v>3032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4441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</row>
    <row r="20">
      <c r="P20" s="125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13711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37747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106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4325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16497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4504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69.xml><?xml version="1.0" encoding="utf-8"?>
<worksheet xmlns:r="http://schemas.openxmlformats.org/officeDocument/2006/relationships" xmlns="http://schemas.openxmlformats.org/spreadsheetml/2006/main">
  <sheetPr codeName="Sheet16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44519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23186</v>
      </c>
      <c r="G6" s="117" t="n">
        <v>15828.70425</v>
      </c>
      <c r="H6" s="117" t="n">
        <v>8627.302992379997</v>
      </c>
      <c r="I6" s="19">
        <f>G6+H6</f>
        <v/>
      </c>
      <c r="J6" s="119" t="n">
        <v>25118</v>
      </c>
      <c r="K6" s="117" t="n">
        <v>17982.55925</v>
      </c>
      <c r="L6" s="117" t="n">
        <v>9802.163905240002</v>
      </c>
      <c r="M6" s="19">
        <f>K6+L6</f>
        <v/>
      </c>
      <c r="N6" s="85" t="n">
        <v>78</v>
      </c>
      <c r="O6" s="85" t="n">
        <v>77</v>
      </c>
      <c r="P6" s="85" t="n">
        <v>59</v>
      </c>
    </row>
    <row r="7">
      <c r="B7" s="16" t="inlineStr">
        <is>
          <t>SMITH'S</t>
        </is>
      </c>
      <c r="C7" s="17" t="n">
        <v>1343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2342</v>
      </c>
      <c r="E8" s="29" t="inlineStr">
        <is>
          <t>Room 2</t>
        </is>
      </c>
      <c r="F8" s="119" t="n">
        <v>0</v>
      </c>
      <c r="G8" s="117" t="n">
        <v>0</v>
      </c>
      <c r="H8" s="117" t="n">
        <v>4331.144825179999</v>
      </c>
      <c r="I8" s="19">
        <f>G8+H8</f>
        <v/>
      </c>
      <c r="J8" s="119" t="n">
        <v>0</v>
      </c>
      <c r="K8" s="117" t="n">
        <v>0</v>
      </c>
      <c r="L8" s="117" t="n">
        <v>4539.3633732</v>
      </c>
      <c r="M8" s="19">
        <f>K8+L8</f>
        <v/>
      </c>
      <c r="N8" s="87" t="n">
        <v>7</v>
      </c>
      <c r="O8" s="87" t="n">
        <v>7</v>
      </c>
      <c r="P8" s="87" t="n">
        <v>5</v>
      </c>
    </row>
    <row r="9">
      <c r="B9" s="28" t="inlineStr">
        <is>
          <t>SPROUTS CO</t>
        </is>
      </c>
      <c r="C9" s="17" t="n">
        <v>1192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</row>
    <row r="10">
      <c r="B10" s="16" t="inlineStr">
        <is>
          <t>WM DC</t>
        </is>
      </c>
      <c r="C10" s="17" t="n">
        <v>4766</v>
      </c>
      <c r="E10" s="18" t="inlineStr">
        <is>
          <t>Room 3</t>
        </is>
      </c>
      <c r="F10" s="119" t="n">
        <v>16164</v>
      </c>
      <c r="G10" s="117" t="n">
        <v>12219.0785</v>
      </c>
      <c r="H10" s="117" t="n">
        <v>341.948116</v>
      </c>
      <c r="I10" s="19">
        <f>G10+H10</f>
        <v/>
      </c>
      <c r="J10" s="119" t="n">
        <v>18303</v>
      </c>
      <c r="K10" s="117" t="n">
        <v>14375.5055</v>
      </c>
      <c r="L10" s="117" t="n">
        <v>407.0346144</v>
      </c>
      <c r="M10" s="19">
        <f>K10+L10</f>
        <v/>
      </c>
      <c r="N10" s="88" t="n">
        <v>51</v>
      </c>
      <c r="O10" s="88" t="n">
        <v>49</v>
      </c>
      <c r="P10" s="88" t="n">
        <v>46</v>
      </c>
    </row>
    <row r="11">
      <c r="B11" s="16" t="inlineStr">
        <is>
          <t>ALBSFWY PHX</t>
        </is>
      </c>
      <c r="C11" s="17" t="n">
        <v>11995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</row>
    <row r="12">
      <c r="B12" s="16" t="inlineStr">
        <is>
          <t>KING SOOPERS</t>
        </is>
      </c>
      <c r="C12" s="17" t="n">
        <v>1333</v>
      </c>
      <c r="E12" s="29" t="inlineStr">
        <is>
          <t>Room 4</t>
        </is>
      </c>
      <c r="F12" s="119" t="n">
        <v>16995</v>
      </c>
      <c r="G12" s="117" t="n">
        <v>15029.89175</v>
      </c>
      <c r="H12" s="117" t="n">
        <v>21246.59875109</v>
      </c>
      <c r="I12" s="19">
        <f>G12+H12</f>
        <v/>
      </c>
      <c r="J12" s="119" t="n">
        <v>17428</v>
      </c>
      <c r="K12" s="117" t="n">
        <v>17579.4765</v>
      </c>
      <c r="L12" s="117" t="n">
        <v>21785.49403199001</v>
      </c>
      <c r="M12" s="19">
        <f>K12+L12</f>
        <v/>
      </c>
      <c r="N12" s="88" t="n">
        <v>53</v>
      </c>
      <c r="O12" s="88" t="n">
        <v>51</v>
      </c>
      <c r="P12" s="88" t="n">
        <v>44</v>
      </c>
    </row>
    <row r="13">
      <c r="B13" s="28" t="inlineStr">
        <is>
          <t>FRY'S</t>
        </is>
      </c>
      <c r="C13" s="17" t="n">
        <v>27790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</row>
    <row r="14">
      <c r="B14" s="43" t="inlineStr">
        <is>
          <t>RALPHS</t>
        </is>
      </c>
      <c r="C14" s="17" t="n">
        <v>1688</v>
      </c>
      <c r="E14" s="18" t="inlineStr">
        <is>
          <t>Room 5</t>
        </is>
      </c>
      <c r="F14" s="119" t="n">
        <v>24445</v>
      </c>
      <c r="G14" s="117" t="n">
        <v>18779.86475</v>
      </c>
      <c r="H14" s="117" t="n">
        <v>30833.3999948</v>
      </c>
      <c r="I14" s="19">
        <f>G14+H14</f>
        <v/>
      </c>
      <c r="J14" s="119" t="n">
        <v>23863</v>
      </c>
      <c r="K14" s="117" t="n">
        <v>19813.922</v>
      </c>
      <c r="L14" s="117" t="n">
        <v>29908.79163122001</v>
      </c>
      <c r="M14" s="19">
        <f>K14+L14</f>
        <v/>
      </c>
      <c r="N14" s="88" t="n">
        <v>70</v>
      </c>
      <c r="O14" s="88" t="n">
        <v>82</v>
      </c>
      <c r="P14" s="88" t="n">
        <v>62</v>
      </c>
    </row>
    <row r="15">
      <c r="B15" s="43" t="inlineStr">
        <is>
          <t xml:space="preserve">DILLONS </t>
        </is>
      </c>
      <c r="C15" s="50" t="n">
        <v>240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</row>
    <row r="16">
      <c r="B16" s="16" t="inlineStr">
        <is>
          <t>SBUX PHX</t>
        </is>
      </c>
      <c r="C16" s="17" t="n">
        <v>9464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7893.151991279999</v>
      </c>
      <c r="I16" s="19">
        <f>G16+H16</f>
        <v/>
      </c>
      <c r="J16" s="119" t="n">
        <v>0</v>
      </c>
      <c r="K16" s="117" t="n">
        <v>0</v>
      </c>
      <c r="L16" s="117" t="n">
        <v>8230.42786802</v>
      </c>
      <c r="M16" s="19">
        <f>K16+L16</f>
        <v/>
      </c>
      <c r="N16" s="88" t="n">
        <v>12</v>
      </c>
      <c r="O16" s="88" t="n">
        <v>13</v>
      </c>
      <c r="P16" s="88" t="n">
        <v>12</v>
      </c>
    </row>
    <row r="17" customFormat="1" s="4">
      <c r="B17" s="16" t="inlineStr">
        <is>
          <t>SBUX LV B</t>
        </is>
      </c>
      <c r="C17" s="17" t="n">
        <v>529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6177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</row>
    <row r="20">
      <c r="P20" s="125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11895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37895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3885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13465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4121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0.xml><?xml version="1.0" encoding="utf-8"?>
<worksheet xmlns:r="http://schemas.openxmlformats.org/officeDocument/2006/relationships" xmlns="http://schemas.openxmlformats.org/spreadsheetml/2006/main">
  <sheetPr codeName="Sheet17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118</v>
      </c>
      <c r="E6" s="18" t="inlineStr">
        <is>
          <t xml:space="preserve">Room 1 </t>
        </is>
      </c>
      <c r="F6" s="119" t="n">
        <v>24500</v>
      </c>
      <c r="G6" s="117" t="n">
        <v>14387.8225</v>
      </c>
      <c r="H6" s="117" t="n">
        <v>8973.385602220005</v>
      </c>
      <c r="I6" s="19">
        <f>G6+H6</f>
        <v/>
      </c>
      <c r="J6" s="119" t="n">
        <v>27426</v>
      </c>
      <c r="K6" s="117" t="n">
        <v>17775.2997</v>
      </c>
      <c r="L6" s="117" t="n">
        <v>9349.451951400004</v>
      </c>
      <c r="M6" s="19">
        <f>K6+L6</f>
        <v/>
      </c>
      <c r="N6" s="85" t="n">
        <v>95</v>
      </c>
      <c r="O6" s="85" t="n">
        <v>92</v>
      </c>
      <c r="P6" s="85" t="n">
        <v>79</v>
      </c>
    </row>
    <row r="7">
      <c r="B7" s="16" t="inlineStr">
        <is>
          <t>SMITH'S</t>
        </is>
      </c>
      <c r="C7" s="17" t="n">
        <v>520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2892</v>
      </c>
      <c r="E8" s="29" t="inlineStr">
        <is>
          <t>Room 2</t>
        </is>
      </c>
      <c r="F8" s="119" t="n">
        <v>0</v>
      </c>
      <c r="G8" s="117" t="n">
        <v>0</v>
      </c>
      <c r="H8" s="117" t="n">
        <v>4534.434378960001</v>
      </c>
      <c r="I8" s="19">
        <f>G8+H8</f>
        <v/>
      </c>
      <c r="J8" s="119" t="n">
        <v>0</v>
      </c>
      <c r="K8" s="117" t="n">
        <v>0</v>
      </c>
      <c r="L8" s="117" t="n">
        <v>4588.66036004</v>
      </c>
      <c r="M8" s="19">
        <f>K8+L8</f>
        <v/>
      </c>
      <c r="N8" s="87" t="n">
        <v>6</v>
      </c>
      <c r="O8" s="87" t="n">
        <v>6</v>
      </c>
      <c r="P8" s="87" t="n">
        <v>6</v>
      </c>
    </row>
    <row r="9">
      <c r="B9" s="28" t="inlineStr">
        <is>
          <t>SPROUTS CO</t>
        </is>
      </c>
      <c r="C9" s="17" t="n">
        <v>1217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</row>
    <row r="10">
      <c r="B10" s="16" t="inlineStr">
        <is>
          <t>WM DC</t>
        </is>
      </c>
      <c r="C10" s="17" t="n">
        <v>3187</v>
      </c>
      <c r="E10" s="18" t="inlineStr">
        <is>
          <t>Room 3</t>
        </is>
      </c>
      <c r="F10" s="119" t="n">
        <v>16396</v>
      </c>
      <c r="G10" s="117" t="n">
        <v>10903.394</v>
      </c>
      <c r="H10" s="117" t="n">
        <v>411.098733</v>
      </c>
      <c r="I10" s="19">
        <f>G10+H10</f>
        <v/>
      </c>
      <c r="J10" s="119" t="n">
        <v>18661</v>
      </c>
      <c r="K10" s="117" t="n">
        <v>13575.5325</v>
      </c>
      <c r="L10" s="117" t="n">
        <v>414.1059512</v>
      </c>
      <c r="M10" s="19">
        <f>K10+L10</f>
        <v/>
      </c>
      <c r="N10" s="88" t="n">
        <v>54</v>
      </c>
      <c r="O10" s="88" t="n">
        <v>51</v>
      </c>
      <c r="P10" s="88" t="n">
        <v>47</v>
      </c>
    </row>
    <row r="11">
      <c r="B11" s="16" t="inlineStr">
        <is>
          <t>ALBSFWY PHX</t>
        </is>
      </c>
      <c r="C11" s="17" t="n">
        <v>12564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</row>
    <row r="12">
      <c r="B12" s="16" t="inlineStr">
        <is>
          <t>KING SOOPERS</t>
        </is>
      </c>
      <c r="C12" s="17" t="n">
        <v>672</v>
      </c>
      <c r="E12" s="29" t="inlineStr">
        <is>
          <t>Room 4</t>
        </is>
      </c>
      <c r="F12" s="119" t="n">
        <v>18347</v>
      </c>
      <c r="G12" s="117" t="n">
        <v>13968.735</v>
      </c>
      <c r="H12" s="117" t="n">
        <v>22628.33834153999</v>
      </c>
      <c r="I12" s="19">
        <f>G12+H12</f>
        <v/>
      </c>
      <c r="J12" s="119" t="n">
        <v>18820</v>
      </c>
      <c r="K12" s="117" t="n">
        <v>18588.47024999999</v>
      </c>
      <c r="L12" s="117" t="n">
        <v>23141.14385608</v>
      </c>
      <c r="M12" s="19">
        <f>K12+L12</f>
        <v/>
      </c>
      <c r="N12" s="88" t="n">
        <v>59</v>
      </c>
      <c r="O12" s="88" t="n">
        <v>56</v>
      </c>
      <c r="P12" s="88" t="n">
        <v>49</v>
      </c>
    </row>
    <row r="13">
      <c r="B13" s="28" t="inlineStr">
        <is>
          <t>FRY'S</t>
        </is>
      </c>
      <c r="C13" s="17">
        <f>38069-C7-C12-C15-C14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</row>
    <row r="14">
      <c r="B14" s="43" t="inlineStr">
        <is>
          <t>RALPHS</t>
        </is>
      </c>
      <c r="C14" s="17" t="n">
        <v>512</v>
      </c>
      <c r="E14" s="18" t="inlineStr">
        <is>
          <t>Room 5</t>
        </is>
      </c>
      <c r="F14" s="119" t="n">
        <v>12557</v>
      </c>
      <c r="G14" s="117" t="n">
        <v>13791.79225</v>
      </c>
      <c r="H14" s="117" t="n">
        <v>16491.0009534</v>
      </c>
      <c r="I14" s="19">
        <f>G14+H14</f>
        <v/>
      </c>
      <c r="J14" s="119" t="n">
        <v>22522</v>
      </c>
      <c r="K14" s="117" t="n">
        <v>19866.42325</v>
      </c>
      <c r="L14" s="117" t="n">
        <v>28763.80880563999</v>
      </c>
      <c r="M14" s="19">
        <f>K14+L14</f>
        <v/>
      </c>
      <c r="N14" s="88" t="n">
        <v>62</v>
      </c>
      <c r="O14" s="88" t="n">
        <v>60</v>
      </c>
      <c r="P14" s="88" t="n">
        <v>48</v>
      </c>
    </row>
    <row r="15">
      <c r="B15" s="43" t="inlineStr">
        <is>
          <t xml:space="preserve">DILLONS </t>
        </is>
      </c>
      <c r="C15" s="50" t="n">
        <v>75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</row>
    <row r="16">
      <c r="B16" s="16" t="inlineStr">
        <is>
          <t>SBUX PHX</t>
        </is>
      </c>
      <c r="C16" s="17" t="n">
        <v>10899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5688.6298938</v>
      </c>
      <c r="I16" s="19">
        <f>G16+H16</f>
        <v/>
      </c>
      <c r="J16" s="119" t="n">
        <v>0</v>
      </c>
      <c r="K16" s="117" t="n">
        <v>0</v>
      </c>
      <c r="L16" s="117" t="n">
        <v>5780.05488044</v>
      </c>
      <c r="M16" s="19">
        <f>K16+L16</f>
        <v/>
      </c>
      <c r="N16" s="88" t="n">
        <v>11</v>
      </c>
      <c r="O16" s="88" t="n">
        <v>10</v>
      </c>
      <c r="P16" s="88" t="n">
        <v>10</v>
      </c>
    </row>
    <row r="17" customFormat="1" s="4">
      <c r="B17" s="16" t="inlineStr">
        <is>
          <t>SBUX LV B</t>
        </is>
      </c>
      <c r="C17" s="17" t="n">
        <v>2132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3463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</row>
    <row r="20">
      <c r="P20" s="125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12879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38272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16066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4164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1.xml><?xml version="1.0" encoding="utf-8"?>
<worksheet xmlns:r="http://schemas.openxmlformats.org/officeDocument/2006/relationships" xmlns="http://schemas.openxmlformats.org/spreadsheetml/2006/main">
  <sheetPr codeName="Sheet17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118</v>
      </c>
      <c r="E6" s="18" t="inlineStr">
        <is>
          <t xml:space="preserve">Room 1 </t>
        </is>
      </c>
      <c r="F6" s="119" t="n">
        <v>22638</v>
      </c>
      <c r="G6" s="117" t="n">
        <v>15276.87519340934</v>
      </c>
      <c r="H6" s="117" t="n">
        <v>6270.750856999997</v>
      </c>
      <c r="I6" s="19">
        <f>G6+H6</f>
        <v/>
      </c>
      <c r="J6" s="119" t="n">
        <v>20884</v>
      </c>
      <c r="K6" s="117" t="n">
        <v>10372.5022</v>
      </c>
      <c r="L6" s="117" t="n">
        <v>5650.853542019997</v>
      </c>
      <c r="M6" s="19">
        <f>K6+L6</f>
        <v/>
      </c>
      <c r="N6" s="85" t="n">
        <v>48</v>
      </c>
      <c r="O6" s="85" t="n">
        <v>49</v>
      </c>
      <c r="P6" s="85" t="n">
        <v>34</v>
      </c>
    </row>
    <row r="7">
      <c r="B7" s="16" t="inlineStr">
        <is>
          <t>SMITH'S</t>
        </is>
      </c>
      <c r="C7" s="17" t="n">
        <v>153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585</v>
      </c>
      <c r="E8" s="29" t="inlineStr">
        <is>
          <t>Room 2</t>
        </is>
      </c>
      <c r="F8" s="119" t="n">
        <v>0</v>
      </c>
      <c r="G8" s="117" t="n">
        <v>0</v>
      </c>
      <c r="H8" s="117" t="n">
        <v>2922.075727299999</v>
      </c>
      <c r="I8" s="19">
        <f>G8+H8</f>
        <v/>
      </c>
      <c r="J8" s="119" t="n">
        <v>0</v>
      </c>
      <c r="K8" s="117" t="n">
        <v>0</v>
      </c>
      <c r="L8" s="117" t="n">
        <v>2607.30656162</v>
      </c>
      <c r="M8" s="19">
        <f>K8+L8</f>
        <v/>
      </c>
      <c r="N8" s="87" t="n">
        <v>0</v>
      </c>
      <c r="O8" s="87" t="n">
        <v>0</v>
      </c>
      <c r="P8" s="87" t="n">
        <v>0</v>
      </c>
    </row>
    <row r="9">
      <c r="B9" s="28" t="inlineStr">
        <is>
          <t>SPROUTS CO</t>
        </is>
      </c>
      <c r="C9" s="17" t="n">
        <v>1138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</row>
    <row r="10">
      <c r="B10" s="16" t="inlineStr">
        <is>
          <t>WM DC</t>
        </is>
      </c>
      <c r="C10" s="17" t="n">
        <v>2347</v>
      </c>
      <c r="E10" s="18" t="inlineStr">
        <is>
          <t>Room 3</t>
        </is>
      </c>
      <c r="F10" s="119" t="n">
        <v>11613</v>
      </c>
      <c r="G10" s="117" t="n">
        <v>9164.194262940073</v>
      </c>
      <c r="H10" s="117" t="n">
        <v>388.578236</v>
      </c>
      <c r="I10" s="19">
        <f>G10+H10</f>
        <v/>
      </c>
      <c r="J10" s="119" t="n">
        <v>11877</v>
      </c>
      <c r="K10" s="117" t="n">
        <v>7598.6565</v>
      </c>
      <c r="L10" s="117" t="n">
        <v>355.6128492</v>
      </c>
      <c r="M10" s="19">
        <f>K10+L10</f>
        <v/>
      </c>
      <c r="N10" s="88" t="n">
        <v>0</v>
      </c>
      <c r="O10" s="88" t="n">
        <v>0</v>
      </c>
      <c r="P10" s="88" t="n">
        <v>0</v>
      </c>
    </row>
    <row r="11">
      <c r="B11" s="16" t="inlineStr">
        <is>
          <t>ALBSFWY PHX</t>
        </is>
      </c>
      <c r="C11" s="17" t="n">
        <v>10148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</row>
    <row r="12">
      <c r="B12" s="16" t="inlineStr">
        <is>
          <t>KING SOOPERS</t>
        </is>
      </c>
      <c r="C12" s="17" t="n">
        <v>0</v>
      </c>
      <c r="E12" s="29" t="inlineStr">
        <is>
          <t>Room 4</t>
        </is>
      </c>
      <c r="F12" s="119" t="n">
        <v>10187</v>
      </c>
      <c r="G12" s="117" t="n">
        <v>13525.46309621351</v>
      </c>
      <c r="H12" s="117" t="n">
        <v>11624.92982705999</v>
      </c>
      <c r="I12" s="19">
        <f>G12+H12</f>
        <v/>
      </c>
      <c r="J12" s="119" t="n">
        <v>9796</v>
      </c>
      <c r="K12" s="117" t="n">
        <v>9176.674499999997</v>
      </c>
      <c r="L12" s="117" t="n">
        <v>10503.27727572999</v>
      </c>
      <c r="M12" s="19">
        <f>K12+L12</f>
        <v/>
      </c>
      <c r="N12" s="88" t="n">
        <v>0</v>
      </c>
      <c r="O12" s="88" t="n">
        <v>0</v>
      </c>
      <c r="P12" s="88" t="n">
        <v>0</v>
      </c>
    </row>
    <row r="13">
      <c r="B13" s="28" t="inlineStr">
        <is>
          <t>FRY'S</t>
        </is>
      </c>
      <c r="C13" s="17" t="n">
        <v>17787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12991</v>
      </c>
      <c r="G14" s="117" t="n">
        <v>16054.6785</v>
      </c>
      <c r="H14" s="117" t="n">
        <v>13587.72725945999</v>
      </c>
      <c r="I14" s="19">
        <f>G14+H14</f>
        <v/>
      </c>
      <c r="J14" s="119" t="n">
        <v>12371</v>
      </c>
      <c r="K14" s="117" t="n">
        <v>8665.14525</v>
      </c>
      <c r="L14" s="117" t="n">
        <v>14906.77191272</v>
      </c>
      <c r="M14" s="19">
        <f>K14+L14</f>
        <v/>
      </c>
      <c r="N14" s="88" t="n">
        <v>1</v>
      </c>
      <c r="O14" s="88" t="n">
        <v>0</v>
      </c>
      <c r="P14" s="88" t="n">
        <v>0</v>
      </c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</row>
    <row r="16">
      <c r="B16" s="16" t="inlineStr">
        <is>
          <t>SBUX PHX</t>
        </is>
      </c>
      <c r="C16" s="17" t="n">
        <v>8561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2953.00099308</v>
      </c>
      <c r="I16" s="19">
        <f>G16+H16</f>
        <v/>
      </c>
      <c r="J16" s="119" t="n">
        <v>0</v>
      </c>
      <c r="K16" s="117" t="n">
        <v>0</v>
      </c>
      <c r="L16" s="117" t="n">
        <v>2631.71883056</v>
      </c>
      <c r="M16" s="19">
        <f>K16+L16</f>
        <v/>
      </c>
      <c r="N16" s="88" t="n">
        <v>0</v>
      </c>
      <c r="O16" s="88" t="n">
        <v>0</v>
      </c>
      <c r="P16" s="88" t="n">
        <v>0</v>
      </c>
    </row>
    <row r="17" customFormat="1" s="4">
      <c r="B17" s="16" t="inlineStr">
        <is>
          <t>SBUX LV B</t>
        </is>
      </c>
      <c r="C17" s="17" t="n">
        <v>903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4541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</row>
    <row r="20">
      <c r="P20" s="125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11060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18419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118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2347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15392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1723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2.xml><?xml version="1.0" encoding="utf-8"?>
<worksheet xmlns:r="http://schemas.openxmlformats.org/officeDocument/2006/relationships" xmlns="http://schemas.openxmlformats.org/spreadsheetml/2006/main">
  <sheetPr codeName="Sheet172">
    <tabColor theme="1"/>
    <outlinePr summaryBelow="1" summaryRight="1"/>
    <pageSetUpPr fitToPage="1"/>
  </sheetPr>
  <dimension ref="B2:AB34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3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77</v>
      </c>
      <c r="E6" s="18" t="inlineStr">
        <is>
          <t xml:space="preserve">Room 1 </t>
        </is>
      </c>
      <c r="F6" s="119" t="n">
        <v>26978</v>
      </c>
      <c r="G6" s="117" t="n">
        <v>14729.73361666667</v>
      </c>
      <c r="H6" s="117" t="n">
        <v>9432.058808540003</v>
      </c>
      <c r="I6" s="19">
        <f>G6+H6</f>
        <v/>
      </c>
      <c r="J6" s="119" t="n">
        <v>24036</v>
      </c>
      <c r="K6" s="117" t="n">
        <v>15278.61436666666</v>
      </c>
      <c r="L6" s="117" t="n">
        <v>8099.054275979998</v>
      </c>
      <c r="M6" s="19">
        <f>K6+L6</f>
        <v/>
      </c>
      <c r="N6" s="85" t="n">
        <v>69</v>
      </c>
      <c r="O6" s="85" t="n">
        <v>72</v>
      </c>
      <c r="P6" s="85" t="n">
        <v>53</v>
      </c>
    </row>
    <row r="7">
      <c r="B7" s="16" t="inlineStr">
        <is>
          <t>SMITH'S</t>
        </is>
      </c>
      <c r="C7" s="17" t="n">
        <v>1135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2897</v>
      </c>
      <c r="E8" s="29" t="inlineStr">
        <is>
          <t>Room 2</t>
        </is>
      </c>
      <c r="F8" s="119" t="n">
        <v>0</v>
      </c>
      <c r="G8" s="117" t="n">
        <v>0</v>
      </c>
      <c r="H8" s="117" t="n">
        <v>4683.646064100001</v>
      </c>
      <c r="I8" s="19">
        <f>G8+H8</f>
        <v/>
      </c>
      <c r="J8" s="119" t="n">
        <v>0</v>
      </c>
      <c r="K8" s="117" t="n">
        <v>0</v>
      </c>
      <c r="L8" s="117" t="n">
        <v>3818.42239772</v>
      </c>
      <c r="M8" s="19">
        <f>K8+L8</f>
        <v/>
      </c>
      <c r="N8" s="87" t="n">
        <v>6</v>
      </c>
      <c r="O8" s="87" t="n">
        <v>6</v>
      </c>
      <c r="P8" s="87" t="n">
        <v>5</v>
      </c>
    </row>
    <row r="9">
      <c r="B9" s="28" t="inlineStr">
        <is>
          <t>SPROUTS CO</t>
        </is>
      </c>
      <c r="C9" s="17" t="n">
        <v>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</row>
    <row r="10">
      <c r="B10" s="16" t="inlineStr">
        <is>
          <t>WM DC</t>
        </is>
      </c>
      <c r="C10" s="17" t="n">
        <v>2319</v>
      </c>
      <c r="E10" s="18" t="inlineStr">
        <is>
          <t>Room 3</t>
        </is>
      </c>
      <c r="F10" s="119" t="n">
        <v>18407</v>
      </c>
      <c r="G10" s="117" t="n">
        <v>8697.444292986424</v>
      </c>
      <c r="H10" s="117" t="n">
        <v>413.1660094</v>
      </c>
      <c r="I10" s="19">
        <f>G10+H10</f>
        <v/>
      </c>
      <c r="J10" s="119" t="n">
        <v>12607</v>
      </c>
      <c r="K10" s="117" t="n">
        <v>9391.11375</v>
      </c>
      <c r="L10" s="117" t="n">
        <v>363.8874278</v>
      </c>
      <c r="M10" s="19">
        <f>K10+L10</f>
        <v/>
      </c>
      <c r="N10" s="88" t="n">
        <v>46</v>
      </c>
      <c r="O10" s="88" t="n">
        <v>45</v>
      </c>
      <c r="P10" s="88" t="n">
        <v>38</v>
      </c>
    </row>
    <row r="11">
      <c r="B11" s="16" t="inlineStr">
        <is>
          <t>ALBSFWY PHX</t>
        </is>
      </c>
      <c r="C11" s="17" t="n">
        <v>9713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</row>
    <row r="12">
      <c r="B12" s="16" t="inlineStr">
        <is>
          <t>KING SOOPERS</t>
        </is>
      </c>
      <c r="C12" s="17" t="n">
        <v>1333</v>
      </c>
      <c r="E12" s="29" t="inlineStr">
        <is>
          <t>Room 4</t>
        </is>
      </c>
      <c r="F12" s="119" t="n">
        <v>17286</v>
      </c>
      <c r="G12" s="117" t="n">
        <v>13401.5175</v>
      </c>
      <c r="H12" s="117" t="n">
        <v>21515.55237573</v>
      </c>
      <c r="I12" s="19">
        <f>G12+H12</f>
        <v/>
      </c>
      <c r="J12" s="119" t="n">
        <v>16564</v>
      </c>
      <c r="K12" s="117" t="n">
        <v>16138.0195</v>
      </c>
      <c r="L12" s="117" t="n">
        <v>19514.73106254</v>
      </c>
      <c r="M12" s="19">
        <f>K12+L12</f>
        <v/>
      </c>
      <c r="N12" s="88" t="n">
        <v>50</v>
      </c>
      <c r="O12" s="88" t="n">
        <v>50</v>
      </c>
      <c r="P12" s="88" t="n">
        <v>43</v>
      </c>
    </row>
    <row r="13">
      <c r="B13" s="28" t="inlineStr">
        <is>
          <t>FRY'S</t>
        </is>
      </c>
      <c r="C13" s="17" t="n">
        <v>30461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</row>
    <row r="14">
      <c r="B14" s="43" t="inlineStr">
        <is>
          <t>RALPHS</t>
        </is>
      </c>
      <c r="C14" s="17" t="n">
        <v>1217</v>
      </c>
      <c r="E14" s="18" t="inlineStr">
        <is>
          <t>Room 5</t>
        </is>
      </c>
      <c r="F14" s="119" t="n">
        <v>20954</v>
      </c>
      <c r="G14" s="117" t="n">
        <v>15680.82025</v>
      </c>
      <c r="H14" s="117" t="n">
        <v>25764.21032512</v>
      </c>
      <c r="I14" s="19">
        <f>G14+H14</f>
        <v/>
      </c>
      <c r="J14" s="119" t="n">
        <v>19348</v>
      </c>
      <c r="K14" s="117" t="n">
        <v>17760.90625</v>
      </c>
      <c r="L14" s="117" t="n">
        <v>23916.97953422002</v>
      </c>
      <c r="M14" s="19">
        <f>K14+L14</f>
        <v/>
      </c>
      <c r="N14" s="88" t="n">
        <v>66</v>
      </c>
      <c r="O14" s="88" t="n">
        <v>62</v>
      </c>
      <c r="P14" s="88" t="n">
        <v>53</v>
      </c>
    </row>
    <row r="15">
      <c r="B15" s="43" t="inlineStr">
        <is>
          <t xml:space="preserve">DILLONS </t>
        </is>
      </c>
      <c r="C15" s="50" t="n">
        <v>240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</row>
    <row r="16">
      <c r="B16" s="16" t="inlineStr">
        <is>
          <t>SBUX PHX</t>
        </is>
      </c>
      <c r="C16" s="17" t="n">
        <v>9287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8033.4119716</v>
      </c>
      <c r="I16" s="19">
        <f>G16+H16</f>
        <v/>
      </c>
      <c r="J16" s="119" t="n">
        <v>0</v>
      </c>
      <c r="K16" s="117" t="n">
        <v>0</v>
      </c>
      <c r="L16" s="117" t="n">
        <v>4220.533379779999</v>
      </c>
      <c r="M16" s="19">
        <f>K16+L16</f>
        <v/>
      </c>
      <c r="N16" s="88" t="n">
        <v>8</v>
      </c>
      <c r="O16" s="88" t="n">
        <v>9</v>
      </c>
      <c r="P16" s="88" t="n">
        <v>8</v>
      </c>
    </row>
    <row r="17" customFormat="1" s="4">
      <c r="B17" s="16" t="inlineStr">
        <is>
          <t>SBUX LV B</t>
        </is>
      </c>
      <c r="C17" s="17" t="n">
        <v>1846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3737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</row>
    <row r="20">
      <c r="P20" s="125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13015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39570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77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2319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16329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3558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3.xml><?xml version="1.0" encoding="utf-8"?>
<worksheet xmlns:r="http://schemas.openxmlformats.org/officeDocument/2006/relationships" xmlns="http://schemas.openxmlformats.org/spreadsheetml/2006/main">
  <sheetPr codeName="Sheet173">
    <tabColor theme="1"/>
    <outlinePr summaryBelow="1" summaryRight="1"/>
    <pageSetUpPr fitToPage="1"/>
  </sheetPr>
  <dimension ref="B2:AB34"/>
  <sheetViews>
    <sheetView zoomScaleNormal="100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151</v>
      </c>
      <c r="E6" s="18" t="inlineStr">
        <is>
          <t xml:space="preserve">Room 1 </t>
        </is>
      </c>
      <c r="F6" s="119" t="n">
        <v>28199</v>
      </c>
      <c r="G6" s="117" t="n">
        <v>17814.13788333333</v>
      </c>
      <c r="H6" s="117" t="n">
        <v>10921.67892998</v>
      </c>
      <c r="I6" s="19">
        <f>G6+H6</f>
        <v/>
      </c>
      <c r="J6" s="119" t="n">
        <v>25492</v>
      </c>
      <c r="K6" s="117" t="n">
        <v>16888.44088333333</v>
      </c>
      <c r="L6" s="117" t="n">
        <v>10433.17773244</v>
      </c>
      <c r="M6" s="19">
        <f>K6+L6</f>
        <v/>
      </c>
      <c r="N6" s="85" t="n">
        <v>84</v>
      </c>
      <c r="O6" s="85" t="n">
        <v>80</v>
      </c>
      <c r="P6" s="85" t="n">
        <v>68</v>
      </c>
    </row>
    <row r="7">
      <c r="B7" s="16" t="inlineStr">
        <is>
          <t>SMITH'S</t>
        </is>
      </c>
      <c r="C7" s="17" t="n">
        <v>1294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0</v>
      </c>
      <c r="E8" s="29" t="inlineStr">
        <is>
          <t>Room 2</t>
        </is>
      </c>
      <c r="F8" s="119" t="n">
        <v>0</v>
      </c>
      <c r="G8" s="117" t="n">
        <v>0</v>
      </c>
      <c r="H8" s="117" t="n">
        <v>4344.04847274</v>
      </c>
      <c r="I8" s="19">
        <f>G8+H8</f>
        <v/>
      </c>
      <c r="J8" s="119" t="n">
        <v>0</v>
      </c>
      <c r="K8" s="117" t="n">
        <v>0</v>
      </c>
      <c r="L8" s="117" t="n">
        <v>3887.05007992</v>
      </c>
      <c r="M8" s="19">
        <f>K8+L8</f>
        <v/>
      </c>
      <c r="N8" s="87" t="n">
        <v>7</v>
      </c>
      <c r="O8" s="87" t="n">
        <v>5</v>
      </c>
      <c r="P8" s="87" t="n">
        <v>5</v>
      </c>
    </row>
    <row r="9">
      <c r="B9" s="28" t="inlineStr">
        <is>
          <t>SPROUTS CO</t>
        </is>
      </c>
      <c r="C9" s="17" t="n">
        <v>0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</row>
    <row r="10">
      <c r="B10" s="16" t="inlineStr">
        <is>
          <t>WM DC</t>
        </is>
      </c>
      <c r="C10" s="17" t="n">
        <v>2319</v>
      </c>
      <c r="E10" s="18" t="inlineStr">
        <is>
          <t>Room 3</t>
        </is>
      </c>
      <c r="F10" s="119" t="n">
        <v>21882</v>
      </c>
      <c r="G10" s="117" t="n">
        <v>16259.98990723982</v>
      </c>
      <c r="H10" s="117" t="n">
        <v>408.946106</v>
      </c>
      <c r="I10" s="19">
        <f>G10+H10</f>
        <v/>
      </c>
      <c r="J10" s="119" t="n">
        <v>17451</v>
      </c>
      <c r="K10" s="117" t="n">
        <v>13499.065</v>
      </c>
      <c r="L10" s="117" t="n">
        <v>326.190604</v>
      </c>
      <c r="M10" s="19">
        <f>K10+L10</f>
        <v/>
      </c>
      <c r="N10" s="88" t="n">
        <v>50</v>
      </c>
      <c r="O10" s="88" t="n">
        <v>50</v>
      </c>
      <c r="P10" s="88" t="n">
        <v>38</v>
      </c>
    </row>
    <row r="11">
      <c r="B11" s="16" t="inlineStr">
        <is>
          <t>ALBSFWY PHX</t>
        </is>
      </c>
      <c r="C11" s="17" t="n">
        <v>8697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</row>
    <row r="12">
      <c r="B12" s="16" t="inlineStr">
        <is>
          <t>KING SOOPERS</t>
        </is>
      </c>
      <c r="C12" s="17" t="n">
        <v>1098</v>
      </c>
      <c r="E12" s="29" t="inlineStr">
        <is>
          <t>Room 4</t>
        </is>
      </c>
      <c r="F12" s="119" t="n">
        <v>14302</v>
      </c>
      <c r="G12" s="117" t="n">
        <v>14682.8085</v>
      </c>
      <c r="H12" s="117" t="n">
        <v>19428.31378661999</v>
      </c>
      <c r="I12" s="19">
        <f>G12+H12</f>
        <v/>
      </c>
      <c r="J12" s="119" t="n">
        <v>16784</v>
      </c>
      <c r="K12" s="117" t="n">
        <v>16679.578</v>
      </c>
      <c r="L12" s="117" t="n">
        <v>20978.69912537</v>
      </c>
      <c r="M12" s="19">
        <f>K12+L12</f>
        <v/>
      </c>
      <c r="N12" s="88" t="n">
        <v>52</v>
      </c>
      <c r="O12" s="88" t="n">
        <v>53</v>
      </c>
      <c r="P12" s="88" t="n">
        <v>43</v>
      </c>
    </row>
    <row r="13">
      <c r="B13" s="28" t="inlineStr">
        <is>
          <t>FRY'S</t>
        </is>
      </c>
      <c r="C13" s="17">
        <f>36805-C12-C7-C14-C15</f>
        <v/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</row>
    <row r="14">
      <c r="B14" s="43" t="inlineStr">
        <is>
          <t>RALPHS</t>
        </is>
      </c>
      <c r="C14" s="17" t="n">
        <v>798</v>
      </c>
      <c r="E14" s="18" t="inlineStr">
        <is>
          <t>Room 5</t>
        </is>
      </c>
      <c r="F14" s="119" t="n">
        <v>16368</v>
      </c>
      <c r="G14" s="117" t="n">
        <v>14631.19</v>
      </c>
      <c r="H14" s="117" t="n">
        <v>20715.36718349997</v>
      </c>
      <c r="I14" s="19">
        <f>G14+H14</f>
        <v/>
      </c>
      <c r="J14" s="119" t="n">
        <v>19687</v>
      </c>
      <c r="K14" s="117" t="n">
        <v>18649.8505</v>
      </c>
      <c r="L14" s="117" t="n">
        <v>25328.81314447999</v>
      </c>
      <c r="M14" s="19">
        <f>K14+L14</f>
        <v/>
      </c>
      <c r="N14" s="88" t="n">
        <v>66</v>
      </c>
      <c r="O14" s="88" t="n">
        <v>65</v>
      </c>
      <c r="P14" s="88" t="n">
        <v>52</v>
      </c>
    </row>
    <row r="15">
      <c r="B15" s="43" t="inlineStr">
        <is>
          <t xml:space="preserve">DILLONS </t>
        </is>
      </c>
      <c r="C15" s="50" t="n">
        <v>127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</row>
    <row r="16">
      <c r="B16" s="16" t="inlineStr">
        <is>
          <t>SBUX PHX</t>
        </is>
      </c>
      <c r="C16" s="17" t="n">
        <v>7992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7840.06363306</v>
      </c>
      <c r="I16" s="19">
        <f>G16+H16</f>
        <v/>
      </c>
      <c r="J16" s="119" t="n">
        <v>0</v>
      </c>
      <c r="K16" s="117" t="n">
        <v>0</v>
      </c>
      <c r="L16" s="117" t="n">
        <v>5247.9874915</v>
      </c>
      <c r="M16" s="19">
        <f>K16+L16</f>
        <v/>
      </c>
      <c r="N16" s="88" t="n">
        <v>9</v>
      </c>
      <c r="O16" s="88" t="n">
        <v>9</v>
      </c>
      <c r="P16" s="88" t="n">
        <v>9</v>
      </c>
    </row>
    <row r="17" customFormat="1" s="4">
      <c r="B17" s="16" t="inlineStr">
        <is>
          <t>SBUX LV B</t>
        </is>
      </c>
      <c r="C17" s="17" t="n">
        <v>1261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3670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</row>
    <row r="20">
      <c r="P20" s="125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12151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39002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151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2319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15825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0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4.xml><?xml version="1.0" encoding="utf-8"?>
<worksheet xmlns:r="http://schemas.openxmlformats.org/officeDocument/2006/relationships" xmlns="http://schemas.openxmlformats.org/spreadsheetml/2006/main">
  <sheetPr codeName="Sheet17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bestFit="1" customWidth="1" style="1" min="14" max="14"/>
    <col width="13.5546875" customWidth="1" style="1" min="15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4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</row>
    <row r="5" ht="43.2" customFormat="1" customHeight="1" s="4">
      <c r="B5" s="219" t="inlineStr">
        <is>
          <t>ORDERED TOTALS</t>
        </is>
      </c>
      <c r="C5" s="220" t="n"/>
      <c r="E5" s="5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199</v>
      </c>
      <c r="E6" s="18" t="inlineStr">
        <is>
          <t xml:space="preserve">Room 1 </t>
        </is>
      </c>
      <c r="F6" s="119" t="n">
        <v>32907</v>
      </c>
      <c r="G6" s="117" t="n">
        <v>16247.078</v>
      </c>
      <c r="H6" s="117" t="n">
        <v>10487.17057788</v>
      </c>
      <c r="I6" s="19">
        <f>G6+H6</f>
        <v/>
      </c>
      <c r="J6" s="119" t="n">
        <v>34622</v>
      </c>
      <c r="K6" s="117" t="n">
        <v>18357.89683333334</v>
      </c>
      <c r="L6" s="117" t="n">
        <v>9723.855883740005</v>
      </c>
      <c r="M6" s="19" t="n">
        <v>0</v>
      </c>
      <c r="N6" s="85" t="n">
        <v>78</v>
      </c>
      <c r="O6" s="85" t="n">
        <v>76</v>
      </c>
      <c r="P6" s="85" t="n">
        <v>71</v>
      </c>
    </row>
    <row r="7">
      <c r="B7" s="16" t="inlineStr">
        <is>
          <t>SMITH'S</t>
        </is>
      </c>
      <c r="C7" s="17" t="n">
        <v>540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n"/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0</v>
      </c>
      <c r="E8" s="29" t="inlineStr">
        <is>
          <t>Room 2</t>
        </is>
      </c>
      <c r="F8" s="119" t="n">
        <v>0</v>
      </c>
      <c r="G8" s="117" t="n">
        <v>0</v>
      </c>
      <c r="H8" s="117" t="n">
        <v>4984.77067476</v>
      </c>
      <c r="I8" s="19">
        <f>G8+H8</f>
        <v/>
      </c>
      <c r="J8" s="119" t="n">
        <v>0</v>
      </c>
      <c r="K8" s="117" t="n">
        <v>0</v>
      </c>
      <c r="L8" s="117" t="n">
        <v>4822.48670444</v>
      </c>
      <c r="M8" s="19" t="n">
        <v>0</v>
      </c>
      <c r="N8" s="87" t="n">
        <v>4</v>
      </c>
      <c r="O8" s="87" t="n">
        <v>4</v>
      </c>
      <c r="P8" s="87" t="n">
        <v>4</v>
      </c>
    </row>
    <row r="9">
      <c r="B9" s="28" t="inlineStr">
        <is>
          <t>SPROUTS CO</t>
        </is>
      </c>
      <c r="C9" s="17" t="n">
        <v>1438</v>
      </c>
      <c r="E9" s="29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n"/>
      <c r="P9" s="90">
        <f>O8-P8</f>
        <v/>
      </c>
    </row>
    <row r="10">
      <c r="B10" s="16" t="inlineStr">
        <is>
          <t>WM DC</t>
        </is>
      </c>
      <c r="C10" s="17" t="n">
        <v>2385</v>
      </c>
      <c r="E10" s="18" t="inlineStr">
        <is>
          <t>Room 3</t>
        </is>
      </c>
      <c r="F10" s="119" t="n">
        <v>18980</v>
      </c>
      <c r="G10" s="117" t="n">
        <v>12058.146</v>
      </c>
      <c r="H10" s="117" t="n">
        <v>405.7778700000001</v>
      </c>
      <c r="I10" s="19">
        <f>G10+H10</f>
        <v/>
      </c>
      <c r="J10" s="119" t="n">
        <v>20724</v>
      </c>
      <c r="K10" s="117" t="n">
        <v>14577.43975</v>
      </c>
      <c r="L10" s="117" t="n">
        <v>527.4383706</v>
      </c>
      <c r="M10" s="19" t="n">
        <v>-63</v>
      </c>
      <c r="N10" s="88" t="n">
        <v>43</v>
      </c>
      <c r="O10" s="88" t="n">
        <v>43</v>
      </c>
      <c r="P10" s="88" t="n">
        <v>39</v>
      </c>
    </row>
    <row r="11">
      <c r="B11" s="16" t="inlineStr">
        <is>
          <t>ALBSFWY PHX</t>
        </is>
      </c>
      <c r="C11" s="17" t="n">
        <v>9812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n"/>
      <c r="P11" s="90">
        <f>O10-P10</f>
        <v/>
      </c>
    </row>
    <row r="12">
      <c r="B12" s="16" t="inlineStr">
        <is>
          <t>KING SOOPERS</t>
        </is>
      </c>
      <c r="C12" s="17" t="n">
        <v>666</v>
      </c>
      <c r="E12" s="29" t="inlineStr">
        <is>
          <t>Room 4</t>
        </is>
      </c>
      <c r="F12" s="119" t="n">
        <v>17026</v>
      </c>
      <c r="G12" s="117" t="n">
        <v>14867.82675</v>
      </c>
      <c r="H12" s="117" t="n">
        <v>21212.09225668</v>
      </c>
      <c r="I12" s="19">
        <f>G12+H12</f>
        <v/>
      </c>
      <c r="J12" s="119" t="n">
        <v>17749</v>
      </c>
      <c r="K12" s="117" t="n">
        <v>17370.967</v>
      </c>
      <c r="L12" s="117" t="n">
        <v>21538.46833398</v>
      </c>
      <c r="M12" s="19" t="n">
        <v>-99.31999999999999</v>
      </c>
      <c r="N12" s="88" t="n">
        <v>54</v>
      </c>
      <c r="O12" s="88" t="n">
        <v>54</v>
      </c>
      <c r="P12" s="88" t="n">
        <v>43</v>
      </c>
    </row>
    <row r="13">
      <c r="B13" s="28" t="inlineStr">
        <is>
          <t>FRY'S</t>
        </is>
      </c>
      <c r="C13" s="17" t="n">
        <v>38148</v>
      </c>
      <c r="E13" s="29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n"/>
      <c r="P13" s="90">
        <f>O12-P12</f>
        <v/>
      </c>
    </row>
    <row r="14">
      <c r="B14" s="43" t="inlineStr">
        <is>
          <t>RALPHS</t>
        </is>
      </c>
      <c r="C14" s="17" t="n">
        <v>540</v>
      </c>
      <c r="E14" s="18" t="inlineStr">
        <is>
          <t>Room 5</t>
        </is>
      </c>
      <c r="F14" s="119" t="n">
        <v>19744</v>
      </c>
      <c r="G14" s="117" t="n">
        <v>15921.39575</v>
      </c>
      <c r="H14" s="117" t="n">
        <v>23665.5735315</v>
      </c>
      <c r="I14" s="19">
        <f>G14+H14</f>
        <v/>
      </c>
      <c r="J14" s="119" t="n">
        <v>21113</v>
      </c>
      <c r="K14" s="117" t="n">
        <v>19971.57925</v>
      </c>
      <c r="L14" s="117" t="n">
        <v>26158.167181</v>
      </c>
      <c r="M14" s="19" t="n">
        <v>0</v>
      </c>
      <c r="N14" s="88" t="n">
        <v>63</v>
      </c>
      <c r="O14" s="88" t="n">
        <v>62</v>
      </c>
      <c r="P14" s="88" t="n">
        <v>59</v>
      </c>
    </row>
    <row r="15">
      <c r="B15" s="43" t="inlineStr">
        <is>
          <t xml:space="preserve">DILLONS </t>
        </is>
      </c>
      <c r="C15" s="50" t="n">
        <v>54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n"/>
      <c r="P15" s="90">
        <f>O14-P14</f>
        <v/>
      </c>
    </row>
    <row r="16">
      <c r="B16" s="16" t="inlineStr">
        <is>
          <t>SBUX PHX</t>
        </is>
      </c>
      <c r="C16" s="17" t="n">
        <v>7982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5851.674272239999</v>
      </c>
      <c r="I16" s="19">
        <f>G16+H16</f>
        <v/>
      </c>
      <c r="J16" s="119" t="n">
        <v>0</v>
      </c>
      <c r="K16" s="117" t="n">
        <v>0</v>
      </c>
      <c r="L16" s="117" t="n">
        <v>5519.45812526</v>
      </c>
      <c r="M16" s="19" t="n">
        <v>0</v>
      </c>
      <c r="N16" s="88" t="n">
        <v>11</v>
      </c>
      <c r="O16" s="88" t="n">
        <v>12</v>
      </c>
      <c r="P16" s="88" t="n">
        <v>10</v>
      </c>
    </row>
    <row r="17" customFormat="1" s="4">
      <c r="B17" s="16" t="inlineStr">
        <is>
          <t>SBUX LV B</t>
        </is>
      </c>
      <c r="C17" s="17" t="n">
        <v>1261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n"/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3670</v>
      </c>
      <c r="E18" s="84" t="n"/>
      <c r="F18" s="31">
        <f>SUM(F6:F17)</f>
        <v/>
      </c>
      <c r="G18" s="31">
        <f>SUM(G6:G17)</f>
        <v/>
      </c>
      <c r="H18" s="31">
        <f>SUM(H6:H17)</f>
        <v/>
      </c>
      <c r="I18" s="32">
        <f>SUM(I6:I17)</f>
        <v/>
      </c>
      <c r="J18" s="31">
        <f>SUM(J6:J17)</f>
        <v/>
      </c>
      <c r="K18" s="31">
        <f>SUM(K6:K17)</f>
        <v/>
      </c>
      <c r="L18" s="31">
        <f>SUM(L6:L17)</f>
        <v/>
      </c>
      <c r="M18" s="33">
        <f>SUM(M6:M17)</f>
        <v/>
      </c>
      <c r="N18" s="31">
        <f>SUM(N16,N14,N12,N10,N8,N6)</f>
        <v/>
      </c>
      <c r="O18" s="31">
        <f>SUM(O16,O14,O12,O10,O8,O6)</f>
        <v/>
      </c>
      <c r="P18" s="31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9" t="n"/>
      <c r="P19" s="91">
        <f>SUM(P15,P13,P11,P9,P7)</f>
        <v/>
      </c>
    </row>
    <row r="20">
      <c r="P20" s="125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14447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36788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199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2385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16775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4698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5.xml><?xml version="1.0" encoding="utf-8"?>
<worksheet xmlns:r="http://schemas.openxmlformats.org/officeDocument/2006/relationships" xmlns="http://schemas.openxmlformats.org/spreadsheetml/2006/main">
  <sheetPr codeName="Sheet175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22802</v>
      </c>
      <c r="G6" s="117" t="n">
        <v>13557.87375</v>
      </c>
      <c r="H6" s="117" t="n">
        <v>8535.8895548</v>
      </c>
      <c r="I6" s="19">
        <f>G6+H6</f>
        <v/>
      </c>
      <c r="J6" s="119" t="n">
        <v>25429</v>
      </c>
      <c r="K6" s="117" t="n">
        <v>17027.40825</v>
      </c>
      <c r="L6" s="117" t="n">
        <v>8581.855165179997</v>
      </c>
      <c r="M6" s="19" t="n">
        <v>0</v>
      </c>
      <c r="N6" s="85" t="n">
        <v>74</v>
      </c>
      <c r="O6" s="85" t="n">
        <v>71</v>
      </c>
      <c r="P6" s="85" t="n">
        <v>60</v>
      </c>
    </row>
    <row r="7">
      <c r="B7" s="16" t="inlineStr">
        <is>
          <t>SMITH'S</t>
        </is>
      </c>
      <c r="C7" s="17" t="n">
        <v>1651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358</v>
      </c>
      <c r="E8" s="140" t="inlineStr">
        <is>
          <t>Room 2</t>
        </is>
      </c>
      <c r="F8" s="119" t="n">
        <v>0</v>
      </c>
      <c r="G8" s="117" t="n">
        <v>0</v>
      </c>
      <c r="H8" s="117" t="n">
        <v>4691.43134254</v>
      </c>
      <c r="I8" s="19">
        <f>G8+H8</f>
        <v/>
      </c>
      <c r="J8" s="119" t="n">
        <v>0</v>
      </c>
      <c r="K8" s="117" t="n">
        <v>0</v>
      </c>
      <c r="L8" s="117" t="n">
        <v>4767.898507920001</v>
      </c>
      <c r="M8" s="19" t="n">
        <v>0</v>
      </c>
      <c r="N8" s="87" t="n">
        <v>8</v>
      </c>
      <c r="O8" s="87" t="n">
        <v>8</v>
      </c>
      <c r="P8" s="87" t="n">
        <v>7</v>
      </c>
    </row>
    <row r="9">
      <c r="B9" s="28" t="inlineStr">
        <is>
          <t>SPROUTS CO</t>
        </is>
      </c>
      <c r="C9" s="17" t="n">
        <v>202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4971</v>
      </c>
      <c r="E10" s="18" t="inlineStr">
        <is>
          <t>Room 3</t>
        </is>
      </c>
      <c r="F10" s="119" t="n">
        <v>19340</v>
      </c>
      <c r="G10" s="117" t="n">
        <v>14786.8055120379</v>
      </c>
      <c r="H10" s="117" t="n">
        <v>342.2060930000001</v>
      </c>
      <c r="I10" s="19">
        <f>G10+H10</f>
        <v/>
      </c>
      <c r="J10" s="119" t="n">
        <v>19647</v>
      </c>
      <c r="K10" s="117" t="n">
        <v>16151.209</v>
      </c>
      <c r="L10" s="117" t="n">
        <v>400.2285028</v>
      </c>
      <c r="M10" s="19" t="n">
        <v>-63</v>
      </c>
      <c r="N10" s="88" t="n">
        <v>51</v>
      </c>
      <c r="O10" s="88" t="n">
        <v>48</v>
      </c>
      <c r="P10" s="88" t="n">
        <v>44</v>
      </c>
    </row>
    <row r="11">
      <c r="B11" s="16" t="inlineStr">
        <is>
          <t>ALBSFWY PHX</t>
        </is>
      </c>
      <c r="C11" s="17" t="n">
        <v>11304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1992</v>
      </c>
      <c r="E12" s="140" t="inlineStr">
        <is>
          <t>Room 4</t>
        </is>
      </c>
      <c r="F12" s="119" t="n">
        <v>15877</v>
      </c>
      <c r="G12" s="117" t="n">
        <v>10641.9494832685</v>
      </c>
      <c r="H12" s="117" t="n">
        <v>19462.38700161999</v>
      </c>
      <c r="I12" s="19">
        <f>G12+H12</f>
        <v/>
      </c>
      <c r="J12" s="119" t="n">
        <v>15517</v>
      </c>
      <c r="K12" s="117" t="n">
        <v>15471.194</v>
      </c>
      <c r="L12" s="117" t="n">
        <v>19065.23541729</v>
      </c>
      <c r="M12" s="19" t="n">
        <v>-99.31999999999999</v>
      </c>
      <c r="N12" s="88" t="n">
        <v>50</v>
      </c>
      <c r="O12" s="88" t="n">
        <v>50</v>
      </c>
      <c r="P12" s="88" t="n">
        <v>40</v>
      </c>
    </row>
    <row r="13">
      <c r="B13" s="28" t="inlineStr">
        <is>
          <t>FRY'S</t>
        </is>
      </c>
      <c r="C13" s="17" t="n">
        <v>24463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1739</v>
      </c>
      <c r="E14" s="18" t="inlineStr">
        <is>
          <t>Room 5</t>
        </is>
      </c>
      <c r="F14" s="119" t="n">
        <v>20123</v>
      </c>
      <c r="G14" s="117" t="n">
        <v>13617.032</v>
      </c>
      <c r="H14" s="117" t="n">
        <v>24588.76118749998</v>
      </c>
      <c r="I14" s="19">
        <f>G14+H14</f>
        <v/>
      </c>
      <c r="J14" s="119" t="n">
        <v>26880</v>
      </c>
      <c r="K14" s="117" t="n">
        <v>21413.1905</v>
      </c>
      <c r="L14" s="117" t="n">
        <v>32872.18649797999</v>
      </c>
      <c r="M14" s="19" t="n">
        <v>0</v>
      </c>
      <c r="N14" s="88" t="n">
        <v>68</v>
      </c>
      <c r="O14" s="88" t="n">
        <v>68</v>
      </c>
      <c r="P14" s="88" t="n">
        <v>59</v>
      </c>
    </row>
    <row r="15">
      <c r="B15" s="43" t="inlineStr">
        <is>
          <t xml:space="preserve">DILLONS </t>
        </is>
      </c>
      <c r="C15" s="50" t="n">
        <v>389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10113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9577.37148356</v>
      </c>
      <c r="I16" s="19">
        <f>G16+H16</f>
        <v/>
      </c>
      <c r="J16" s="119" t="n">
        <v>0</v>
      </c>
      <c r="K16" s="117" t="n">
        <v>0</v>
      </c>
      <c r="L16" s="117" t="n">
        <v>9362.697223380001</v>
      </c>
      <c r="M16" s="19" t="n">
        <v>0</v>
      </c>
      <c r="N16" s="88" t="n">
        <v>13</v>
      </c>
      <c r="O16" s="88" t="n">
        <v>13</v>
      </c>
      <c r="P16" s="88" t="n">
        <v>12</v>
      </c>
    </row>
    <row r="17" customFormat="1" s="4">
      <c r="B17" s="16" t="inlineStr">
        <is>
          <t>SBUX LV B</t>
        </is>
      </c>
      <c r="C17" s="17" t="n">
        <v>659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6433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13601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40223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2456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13793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2570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6.xml><?xml version="1.0" encoding="utf-8"?>
<worksheet xmlns:r="http://schemas.openxmlformats.org/officeDocument/2006/relationships" xmlns="http://schemas.openxmlformats.org/spreadsheetml/2006/main">
  <sheetPr codeName="Sheet17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95</v>
      </c>
      <c r="E6" s="18" t="inlineStr">
        <is>
          <t xml:space="preserve">Room 1 </t>
        </is>
      </c>
      <c r="F6" s="119" t="n">
        <v>27193</v>
      </c>
      <c r="G6" s="117" t="n">
        <v>14720.10491666667</v>
      </c>
      <c r="H6" s="117" t="n">
        <v>9320.966031580001</v>
      </c>
      <c r="I6" s="19">
        <f>G6+H6</f>
        <v/>
      </c>
      <c r="J6" s="119" t="n">
        <v>26309</v>
      </c>
      <c r="K6" s="117" t="n">
        <v>17433.91291666667</v>
      </c>
      <c r="L6" s="117" t="n">
        <v>10268.76072947999</v>
      </c>
      <c r="M6" s="19">
        <f>K6+L6</f>
        <v/>
      </c>
      <c r="N6" s="85" t="n">
        <v>74</v>
      </c>
      <c r="O6" s="85" t="n">
        <v>89</v>
      </c>
      <c r="P6" s="85" t="n">
        <v>60</v>
      </c>
    </row>
    <row r="7">
      <c r="B7" s="16" t="inlineStr">
        <is>
          <t>SMITH'S</t>
        </is>
      </c>
      <c r="C7" s="17" t="n">
        <v>819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2068</v>
      </c>
      <c r="E8" s="140" t="inlineStr">
        <is>
          <t>Room 2</t>
        </is>
      </c>
      <c r="F8" s="119" t="n">
        <v>0</v>
      </c>
      <c r="G8" s="117" t="n">
        <v>0</v>
      </c>
      <c r="H8" s="117" t="n">
        <v>3939.70003544</v>
      </c>
      <c r="I8" s="19">
        <f>G8+H8</f>
        <v/>
      </c>
      <c r="J8" s="119" t="n">
        <v>0</v>
      </c>
      <c r="K8" s="117" t="n">
        <v>0</v>
      </c>
      <c r="L8" s="117" t="n">
        <v>3891.96602434</v>
      </c>
      <c r="M8" s="19">
        <f>K8+L8</f>
        <v/>
      </c>
      <c r="N8" s="87" t="n">
        <v>8</v>
      </c>
      <c r="O8" s="87" t="n">
        <v>8</v>
      </c>
      <c r="P8" s="87" t="n">
        <v>7</v>
      </c>
    </row>
    <row r="9">
      <c r="B9" s="28" t="inlineStr">
        <is>
          <t>SPROUTS CO</t>
        </is>
      </c>
      <c r="C9" s="17" t="n">
        <v>881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1212</v>
      </c>
      <c r="E10" s="18" t="inlineStr">
        <is>
          <t>Room 3</t>
        </is>
      </c>
      <c r="F10" s="119" t="n">
        <v>19259</v>
      </c>
      <c r="G10" s="117" t="n">
        <v>12727.28075</v>
      </c>
      <c r="H10" s="117" t="n">
        <v>420.898409</v>
      </c>
      <c r="I10" s="19">
        <f>G10+H10</f>
        <v/>
      </c>
      <c r="J10" s="119" t="n">
        <v>18265</v>
      </c>
      <c r="K10" s="117" t="n">
        <v>13787.56075</v>
      </c>
      <c r="L10" s="117" t="n">
        <v>376.5460254</v>
      </c>
      <c r="M10" s="19">
        <f>K10+L10</f>
        <v/>
      </c>
      <c r="N10" s="88" t="n">
        <v>51</v>
      </c>
      <c r="O10" s="88" t="n">
        <v>49</v>
      </c>
      <c r="P10" s="88" t="n">
        <v>44</v>
      </c>
    </row>
    <row r="11">
      <c r="B11" s="16" t="inlineStr">
        <is>
          <t>ALBSFWY PHX</t>
        </is>
      </c>
      <c r="C11" s="17" t="n">
        <v>9144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1126</v>
      </c>
      <c r="E12" s="140" t="inlineStr">
        <is>
          <t>Room 4</t>
        </is>
      </c>
      <c r="F12" s="119" t="n">
        <v>13869</v>
      </c>
      <c r="G12" s="117" t="n">
        <v>12449.75325</v>
      </c>
      <c r="H12" s="117" t="n">
        <v>17839.06205815</v>
      </c>
      <c r="I12" s="19">
        <f>G12+H12</f>
        <v/>
      </c>
      <c r="J12" s="119" t="n">
        <v>13597</v>
      </c>
      <c r="K12" s="117" t="n">
        <v>13811.4075</v>
      </c>
      <c r="L12" s="117" t="n">
        <v>17730.19150569</v>
      </c>
      <c r="M12" s="19">
        <f>K12+L12</f>
        <v/>
      </c>
      <c r="N12" s="88" t="n">
        <v>50</v>
      </c>
      <c r="O12" s="88" t="n">
        <v>56</v>
      </c>
      <c r="P12" s="88" t="n">
        <v>40</v>
      </c>
    </row>
    <row r="13">
      <c r="B13" s="28" t="inlineStr">
        <is>
          <t>FRY'S</t>
        </is>
      </c>
      <c r="C13" s="17">
        <f>34196-C15-C14-C7-C12</f>
        <v/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718</v>
      </c>
      <c r="E14" s="18" t="inlineStr">
        <is>
          <t>Room 5</t>
        </is>
      </c>
      <c r="F14" s="119" t="n">
        <v>17160</v>
      </c>
      <c r="G14" s="117" t="n">
        <v>14666.01</v>
      </c>
      <c r="H14" s="117" t="n">
        <v>21742.46894161999</v>
      </c>
      <c r="I14" s="19">
        <f>G14+H14</f>
        <v/>
      </c>
      <c r="J14" s="119" t="n">
        <v>15622</v>
      </c>
      <c r="K14" s="117" t="n">
        <v>16214.783</v>
      </c>
      <c r="L14" s="117" t="n">
        <v>19454.35277817999</v>
      </c>
      <c r="M14" s="19">
        <f>K14+L14</f>
        <v/>
      </c>
      <c r="N14" s="88" t="n">
        <v>68</v>
      </c>
      <c r="O14" s="88" t="n">
        <v>59</v>
      </c>
      <c r="P14" s="88" t="n">
        <v>59</v>
      </c>
    </row>
    <row r="15">
      <c r="B15" s="43" t="inlineStr">
        <is>
          <t xml:space="preserve">DILLONS </t>
        </is>
      </c>
      <c r="C15" s="50" t="n">
        <v>165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9825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4971.39138868</v>
      </c>
      <c r="I16" s="19">
        <f>G16+H16</f>
        <v/>
      </c>
      <c r="J16" s="119" t="n">
        <v>0</v>
      </c>
      <c r="K16" s="117" t="n">
        <v>0</v>
      </c>
      <c r="L16" s="117" t="n">
        <v>4806.48002558</v>
      </c>
      <c r="M16" s="19">
        <f>K16+L16</f>
        <v/>
      </c>
      <c r="N16" s="88" t="n">
        <v>13</v>
      </c>
      <c r="O16" s="88" t="n">
        <v>12</v>
      </c>
      <c r="P16" s="88" t="n">
        <v>12</v>
      </c>
    </row>
    <row r="17" customFormat="1" s="4">
      <c r="B17" s="16" t="inlineStr">
        <is>
          <t>SBUX LV B</t>
        </is>
      </c>
      <c r="C17" s="17" t="n">
        <v>2096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2991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14425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35790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95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1212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16311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2666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7.xml><?xml version="1.0" encoding="utf-8"?>
<worksheet xmlns:r="http://schemas.openxmlformats.org/officeDocument/2006/relationships" xmlns="http://schemas.openxmlformats.org/spreadsheetml/2006/main">
  <sheetPr codeName="Sheet17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14440</v>
      </c>
      <c r="G6" s="117" t="n">
        <v>13831.50615</v>
      </c>
      <c r="H6" s="117" t="n">
        <v>4006.277723079999</v>
      </c>
      <c r="I6" s="19">
        <f>G6+H6</f>
        <v/>
      </c>
      <c r="J6" s="119" t="n">
        <v>16046</v>
      </c>
      <c r="K6" s="117" t="n">
        <v>7477.404666666666</v>
      </c>
      <c r="L6" s="117" t="n">
        <v>4329.581106499998</v>
      </c>
      <c r="M6" s="19">
        <f>K6+L6</f>
        <v/>
      </c>
      <c r="N6" s="85" t="n">
        <v>45</v>
      </c>
      <c r="O6" s="85" t="n">
        <v>44</v>
      </c>
      <c r="P6" s="85" t="n">
        <v>37</v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0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/>
      <c r="O8" s="87" t="n"/>
      <c r="P8" s="87" t="n"/>
    </row>
    <row r="9">
      <c r="B9" s="28" t="inlineStr">
        <is>
          <t>SPROUTS CO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0</v>
      </c>
      <c r="E10" s="18" t="inlineStr">
        <is>
          <t>Room 3</t>
        </is>
      </c>
      <c r="F10" s="119" t="n">
        <v>0</v>
      </c>
      <c r="G10" s="117" t="n">
        <v>0</v>
      </c>
      <c r="H10" s="117" t="n">
        <v>0</v>
      </c>
      <c r="I10" s="19">
        <f>G10+H10</f>
        <v/>
      </c>
      <c r="J10" s="119" t="n">
        <v>0</v>
      </c>
      <c r="K10" s="117" t="n">
        <v>0</v>
      </c>
      <c r="L10" s="117" t="n">
        <v>0</v>
      </c>
      <c r="M10" s="19">
        <f>K10+L10</f>
        <v/>
      </c>
      <c r="N10" s="88" t="n"/>
      <c r="O10" s="88" t="n"/>
      <c r="P10" s="88" t="n"/>
    </row>
    <row r="11">
      <c r="B11" s="16" t="inlineStr">
        <is>
          <t>ALBSFWY PHX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9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/>
      <c r="O12" s="88" t="n"/>
      <c r="P12" s="88" t="n"/>
    </row>
    <row r="13">
      <c r="B13" s="28" t="inlineStr">
        <is>
          <t>FRY'S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/>
      <c r="O14" s="88" t="n"/>
      <c r="P14" s="88" t="n"/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10065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/>
      <c r="O16" s="88" t="n"/>
      <c r="P16" s="88" t="n"/>
    </row>
    <row r="17" customFormat="1" s="4">
      <c r="B17" s="16" t="inlineStr">
        <is>
          <t>SBUX LV B</t>
        </is>
      </c>
      <c r="C17" s="17" t="n">
        <v>1033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4948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0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0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14440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0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8.xml><?xml version="1.0" encoding="utf-8"?>
<worksheet xmlns:r="http://schemas.openxmlformats.org/officeDocument/2006/relationships" xmlns="http://schemas.openxmlformats.org/spreadsheetml/2006/main">
  <sheetPr codeName="Sheet17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44529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68</v>
      </c>
      <c r="E6" s="18" t="inlineStr">
        <is>
          <t xml:space="preserve">Room 1 </t>
        </is>
      </c>
      <c r="F6" s="119" t="n">
        <v>22048</v>
      </c>
      <c r="G6" s="117" t="n">
        <v>12957.36951666666</v>
      </c>
      <c r="H6" s="117" t="n">
        <v>6832.798607139993</v>
      </c>
      <c r="I6" s="19">
        <f>G6+H6</f>
        <v/>
      </c>
      <c r="J6" s="119" t="n">
        <v>23108</v>
      </c>
      <c r="K6" s="117" t="n">
        <v>13393.23426666667</v>
      </c>
      <c r="L6" s="117" t="n">
        <v>7232.879551719996</v>
      </c>
      <c r="M6" s="19">
        <f>K6+L6</f>
        <v/>
      </c>
      <c r="N6" s="85" t="n">
        <v>64</v>
      </c>
      <c r="O6" s="85" t="n">
        <v>65</v>
      </c>
      <c r="P6" s="85" t="n">
        <v>49</v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1801</v>
      </c>
      <c r="E8" s="140" t="inlineStr">
        <is>
          <t>Room 2</t>
        </is>
      </c>
      <c r="F8" s="119" t="n">
        <v>0</v>
      </c>
      <c r="G8" s="117" t="n">
        <v>0</v>
      </c>
      <c r="H8" s="117" t="n">
        <v>3318.096360680001</v>
      </c>
      <c r="I8" s="19">
        <f>G8+H8</f>
        <v/>
      </c>
      <c r="J8" s="119" t="n">
        <v>0</v>
      </c>
      <c r="K8" s="117" t="n">
        <v>0</v>
      </c>
      <c r="L8" s="117" t="n">
        <v>3391.1496727</v>
      </c>
      <c r="M8" s="19">
        <f>K8+L8</f>
        <v/>
      </c>
      <c r="N8" s="87" t="n">
        <v>8</v>
      </c>
      <c r="O8" s="87" t="n">
        <v>8</v>
      </c>
      <c r="P8" s="87" t="n">
        <v>7</v>
      </c>
    </row>
    <row r="9">
      <c r="B9" s="28" t="inlineStr">
        <is>
          <t>SPROUTS CO</t>
        </is>
      </c>
      <c r="C9" s="17" t="n">
        <v>824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3644</v>
      </c>
      <c r="E10" s="18" t="inlineStr">
        <is>
          <t>Room 3</t>
        </is>
      </c>
      <c r="F10" s="119" t="n">
        <v>18690</v>
      </c>
      <c r="G10" s="117" t="n">
        <v>13687.07425</v>
      </c>
      <c r="H10" s="117" t="n">
        <v>384.467833</v>
      </c>
      <c r="I10" s="19">
        <f>G10+H10</f>
        <v/>
      </c>
      <c r="J10" s="119" t="n">
        <v>18973</v>
      </c>
      <c r="K10" s="117" t="n">
        <v>13838.13425</v>
      </c>
      <c r="L10" s="117" t="n">
        <v>418.4889476</v>
      </c>
      <c r="M10" s="19">
        <f>K10+L10</f>
        <v/>
      </c>
      <c r="N10" s="88" t="n">
        <v>43</v>
      </c>
      <c r="O10" s="88" t="n">
        <v>42</v>
      </c>
      <c r="P10" s="88" t="n">
        <v>35</v>
      </c>
    </row>
    <row r="11">
      <c r="B11" s="16" t="inlineStr">
        <is>
          <t>ALBSFWY PHX</t>
        </is>
      </c>
      <c r="C11" s="17" t="n">
        <v>10580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0</v>
      </c>
      <c r="E12" s="140" t="inlineStr">
        <is>
          <t>Room 4</t>
        </is>
      </c>
      <c r="F12" s="119" t="n">
        <v>11308</v>
      </c>
      <c r="G12" s="117" t="n">
        <v>10395.82875</v>
      </c>
      <c r="H12" s="117" t="n">
        <v>13676.1578803</v>
      </c>
      <c r="I12" s="19">
        <f>G12+H12</f>
        <v/>
      </c>
      <c r="J12" s="119" t="n">
        <v>10787</v>
      </c>
      <c r="K12" s="117" t="n">
        <v>9975.696750000003</v>
      </c>
      <c r="L12" s="117" t="n">
        <v>13155.65638243</v>
      </c>
      <c r="M12" s="19">
        <f>K12+L12</f>
        <v/>
      </c>
      <c r="N12" s="88" t="n">
        <v>49</v>
      </c>
      <c r="O12" s="88" t="n">
        <v>50</v>
      </c>
      <c r="P12" s="88" t="n">
        <v>42</v>
      </c>
    </row>
    <row r="13">
      <c r="B13" s="28" t="inlineStr">
        <is>
          <t>FRY'S</t>
        </is>
      </c>
      <c r="C13" s="17" t="n">
        <v>22769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22530</v>
      </c>
      <c r="G14" s="117" t="n">
        <v>17216.43</v>
      </c>
      <c r="H14" s="117" t="n">
        <v>25858.67502199999</v>
      </c>
      <c r="I14" s="19">
        <f>G14+H14</f>
        <v/>
      </c>
      <c r="J14" s="119" t="n">
        <v>20983</v>
      </c>
      <c r="K14" s="117" t="n">
        <v>14959.8885</v>
      </c>
      <c r="L14" s="117" t="n">
        <v>23534.78272975998</v>
      </c>
      <c r="M14" s="19">
        <f>K14+L14</f>
        <v/>
      </c>
      <c r="N14" s="88" t="n">
        <v>64</v>
      </c>
      <c r="O14" s="88" t="n">
        <v>62</v>
      </c>
      <c r="P14" s="88" t="n">
        <v>56</v>
      </c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10367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7435.38874996</v>
      </c>
      <c r="I16" s="19">
        <f>G16+H16</f>
        <v/>
      </c>
      <c r="J16" s="119" t="n">
        <v>0</v>
      </c>
      <c r="K16" s="117" t="n">
        <v>0</v>
      </c>
      <c r="L16" s="117" t="n">
        <v>7491.41343178</v>
      </c>
      <c r="M16" s="19">
        <f>K16+L16</f>
        <v/>
      </c>
      <c r="N16" s="88" t="n">
        <v>9</v>
      </c>
      <c r="O16" s="88" t="n">
        <v>9</v>
      </c>
      <c r="P16" s="88" t="n">
        <v>9</v>
      </c>
    </row>
    <row r="17" customFormat="1" s="4">
      <c r="B17" s="16" t="inlineStr">
        <is>
          <t>SBUX LV B</t>
        </is>
      </c>
      <c r="C17" s="17" t="n">
        <v>1645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4937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9977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30305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68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3644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15944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2625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79.xml><?xml version="1.0" encoding="utf-8"?>
<worksheet xmlns:r="http://schemas.openxmlformats.org/officeDocument/2006/relationships" xmlns="http://schemas.openxmlformats.org/spreadsheetml/2006/main">
  <sheetPr codeName="Sheet17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72</v>
      </c>
      <c r="E6" s="18" t="inlineStr">
        <is>
          <t xml:space="preserve">Room 1 </t>
        </is>
      </c>
      <c r="F6" s="119" t="n">
        <v>25958</v>
      </c>
      <c r="G6" s="117" t="n">
        <v>14019.4092</v>
      </c>
      <c r="H6" s="117" t="n">
        <v>8923.171854240005</v>
      </c>
      <c r="I6" s="19">
        <f>G6+H6</f>
        <v/>
      </c>
      <c r="J6" s="119" t="n">
        <v>27170</v>
      </c>
      <c r="K6" s="117" t="n">
        <v>16642.85945</v>
      </c>
      <c r="L6" s="117" t="n">
        <v>8880.441662499999</v>
      </c>
      <c r="M6" s="19">
        <f>K6+L6</f>
        <v/>
      </c>
      <c r="N6" s="85" t="n">
        <v>83</v>
      </c>
      <c r="O6" s="85" t="n">
        <v>77</v>
      </c>
      <c r="P6" s="85" t="n">
        <v>74</v>
      </c>
    </row>
    <row r="7">
      <c r="B7" s="16" t="inlineStr">
        <is>
          <t>SMITH'S</t>
        </is>
      </c>
      <c r="C7" s="17" t="n">
        <v>1259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1720</v>
      </c>
      <c r="E8" s="140" t="inlineStr">
        <is>
          <t>Room 2</t>
        </is>
      </c>
      <c r="F8" s="119" t="n">
        <v>0</v>
      </c>
      <c r="G8" s="117" t="n">
        <v>0</v>
      </c>
      <c r="H8" s="117" t="n">
        <v>3883.24227982</v>
      </c>
      <c r="I8" s="19">
        <f>G8+H8</f>
        <v/>
      </c>
      <c r="J8" s="119" t="n">
        <v>0</v>
      </c>
      <c r="K8" s="117" t="n">
        <v>0</v>
      </c>
      <c r="L8" s="117" t="n">
        <v>4262.2419916</v>
      </c>
      <c r="M8" s="19">
        <f>K8+L8</f>
        <v/>
      </c>
      <c r="N8" s="87" t="n">
        <v>6</v>
      </c>
      <c r="O8" s="87" t="n">
        <v>6</v>
      </c>
      <c r="P8" s="87" t="n">
        <v>5</v>
      </c>
    </row>
    <row r="9">
      <c r="B9" s="28" t="inlineStr">
        <is>
          <t>SPROUTS CO</t>
        </is>
      </c>
      <c r="C9" s="17" t="n">
        <v>888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2264</v>
      </c>
      <c r="E10" s="18" t="inlineStr">
        <is>
          <t>Room 3</t>
        </is>
      </c>
      <c r="F10" s="119" t="n">
        <v>18580</v>
      </c>
      <c r="G10" s="117" t="n">
        <v>12430.31175</v>
      </c>
      <c r="H10" s="117" t="n">
        <v>434.034767</v>
      </c>
      <c r="I10" s="19">
        <f>G10+H10</f>
        <v/>
      </c>
      <c r="J10" s="119" t="n">
        <v>25116</v>
      </c>
      <c r="K10" s="117" t="n">
        <v>18616.19875</v>
      </c>
      <c r="L10" s="117" t="n">
        <v>426.4761364</v>
      </c>
      <c r="M10" s="19">
        <f>K10+L10</f>
        <v/>
      </c>
      <c r="N10" s="88" t="n">
        <v>47</v>
      </c>
      <c r="O10" s="88" t="n">
        <v>46</v>
      </c>
      <c r="P10" s="88" t="n">
        <v>43</v>
      </c>
    </row>
    <row r="11">
      <c r="B11" s="16" t="inlineStr">
        <is>
          <t>ALBSFWY PHX</t>
        </is>
      </c>
      <c r="C11" s="17" t="n">
        <v>10331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1348</v>
      </c>
      <c r="E12" s="140" t="inlineStr">
        <is>
          <t>Room 4</t>
        </is>
      </c>
      <c r="F12" s="119" t="n">
        <v>14381</v>
      </c>
      <c r="G12" s="117" t="n">
        <v>11583.8635</v>
      </c>
      <c r="H12" s="117" t="n">
        <v>17199.04769596</v>
      </c>
      <c r="I12" s="19">
        <f>G12+H12</f>
        <v/>
      </c>
      <c r="J12" s="119" t="n">
        <v>14071</v>
      </c>
      <c r="K12" s="117" t="n">
        <v>13122.7245</v>
      </c>
      <c r="L12" s="117" t="n">
        <v>17697.33007148</v>
      </c>
      <c r="M12" s="19">
        <f>K12+L12</f>
        <v/>
      </c>
      <c r="N12" s="88" t="n">
        <v>54</v>
      </c>
      <c r="O12" s="88" t="n">
        <v>52</v>
      </c>
      <c r="P12" s="88" t="n">
        <v>48</v>
      </c>
    </row>
    <row r="13">
      <c r="B13" s="28" t="inlineStr">
        <is>
          <t>FRY'S</t>
        </is>
      </c>
      <c r="C13" s="17" t="n">
        <v>26774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809</v>
      </c>
      <c r="E14" s="18" t="inlineStr">
        <is>
          <t>Room 5</t>
        </is>
      </c>
      <c r="F14" s="119" t="n">
        <v>19414</v>
      </c>
      <c r="G14" s="117" t="n">
        <v>16618.26875</v>
      </c>
      <c r="H14" s="117" t="n">
        <v>24091.40746658001</v>
      </c>
      <c r="I14" s="19">
        <f>G14+H14</f>
        <v/>
      </c>
      <c r="J14" s="119" t="n">
        <v>17969</v>
      </c>
      <c r="K14" s="117" t="n">
        <v>15607.63125</v>
      </c>
      <c r="L14" s="117" t="n">
        <v>21964.05506692</v>
      </c>
      <c r="M14" s="19">
        <f>K14+L14</f>
        <v/>
      </c>
      <c r="N14" s="88" t="n">
        <v>65</v>
      </c>
      <c r="O14" s="88" t="n">
        <v>63</v>
      </c>
      <c r="P14" s="88" t="n">
        <v>54</v>
      </c>
    </row>
    <row r="15">
      <c r="B15" s="43" t="inlineStr">
        <is>
          <t xml:space="preserve">DILLONS </t>
        </is>
      </c>
      <c r="C15" s="50" t="n">
        <v>183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10895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5102.16171656</v>
      </c>
      <c r="I16" s="19">
        <f>G16+H16</f>
        <v/>
      </c>
      <c r="J16" s="119" t="n">
        <v>0</v>
      </c>
      <c r="K16" s="117" t="n">
        <v>0</v>
      </c>
      <c r="L16" s="117" t="n">
        <v>9330.9104431</v>
      </c>
      <c r="M16" s="19">
        <f>K16+L16</f>
        <v/>
      </c>
      <c r="N16" s="88" t="n">
        <v>9</v>
      </c>
      <c r="O16" s="88" t="n">
        <v>9</v>
      </c>
      <c r="P16" s="88" t="n">
        <v>9</v>
      </c>
    </row>
    <row r="17" customFormat="1" s="4">
      <c r="B17" s="16" t="inlineStr">
        <is>
          <t>SBUX LV B</t>
        </is>
      </c>
      <c r="C17" s="17" t="n">
        <v>1217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5295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12471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35765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72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2264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16427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2608</v>
      </c>
      <c r="D31" s="80">
        <f>SUM(C8+C9)</f>
        <v/>
      </c>
      <c r="E31" s="81">
        <f>C31-D31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80.xml><?xml version="1.0" encoding="utf-8"?>
<worksheet xmlns:r="http://schemas.openxmlformats.org/officeDocument/2006/relationships" xmlns="http://schemas.openxmlformats.org/spreadsheetml/2006/main">
  <sheetPr codeName="Sheet18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42</v>
      </c>
      <c r="E6" s="18" t="inlineStr">
        <is>
          <t xml:space="preserve">Room 1 </t>
        </is>
      </c>
      <c r="F6" s="119" t="n">
        <v>26080</v>
      </c>
      <c r="G6" s="117" t="n">
        <v>14011.3475</v>
      </c>
      <c r="H6" s="117" t="n">
        <v>7818.411822760001</v>
      </c>
      <c r="I6" s="19">
        <f>G6+H6</f>
        <v/>
      </c>
      <c r="J6" s="119" t="n">
        <v>27249</v>
      </c>
      <c r="K6" s="117" t="n">
        <v>16172.59325</v>
      </c>
      <c r="L6" s="117" t="n">
        <v>7378.494599619999</v>
      </c>
      <c r="M6" s="19">
        <f>K6+L6</f>
        <v/>
      </c>
      <c r="N6" s="85" t="n">
        <v>79</v>
      </c>
      <c r="O6" s="85" t="n">
        <v>75</v>
      </c>
      <c r="P6" s="85" t="n">
        <v>66</v>
      </c>
    </row>
    <row r="7">
      <c r="B7" s="16" t="inlineStr">
        <is>
          <t>SMITH'S</t>
        </is>
      </c>
      <c r="C7" s="17" t="n">
        <v>1659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1513</v>
      </c>
      <c r="E8" s="140" t="inlineStr">
        <is>
          <t>Room 2</t>
        </is>
      </c>
      <c r="F8" s="119" t="n">
        <v>0</v>
      </c>
      <c r="G8" s="117" t="n">
        <v>0</v>
      </c>
      <c r="H8" s="117" t="n">
        <v>4432.02682004</v>
      </c>
      <c r="I8" s="19">
        <f>G8+H8</f>
        <v/>
      </c>
      <c r="J8" s="119" t="n">
        <v>0</v>
      </c>
      <c r="K8" s="117" t="n">
        <v>0</v>
      </c>
      <c r="L8" s="117" t="n">
        <v>4366.457421879999</v>
      </c>
      <c r="M8" s="19">
        <f>K8+L8</f>
        <v/>
      </c>
      <c r="N8" s="87" t="n">
        <v>4</v>
      </c>
      <c r="O8" s="87" t="n">
        <v>4</v>
      </c>
      <c r="P8" s="87" t="n">
        <v>4</v>
      </c>
    </row>
    <row r="9">
      <c r="B9" s="28" t="inlineStr">
        <is>
          <t>SPROUTS CO</t>
        </is>
      </c>
      <c r="C9" s="17" t="n">
        <v>992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2291</v>
      </c>
      <c r="E10" s="18" t="inlineStr">
        <is>
          <t>Room 3</t>
        </is>
      </c>
      <c r="F10" s="119" t="n">
        <v>19457</v>
      </c>
      <c r="G10" s="117" t="n">
        <v>13937.6745</v>
      </c>
      <c r="H10" s="117" t="n">
        <v>436.93459</v>
      </c>
      <c r="I10" s="19">
        <f>G10+H10</f>
        <v/>
      </c>
      <c r="J10" s="119" t="n">
        <v>18656</v>
      </c>
      <c r="K10" s="117" t="n">
        <v>14051.2265</v>
      </c>
      <c r="L10" s="117" t="n">
        <v>407.6788956000001</v>
      </c>
      <c r="M10" s="19">
        <f>K10+L10</f>
        <v/>
      </c>
      <c r="N10" s="88" t="n">
        <v>42</v>
      </c>
      <c r="O10" s="88" t="n">
        <v>41</v>
      </c>
      <c r="P10" s="88" t="n">
        <v>35</v>
      </c>
    </row>
    <row r="11">
      <c r="B11" s="16" t="inlineStr">
        <is>
          <t>ALBSFWY PHX</t>
        </is>
      </c>
      <c r="C11" s="17" t="n">
        <v>9852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2044</v>
      </c>
      <c r="E12" s="140" t="inlineStr">
        <is>
          <t>Room 4</t>
        </is>
      </c>
      <c r="F12" s="119" t="n">
        <v>14078</v>
      </c>
      <c r="G12" s="117" t="n">
        <v>11112.7465</v>
      </c>
      <c r="H12" s="117" t="n">
        <v>16749.38713830999</v>
      </c>
      <c r="I12" s="19">
        <f>G12+H12</f>
        <v/>
      </c>
      <c r="J12" s="119" t="n">
        <v>14788</v>
      </c>
      <c r="K12" s="117" t="n">
        <v>13917.9375</v>
      </c>
      <c r="L12" s="117" t="n">
        <v>17471.11379281</v>
      </c>
      <c r="M12" s="19">
        <f>K12+L12</f>
        <v/>
      </c>
      <c r="N12" s="88" t="n">
        <v>55</v>
      </c>
      <c r="O12" s="88" t="n">
        <v>53</v>
      </c>
      <c r="P12" s="88" t="n">
        <v>45</v>
      </c>
    </row>
    <row r="13">
      <c r="B13" s="28" t="inlineStr">
        <is>
          <t>FRY'S</t>
        </is>
      </c>
      <c r="C13" s="17" t="n">
        <v>29589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1275</v>
      </c>
      <c r="E14" s="18" t="inlineStr">
        <is>
          <t>Room 5</t>
        </is>
      </c>
      <c r="F14" s="119" t="n">
        <v>17478</v>
      </c>
      <c r="G14" s="117" t="n">
        <v>13570.3625</v>
      </c>
      <c r="H14" s="117" t="n">
        <v>20857.08783888001</v>
      </c>
      <c r="I14" s="19">
        <f>G14+H14</f>
        <v/>
      </c>
      <c r="J14" s="119" t="n">
        <v>17933</v>
      </c>
      <c r="K14" s="117" t="n">
        <v>16208.349</v>
      </c>
      <c r="L14" s="117" t="n">
        <v>21479.26206202</v>
      </c>
      <c r="M14" s="19">
        <f>K14+L14</f>
        <v/>
      </c>
      <c r="N14" s="88" t="n">
        <v>63</v>
      </c>
      <c r="O14" s="88" t="n">
        <v>61</v>
      </c>
      <c r="P14" s="88" t="n">
        <v>52</v>
      </c>
    </row>
    <row r="15">
      <c r="B15" s="43" t="inlineStr">
        <is>
          <t xml:space="preserve">DILLONS </t>
        </is>
      </c>
      <c r="C15" s="50" t="n">
        <v>384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10235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8424.856901879999</v>
      </c>
      <c r="I16" s="19">
        <f>G16+H16</f>
        <v/>
      </c>
      <c r="J16" s="119" t="n">
        <v>0</v>
      </c>
      <c r="K16" s="117" t="n">
        <v>0</v>
      </c>
      <c r="L16" s="117" t="n">
        <v>8401.044154740001</v>
      </c>
      <c r="M16" s="19">
        <f>K16+L16</f>
        <v/>
      </c>
      <c r="N16" s="88" t="n">
        <v>11</v>
      </c>
      <c r="O16" s="88" t="n">
        <v>11</v>
      </c>
      <c r="P16" s="88" t="n">
        <v>11</v>
      </c>
    </row>
    <row r="17" customFormat="1" s="4">
      <c r="B17" s="16" t="inlineStr">
        <is>
          <t>SBUX LV B</t>
        </is>
      </c>
      <c r="C17" s="17" t="n">
        <v>2417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4875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12635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35029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42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2291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17965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2505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81.xml><?xml version="1.0" encoding="utf-8"?>
<worksheet xmlns:r="http://schemas.openxmlformats.org/officeDocument/2006/relationships" xmlns="http://schemas.openxmlformats.org/spreadsheetml/2006/main">
  <sheetPr codeName="Sheet18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137</v>
      </c>
      <c r="E6" s="18" t="inlineStr">
        <is>
          <t xml:space="preserve">Room 1 </t>
        </is>
      </c>
      <c r="F6" s="119" t="n">
        <v>27523</v>
      </c>
      <c r="G6" s="117" t="n">
        <v>13978.89460000001</v>
      </c>
      <c r="H6" s="117" t="n">
        <v>8687.834599260006</v>
      </c>
      <c r="I6" s="19">
        <f>G6+H6</f>
        <v/>
      </c>
      <c r="J6" s="119" t="n">
        <v>31201</v>
      </c>
      <c r="K6" s="117" t="n">
        <v>18183.7811</v>
      </c>
      <c r="L6" s="117" t="n">
        <v>9681.845620140006</v>
      </c>
      <c r="M6" s="19">
        <f>K6+L6</f>
        <v/>
      </c>
      <c r="N6" s="85" t="n">
        <v>85</v>
      </c>
      <c r="O6" s="85" t="n">
        <v>75</v>
      </c>
      <c r="P6" s="85" t="n">
        <v>75</v>
      </c>
    </row>
    <row r="7">
      <c r="B7" s="16" t="inlineStr">
        <is>
          <t>SMITH'S</t>
        </is>
      </c>
      <c r="C7" s="17" t="n">
        <v>894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1750</v>
      </c>
      <c r="E8" s="140" t="inlineStr">
        <is>
          <t>Room 2</t>
        </is>
      </c>
      <c r="F8" s="119" t="n">
        <v>0</v>
      </c>
      <c r="G8" s="117" t="n">
        <v>0</v>
      </c>
      <c r="H8" s="117" t="n">
        <v>4027.51352582</v>
      </c>
      <c r="I8" s="19">
        <f>G8+H8</f>
        <v/>
      </c>
      <c r="J8" s="119" t="n">
        <v>0</v>
      </c>
      <c r="K8" s="117" t="n">
        <v>0</v>
      </c>
      <c r="L8" s="117" t="n">
        <v>4245.77445148</v>
      </c>
      <c r="M8" s="19">
        <f>K8+L8</f>
        <v/>
      </c>
      <c r="N8" s="87" t="n">
        <v>6</v>
      </c>
      <c r="O8" s="87" t="n">
        <v>6</v>
      </c>
      <c r="P8" s="87" t="n">
        <v>4</v>
      </c>
    </row>
    <row r="9">
      <c r="B9" s="28" t="inlineStr">
        <is>
          <t>SPROUTS CO</t>
        </is>
      </c>
      <c r="C9" s="17" t="n">
        <v>966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2399</v>
      </c>
      <c r="E10" s="18" t="inlineStr">
        <is>
          <t>Room 3</t>
        </is>
      </c>
      <c r="F10" s="119" t="n">
        <v>19633</v>
      </c>
      <c r="G10" s="117" t="n">
        <v>12328.61475</v>
      </c>
      <c r="H10" s="117" t="n">
        <v>412.7354960000001</v>
      </c>
      <c r="I10" s="19">
        <f>G10+H10</f>
        <v/>
      </c>
      <c r="J10" s="119" t="n">
        <v>21304</v>
      </c>
      <c r="K10" s="117" t="n">
        <v>14391.09475</v>
      </c>
      <c r="L10" s="117" t="n">
        <v>526.6343042</v>
      </c>
      <c r="M10" s="19">
        <f>K10+L10</f>
        <v/>
      </c>
      <c r="N10" s="88" t="n">
        <v>54</v>
      </c>
      <c r="O10" s="88" t="n">
        <v>51</v>
      </c>
      <c r="P10" s="88" t="n">
        <v>47</v>
      </c>
    </row>
    <row r="11">
      <c r="B11" s="16" t="inlineStr">
        <is>
          <t>ALBSFWY PHX</t>
        </is>
      </c>
      <c r="C11" s="17" t="n">
        <v>11038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1364</v>
      </c>
      <c r="E12" s="140" t="inlineStr">
        <is>
          <t>Room 4</t>
        </is>
      </c>
      <c r="F12" s="119" t="n">
        <v>13672</v>
      </c>
      <c r="G12" s="117" t="n">
        <v>11114.50125</v>
      </c>
      <c r="H12" s="117" t="n">
        <v>17521.36138411</v>
      </c>
      <c r="I12" s="19">
        <f>G12+H12</f>
        <v/>
      </c>
      <c r="J12" s="119" t="n">
        <v>13447</v>
      </c>
      <c r="K12" s="117" t="n">
        <v>13418.9425</v>
      </c>
      <c r="L12" s="117" t="n">
        <v>17385.02411396</v>
      </c>
      <c r="M12" s="19">
        <f>K12+L12</f>
        <v/>
      </c>
      <c r="N12" s="88" t="n">
        <v>49</v>
      </c>
      <c r="O12" s="88" t="n">
        <v>49</v>
      </c>
      <c r="P12" s="88" t="n">
        <v>42</v>
      </c>
    </row>
    <row r="13">
      <c r="B13" s="28" t="inlineStr">
        <is>
          <t>FRY'S</t>
        </is>
      </c>
      <c r="C13" s="17">
        <f>22281-C7-C12-C14-C15</f>
        <v/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810</v>
      </c>
      <c r="E14" s="18" t="inlineStr">
        <is>
          <t>Room 5</t>
        </is>
      </c>
      <c r="F14" s="119" t="n">
        <v>18108</v>
      </c>
      <c r="G14" s="117" t="n">
        <v>14052.2465</v>
      </c>
      <c r="H14" s="117" t="n">
        <v>22309.09528022001</v>
      </c>
      <c r="I14" s="19">
        <f>G14+H14</f>
        <v/>
      </c>
      <c r="J14" s="119" t="n">
        <v>17769</v>
      </c>
      <c r="K14" s="117" t="n">
        <v>15292.5125</v>
      </c>
      <c r="L14" s="117" t="n">
        <v>21761.64140536</v>
      </c>
      <c r="M14" s="19">
        <f>K14+L14</f>
        <v/>
      </c>
      <c r="N14" s="88" t="n">
        <v>59</v>
      </c>
      <c r="O14" s="88" t="n">
        <v>57</v>
      </c>
      <c r="P14" s="88" t="n">
        <v>49</v>
      </c>
    </row>
    <row r="15">
      <c r="B15" s="43" t="inlineStr">
        <is>
          <t xml:space="preserve">DILLONS </t>
        </is>
      </c>
      <c r="C15" s="50" t="n">
        <v>182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12774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5372.6444873</v>
      </c>
      <c r="I16" s="19">
        <f>G16+H16</f>
        <v/>
      </c>
      <c r="J16" s="119" t="n">
        <v>0</v>
      </c>
      <c r="K16" s="117" t="n">
        <v>0</v>
      </c>
      <c r="L16" s="117" t="n">
        <v>5352.58958788</v>
      </c>
      <c r="M16" s="19">
        <f>K16+L16</f>
        <v/>
      </c>
      <c r="N16" s="88" t="n">
        <v>12</v>
      </c>
      <c r="O16" s="88" t="n">
        <v>12</v>
      </c>
      <c r="P16" s="88" t="n">
        <v>11</v>
      </c>
    </row>
    <row r="17" customFormat="1" s="4">
      <c r="B17" s="16" t="inlineStr">
        <is>
          <t>SBUX LV B</t>
        </is>
      </c>
      <c r="C17" s="17" t="n">
        <v>3095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6224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12704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33150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137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2399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16217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2655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82.xml><?xml version="1.0" encoding="utf-8"?>
<worksheet xmlns:r="http://schemas.openxmlformats.org/officeDocument/2006/relationships" xmlns="http://schemas.openxmlformats.org/spreadsheetml/2006/main">
  <sheetPr codeName="Sheet182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25066</v>
      </c>
      <c r="G6" s="117" t="n">
        <v>15017.9965</v>
      </c>
      <c r="H6" s="117" t="n">
        <v>7748.873208559991</v>
      </c>
      <c r="I6" s="19">
        <f>G6+H6</f>
        <v/>
      </c>
      <c r="J6" s="119" t="n">
        <v>20923</v>
      </c>
      <c r="K6" s="117" t="n">
        <v>14914.48925</v>
      </c>
      <c r="L6" s="117" t="n">
        <v>7726.069016379993</v>
      </c>
      <c r="M6" s="19">
        <f>K6+L6</f>
        <v/>
      </c>
      <c r="N6" s="85" t="n">
        <v>82</v>
      </c>
      <c r="O6" s="85" t="n">
        <v>77</v>
      </c>
      <c r="P6" s="85" t="n">
        <v>70</v>
      </c>
    </row>
    <row r="7">
      <c r="B7" s="16" t="inlineStr">
        <is>
          <t>SMITH'S</t>
        </is>
      </c>
      <c r="C7" s="17" t="n">
        <v>1959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1820</v>
      </c>
      <c r="E8" s="140" t="inlineStr">
        <is>
          <t>Room 2</t>
        </is>
      </c>
      <c r="F8" s="119" t="n">
        <v>0</v>
      </c>
      <c r="G8" s="117" t="n">
        <v>0</v>
      </c>
      <c r="H8" s="117" t="n">
        <v>4272.25994632</v>
      </c>
      <c r="I8" s="19">
        <f>G8+H8</f>
        <v/>
      </c>
      <c r="J8" s="119" t="n">
        <v>0</v>
      </c>
      <c r="K8" s="117" t="n">
        <v>0</v>
      </c>
      <c r="L8" s="117" t="n">
        <v>4006.03996316</v>
      </c>
      <c r="M8" s="19">
        <f>K8+L8</f>
        <v/>
      </c>
      <c r="N8" s="87" t="n">
        <v>8</v>
      </c>
      <c r="O8" s="87" t="n">
        <v>8</v>
      </c>
      <c r="P8" s="87" t="n">
        <v>7</v>
      </c>
    </row>
    <row r="9">
      <c r="B9" s="28" t="inlineStr">
        <is>
          <t>SPROUTS CO</t>
        </is>
      </c>
      <c r="C9" s="17" t="n">
        <v>1002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4331</v>
      </c>
      <c r="E10" s="18" t="inlineStr">
        <is>
          <t>Room 3</t>
        </is>
      </c>
      <c r="F10" s="119" t="n">
        <v>18897</v>
      </c>
      <c r="G10" s="117" t="n">
        <v>14581.30175</v>
      </c>
      <c r="H10" s="117" t="n">
        <v>402.3862728</v>
      </c>
      <c r="I10" s="19">
        <f>G10+H10</f>
        <v/>
      </c>
      <c r="J10" s="119" t="n">
        <v>16448</v>
      </c>
      <c r="K10" s="117" t="n">
        <v>13366.59925</v>
      </c>
      <c r="L10" s="117" t="n">
        <v>272.2902658</v>
      </c>
      <c r="M10" s="19">
        <f>K10+L10</f>
        <v/>
      </c>
      <c r="N10" s="88" t="n">
        <v>54</v>
      </c>
      <c r="O10" s="88" t="n">
        <v>51</v>
      </c>
      <c r="P10" s="88" t="n">
        <v>44</v>
      </c>
    </row>
    <row r="11">
      <c r="B11" s="16" t="inlineStr">
        <is>
          <t>ALBSFWY PHX</t>
        </is>
      </c>
      <c r="C11" s="17" t="n">
        <v>10986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2044</v>
      </c>
      <c r="E12" s="140" t="inlineStr">
        <is>
          <t>Room 4</t>
        </is>
      </c>
      <c r="F12" s="119" t="n">
        <v>13396</v>
      </c>
      <c r="G12" s="117" t="n">
        <v>11651.72275</v>
      </c>
      <c r="H12" s="117" t="n">
        <v>17663.83772036999</v>
      </c>
      <c r="I12" s="19">
        <f>G12+H12</f>
        <v/>
      </c>
      <c r="J12" s="119" t="n">
        <v>13699</v>
      </c>
      <c r="K12" s="117" t="n">
        <v>13722.147</v>
      </c>
      <c r="L12" s="117" t="n">
        <v>17912.1893759</v>
      </c>
      <c r="M12" s="19">
        <f>K12+L12</f>
        <v/>
      </c>
      <c r="N12" s="88" t="n">
        <v>51</v>
      </c>
      <c r="O12" s="88" t="n">
        <v>54</v>
      </c>
      <c r="P12" s="88" t="n">
        <v>45</v>
      </c>
    </row>
    <row r="13">
      <c r="B13" s="28" t="inlineStr">
        <is>
          <t>FRY'S</t>
        </is>
      </c>
      <c r="C13" s="17" t="n">
        <v>28541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1773</v>
      </c>
      <c r="E14" s="18" t="inlineStr">
        <is>
          <t>Room 5</t>
        </is>
      </c>
      <c r="F14" s="119" t="n">
        <v>24255</v>
      </c>
      <c r="G14" s="117" t="n">
        <v>16635.48575</v>
      </c>
      <c r="H14" s="117" t="n">
        <v>28182.16235804</v>
      </c>
      <c r="I14" s="19">
        <f>G14+H14</f>
        <v/>
      </c>
      <c r="J14" s="119" t="n">
        <v>24467</v>
      </c>
      <c r="K14" s="117" t="n">
        <v>17626.6575</v>
      </c>
      <c r="L14" s="117" t="n">
        <v>28109.6489256</v>
      </c>
      <c r="M14" s="19">
        <f>K14+L14</f>
        <v/>
      </c>
      <c r="N14" s="88" t="n">
        <v>68</v>
      </c>
      <c r="O14" s="88" t="n">
        <v>71</v>
      </c>
      <c r="P14" s="88" t="n">
        <v>63</v>
      </c>
    </row>
    <row r="15">
      <c r="B15" s="43" t="inlineStr">
        <is>
          <t xml:space="preserve">DILLONS </t>
        </is>
      </c>
      <c r="C15" s="50" t="n">
        <v>384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6453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8881.36901402</v>
      </c>
      <c r="I16" s="19">
        <f>G16+H16</f>
        <v/>
      </c>
      <c r="J16" s="119" t="n">
        <v>0</v>
      </c>
      <c r="K16" s="117" t="n">
        <v>0</v>
      </c>
      <c r="L16" s="117" t="n">
        <v>8812.16515332</v>
      </c>
      <c r="M16" s="19">
        <f>K16+L16</f>
        <v/>
      </c>
      <c r="N16" s="88" t="n">
        <v>13</v>
      </c>
      <c r="O16" s="88" t="n">
        <v>13</v>
      </c>
      <c r="P16" s="88" t="n">
        <v>11</v>
      </c>
    </row>
    <row r="17" customFormat="1" s="4">
      <c r="B17" s="16" t="inlineStr">
        <is>
          <t>SBUX LV B</t>
        </is>
      </c>
      <c r="C17" s="17" t="n">
        <v>733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3193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11672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33552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4331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16794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4703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83.xml><?xml version="1.0" encoding="utf-8"?>
<worksheet xmlns:r="http://schemas.openxmlformats.org/officeDocument/2006/relationships" xmlns="http://schemas.openxmlformats.org/spreadsheetml/2006/main">
  <sheetPr codeName="Sheet183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73</v>
      </c>
      <c r="E6" s="18" t="inlineStr">
        <is>
          <t xml:space="preserve">Room 1 </t>
        </is>
      </c>
      <c r="F6" s="119" t="n">
        <v>24422</v>
      </c>
      <c r="G6" s="117" t="n">
        <v>13722.6405</v>
      </c>
      <c r="H6" s="117" t="n">
        <v>7373.911895119992</v>
      </c>
      <c r="I6" s="19">
        <f>G6+H6</f>
        <v/>
      </c>
      <c r="J6" s="119" t="n">
        <v>29036</v>
      </c>
      <c r="K6" s="117" t="n">
        <v>16748.94445</v>
      </c>
      <c r="L6" s="117" t="n">
        <v>8367.057560479992</v>
      </c>
      <c r="M6" s="19">
        <f>K6+L6</f>
        <v/>
      </c>
      <c r="N6" s="85" t="n">
        <v>96</v>
      </c>
      <c r="O6" s="85" t="n">
        <v>94</v>
      </c>
      <c r="P6" s="85" t="n">
        <v>77</v>
      </c>
    </row>
    <row r="7">
      <c r="B7" s="16" t="inlineStr">
        <is>
          <t>SMITH'S</t>
        </is>
      </c>
      <c r="C7" s="17" t="n">
        <v>822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4107</v>
      </c>
      <c r="E8" s="140" t="inlineStr">
        <is>
          <t>Room 2</t>
        </is>
      </c>
      <c r="F8" s="119" t="n">
        <v>0</v>
      </c>
      <c r="G8" s="117" t="n">
        <v>0</v>
      </c>
      <c r="H8" s="117" t="n">
        <v>3723.77043982</v>
      </c>
      <c r="I8" s="19">
        <f>G8+H8</f>
        <v/>
      </c>
      <c r="J8" s="119" t="n">
        <v>0</v>
      </c>
      <c r="K8" s="117" t="n">
        <v>0</v>
      </c>
      <c r="L8" s="117" t="n">
        <v>3874.723985820001</v>
      </c>
      <c r="M8" s="19">
        <f>K8+L8</f>
        <v/>
      </c>
      <c r="N8" s="87" t="n">
        <v>8</v>
      </c>
      <c r="O8" s="87" t="n">
        <v>8</v>
      </c>
      <c r="P8" s="87" t="n">
        <v>5</v>
      </c>
    </row>
    <row r="9">
      <c r="B9" s="28" t="inlineStr">
        <is>
          <t>SPROUTS CO</t>
        </is>
      </c>
      <c r="C9" s="17" t="n">
        <v>1746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2433</v>
      </c>
      <c r="E10" s="18" t="inlineStr">
        <is>
          <t>Room 3</t>
        </is>
      </c>
      <c r="F10" s="119" t="n">
        <v>16593</v>
      </c>
      <c r="G10" s="117" t="n">
        <v>10794.0945</v>
      </c>
      <c r="H10" s="117" t="n">
        <v>378.4154130000001</v>
      </c>
      <c r="I10" s="19">
        <f>G10+H10</f>
        <v/>
      </c>
      <c r="J10" s="119" t="n">
        <v>18809</v>
      </c>
      <c r="K10" s="117" t="n">
        <v>13267.202</v>
      </c>
      <c r="L10" s="117" t="n">
        <v>436.1284784</v>
      </c>
      <c r="M10" s="19">
        <f>K10+L10</f>
        <v/>
      </c>
      <c r="N10" s="88" t="n">
        <v>50</v>
      </c>
      <c r="O10" s="88" t="n">
        <v>53</v>
      </c>
      <c r="P10" s="88" t="n">
        <v>45</v>
      </c>
    </row>
    <row r="11">
      <c r="B11" s="16" t="inlineStr">
        <is>
          <t>ALBSFWY PHX</t>
        </is>
      </c>
      <c r="C11" s="17" t="n">
        <v>9098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1142</v>
      </c>
      <c r="E12" s="140" t="inlineStr">
        <is>
          <t>Room 4</t>
        </is>
      </c>
      <c r="F12" s="119" t="n">
        <v>14234</v>
      </c>
      <c r="G12" s="117" t="n">
        <v>9868.578249999999</v>
      </c>
      <c r="H12" s="117" t="n">
        <v>18439.8368631</v>
      </c>
      <c r="I12" s="19">
        <f>G12+H12</f>
        <v/>
      </c>
      <c r="J12" s="119" t="n">
        <v>15373</v>
      </c>
      <c r="K12" s="117" t="n">
        <v>15162.96925</v>
      </c>
      <c r="L12" s="117" t="n">
        <v>19434.83686351999</v>
      </c>
      <c r="M12" s="19">
        <f>K12+L12</f>
        <v/>
      </c>
      <c r="N12" s="88" t="n">
        <v>55</v>
      </c>
      <c r="O12" s="88" t="n">
        <v>59</v>
      </c>
      <c r="P12" s="88" t="n">
        <v>46</v>
      </c>
    </row>
    <row r="13">
      <c r="B13" s="28" t="inlineStr">
        <is>
          <t>FRY'S</t>
        </is>
      </c>
      <c r="C13" s="17">
        <f>25124-C7-C12-C14-C15</f>
        <v/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714</v>
      </c>
      <c r="E14" s="18" t="inlineStr">
        <is>
          <t>Room 5</t>
        </is>
      </c>
      <c r="F14" s="119" t="n">
        <v>26181</v>
      </c>
      <c r="G14" s="117" t="n">
        <v>7716.875</v>
      </c>
      <c r="H14" s="117" t="n">
        <v>30874.03977254001</v>
      </c>
      <c r="I14" s="19">
        <f>G14+H14</f>
        <v/>
      </c>
      <c r="J14" s="119" t="n">
        <v>27896</v>
      </c>
      <c r="K14" s="117" t="n">
        <v>21597.11075</v>
      </c>
      <c r="L14" s="117" t="n">
        <v>33601.03015096001</v>
      </c>
      <c r="M14" s="19">
        <f>K14+L14</f>
        <v/>
      </c>
      <c r="N14" s="88" t="n">
        <v>60</v>
      </c>
      <c r="O14" s="88" t="n"/>
      <c r="P14" s="88" t="n">
        <v>50</v>
      </c>
    </row>
    <row r="15">
      <c r="B15" s="43" t="inlineStr">
        <is>
          <t xml:space="preserve">DILLONS </t>
        </is>
      </c>
      <c r="C15" s="50" t="n">
        <v>164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11977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4523.7115747</v>
      </c>
      <c r="I16" s="19">
        <f>G16+H16</f>
        <v/>
      </c>
      <c r="J16" s="119" t="n">
        <v>0</v>
      </c>
      <c r="K16" s="117" t="n">
        <v>0</v>
      </c>
      <c r="L16" s="117" t="n">
        <v>4543.013190899999</v>
      </c>
      <c r="M16" s="19">
        <f>K16+L16</f>
        <v/>
      </c>
      <c r="N16" s="88" t="n">
        <v>11</v>
      </c>
      <c r="O16" s="88" t="n"/>
      <c r="P16" s="88" t="n">
        <v>9</v>
      </c>
    </row>
    <row r="17" customFormat="1" s="4">
      <c r="B17" s="16" t="inlineStr">
        <is>
          <t>SBUX LV B</t>
        </is>
      </c>
      <c r="C17" s="17" t="n">
        <v>2390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4821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11662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33659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4860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15489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2977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84.xml><?xml version="1.0" encoding="utf-8"?>
<worksheet xmlns:r="http://schemas.openxmlformats.org/officeDocument/2006/relationships" xmlns="http://schemas.openxmlformats.org/spreadsheetml/2006/main">
  <sheetPr codeName="Sheet18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15695</v>
      </c>
      <c r="G6" s="117" t="n">
        <v>13735.47995</v>
      </c>
      <c r="H6" s="117" t="n">
        <v>1288.11925</v>
      </c>
      <c r="I6" s="19">
        <f>G6+H6</f>
        <v/>
      </c>
      <c r="J6" s="119" t="n">
        <v>15468</v>
      </c>
      <c r="K6" s="117" t="n">
        <v>13735.47995</v>
      </c>
      <c r="L6" s="117" t="n">
        <v>1288.11925</v>
      </c>
      <c r="M6" s="19">
        <f>K6+L6</f>
        <v/>
      </c>
      <c r="N6" s="85" t="n">
        <v>47</v>
      </c>
      <c r="O6" s="85" t="n">
        <v>46</v>
      </c>
      <c r="P6" s="85" t="n">
        <v>37</v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0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0</v>
      </c>
      <c r="O8" s="87" t="n">
        <v>0</v>
      </c>
      <c r="P8" s="87" t="n">
        <v>0</v>
      </c>
    </row>
    <row r="9">
      <c r="B9" s="28" t="inlineStr">
        <is>
          <t>SPROUTS CO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0</v>
      </c>
      <c r="E10" s="18" t="inlineStr">
        <is>
          <t>Room 3</t>
        </is>
      </c>
      <c r="F10" s="119" t="n">
        <v>0</v>
      </c>
      <c r="G10" s="117" t="n">
        <v>0</v>
      </c>
      <c r="H10" s="117" t="n">
        <v>0</v>
      </c>
      <c r="I10" s="19">
        <f>G10+H10</f>
        <v/>
      </c>
      <c r="J10" s="119" t="n">
        <v>0</v>
      </c>
      <c r="K10" s="117" t="n">
        <v>0</v>
      </c>
      <c r="L10" s="117" t="n">
        <v>0</v>
      </c>
      <c r="M10" s="19">
        <f>K10+L10</f>
        <v/>
      </c>
      <c r="N10" s="88" t="n">
        <v>0</v>
      </c>
      <c r="O10" s="88" t="n">
        <v>0</v>
      </c>
      <c r="P10" s="88" t="n">
        <v>0</v>
      </c>
    </row>
    <row r="11">
      <c r="B11" s="16" t="inlineStr">
        <is>
          <t>ALBSFWY PHX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9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88" t="n">
        <v>0</v>
      </c>
    </row>
    <row r="13">
      <c r="B13" s="28" t="inlineStr">
        <is>
          <t>FRY'S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0</v>
      </c>
      <c r="O14" s="88" t="n">
        <v>0</v>
      </c>
      <c r="P14" s="88" t="n">
        <v>0</v>
      </c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9763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88" t="n">
        <v>0</v>
      </c>
    </row>
    <row r="17" customFormat="1" s="4">
      <c r="B17" s="16" t="inlineStr">
        <is>
          <t>SBUX LV B</t>
        </is>
      </c>
      <c r="C17" s="17" t="n">
        <v>825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4880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0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0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15695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0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85.xml><?xml version="1.0" encoding="utf-8"?>
<worksheet xmlns:r="http://schemas.openxmlformats.org/officeDocument/2006/relationships" xmlns="http://schemas.openxmlformats.org/spreadsheetml/2006/main">
  <sheetPr codeName="Sheet185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63</v>
      </c>
      <c r="E6" s="18" t="inlineStr">
        <is>
          <t xml:space="preserve">Room 1 </t>
        </is>
      </c>
      <c r="F6" s="119" t="n">
        <v>23612</v>
      </c>
      <c r="G6" s="117" t="n">
        <v>14140.89341666667</v>
      </c>
      <c r="H6" s="117" t="n">
        <v>6826.665642600002</v>
      </c>
      <c r="I6" s="19">
        <f>G6+H6</f>
        <v/>
      </c>
      <c r="J6" s="119" t="n">
        <v>23949</v>
      </c>
      <c r="K6" s="117" t="n">
        <v>14243.23816666666</v>
      </c>
      <c r="L6" s="117" t="n">
        <v>6825.920401800002</v>
      </c>
      <c r="M6" s="19">
        <f>K6+L6</f>
        <v/>
      </c>
      <c r="N6" s="85" t="n">
        <v>72</v>
      </c>
      <c r="O6" s="85" t="n">
        <v>68</v>
      </c>
      <c r="P6" s="85" t="n">
        <v>62</v>
      </c>
    </row>
    <row r="7">
      <c r="B7" s="16" t="inlineStr">
        <is>
          <t>SMITH'S</t>
        </is>
      </c>
      <c r="C7" s="17" t="n">
        <v>1659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1803</v>
      </c>
      <c r="E8" s="140" t="inlineStr">
        <is>
          <t>Room 2</t>
        </is>
      </c>
      <c r="F8" s="119" t="n">
        <v>0</v>
      </c>
      <c r="G8" s="117" t="n">
        <v>0</v>
      </c>
      <c r="H8" s="117" t="n">
        <v>3716.92078318</v>
      </c>
      <c r="I8" s="19">
        <f>G8+H8</f>
        <v/>
      </c>
      <c r="J8" s="119" t="n">
        <v>0</v>
      </c>
      <c r="K8" s="117" t="n">
        <v>0</v>
      </c>
      <c r="L8" s="117" t="n">
        <v>3556.96883082</v>
      </c>
      <c r="M8" s="19">
        <f>K8+L8</f>
        <v/>
      </c>
      <c r="N8" s="87" t="n">
        <v>8</v>
      </c>
      <c r="O8" s="87" t="n">
        <v>8</v>
      </c>
      <c r="P8" s="87" t="n">
        <v>7</v>
      </c>
    </row>
    <row r="9">
      <c r="B9" s="28" t="inlineStr">
        <is>
          <t>SPROUTS CO</t>
        </is>
      </c>
      <c r="C9" s="17" t="n">
        <v>875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2375</v>
      </c>
      <c r="E10" s="18" t="inlineStr">
        <is>
          <t>Room 3</t>
        </is>
      </c>
      <c r="F10" s="119" t="n">
        <v>19059</v>
      </c>
      <c r="G10" s="117" t="n">
        <v>13890.39475</v>
      </c>
      <c r="H10" s="117" t="n">
        <v>414.40907</v>
      </c>
      <c r="I10" s="19">
        <f>G10+H10</f>
        <v/>
      </c>
      <c r="J10" s="119" t="n">
        <v>18915</v>
      </c>
      <c r="K10" s="117" t="n">
        <v>13524.52175</v>
      </c>
      <c r="L10" s="117" t="n">
        <v>428.3254646</v>
      </c>
      <c r="M10" s="19">
        <f>K10+L10</f>
        <v/>
      </c>
      <c r="N10" s="88" t="n">
        <v>42</v>
      </c>
      <c r="O10" s="88" t="n">
        <v>46</v>
      </c>
      <c r="P10" s="88" t="n">
        <v>40</v>
      </c>
    </row>
    <row r="11">
      <c r="B11" s="16" t="inlineStr">
        <is>
          <t>ALBSFWY PHX</t>
        </is>
      </c>
      <c r="C11" s="17" t="n">
        <v>9043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2044</v>
      </c>
      <c r="E12" s="140" t="inlineStr">
        <is>
          <t>Room 4</t>
        </is>
      </c>
      <c r="F12" s="119" t="n">
        <v>11962</v>
      </c>
      <c r="G12" s="117" t="n">
        <v>11545.06225</v>
      </c>
      <c r="H12" s="117" t="n">
        <v>15275.41541119</v>
      </c>
      <c r="I12" s="19">
        <f>G12+H12</f>
        <v/>
      </c>
      <c r="J12" s="119" t="n">
        <v>11769</v>
      </c>
      <c r="K12" s="117" t="n">
        <v>11444.94075</v>
      </c>
      <c r="L12" s="117" t="n">
        <v>15025.80996842</v>
      </c>
      <c r="M12" s="19">
        <f>K12+L12</f>
        <v/>
      </c>
      <c r="N12" s="88" t="n">
        <v>49</v>
      </c>
      <c r="O12" s="88" t="n">
        <v>54</v>
      </c>
      <c r="P12" s="88" t="n">
        <v>45</v>
      </c>
    </row>
    <row r="13">
      <c r="B13" s="28" t="inlineStr">
        <is>
          <t>FRY'S</t>
        </is>
      </c>
      <c r="C13" s="17" t="n">
        <v>25464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1273</v>
      </c>
      <c r="E14" s="18" t="inlineStr">
        <is>
          <t>Room 5</t>
        </is>
      </c>
      <c r="F14" s="119" t="n">
        <v>16922</v>
      </c>
      <c r="G14" s="117" t="n">
        <v>14562.0255</v>
      </c>
      <c r="H14" s="117" t="n">
        <v>20841.5041864</v>
      </c>
      <c r="I14" s="19">
        <f>G14+H14</f>
        <v/>
      </c>
      <c r="J14" s="119" t="n">
        <v>16587</v>
      </c>
      <c r="K14" s="117" t="n">
        <v>14138.58875</v>
      </c>
      <c r="L14" s="117" t="n">
        <v>20464.73082680001</v>
      </c>
      <c r="M14" s="19">
        <f>K14+L14</f>
        <v/>
      </c>
      <c r="N14" s="88" t="n">
        <v>64</v>
      </c>
      <c r="O14" s="88" t="n">
        <v>68</v>
      </c>
      <c r="P14" s="88" t="n">
        <v>52</v>
      </c>
    </row>
    <row r="15">
      <c r="B15" s="43" t="inlineStr">
        <is>
          <t xml:space="preserve">DILLONS </t>
        </is>
      </c>
      <c r="C15" s="50" t="n">
        <v>384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11598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7810.9299955</v>
      </c>
      <c r="I16" s="19">
        <f>G16+H16</f>
        <v/>
      </c>
      <c r="J16" s="119" t="n">
        <v>0</v>
      </c>
      <c r="K16" s="117" t="n">
        <v>0</v>
      </c>
      <c r="L16" s="117" t="n">
        <v>7521.34974412</v>
      </c>
      <c r="M16" s="19">
        <f>K16+L16</f>
        <v/>
      </c>
      <c r="N16" s="88" t="n">
        <v>9</v>
      </c>
      <c r="O16" s="88" t="n">
        <v>8</v>
      </c>
      <c r="P16" s="88" t="n">
        <v>7</v>
      </c>
    </row>
    <row r="17" customFormat="1" s="4">
      <c r="B17" s="16" t="inlineStr">
        <is>
          <t>SBUX LV B</t>
        </is>
      </c>
      <c r="C17" s="17" t="n">
        <v>1731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4701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10135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30878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63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2375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16955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2678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86.xml><?xml version="1.0" encoding="utf-8"?>
<worksheet xmlns:r="http://schemas.openxmlformats.org/officeDocument/2006/relationships" xmlns="http://schemas.openxmlformats.org/spreadsheetml/2006/main">
  <sheetPr codeName="Sheet18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5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>Scheduled FTEs</t>
        </is>
      </c>
      <c r="O5" s="12" t="inlineStr">
        <is>
          <t>Target FTEs</t>
        </is>
      </c>
      <c r="P5" s="10" t="inlineStr">
        <is>
          <t>Actual FTEs</t>
        </is>
      </c>
    </row>
    <row r="6">
      <c r="B6" s="16" t="inlineStr">
        <is>
          <t>QT</t>
        </is>
      </c>
      <c r="C6" s="17" t="n">
        <v>120</v>
      </c>
      <c r="E6" s="18" t="inlineStr">
        <is>
          <t xml:space="preserve">Room 1 </t>
        </is>
      </c>
      <c r="F6" s="119" t="n">
        <v>26095</v>
      </c>
      <c r="G6" s="117" t="n">
        <v>13259.48415</v>
      </c>
      <c r="H6" s="117" t="n">
        <v>8107.329256400004</v>
      </c>
      <c r="I6" s="19">
        <f>G6+H6</f>
        <v/>
      </c>
      <c r="J6" s="119" t="n">
        <v>27061</v>
      </c>
      <c r="K6" s="117" t="n">
        <v>15976.42165</v>
      </c>
      <c r="L6" s="117" t="n">
        <v>8489.993847159996</v>
      </c>
      <c r="M6" s="19">
        <f>K6+L6</f>
        <v/>
      </c>
      <c r="N6" s="85" t="n">
        <v>86</v>
      </c>
      <c r="O6" s="85" t="n">
        <v>82</v>
      </c>
      <c r="P6" s="85" t="n">
        <v>79</v>
      </c>
    </row>
    <row r="7">
      <c r="B7" s="16" t="inlineStr">
        <is>
          <t>SMITH'S</t>
        </is>
      </c>
      <c r="C7" s="17" t="n">
        <v>1595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1671</v>
      </c>
      <c r="E8" s="140" t="inlineStr">
        <is>
          <t>Room 2</t>
        </is>
      </c>
      <c r="F8" s="119" t="n">
        <v>0</v>
      </c>
      <c r="G8" s="117" t="n">
        <v>0</v>
      </c>
      <c r="H8" s="117" t="n">
        <v>3864.927106759999</v>
      </c>
      <c r="I8" s="19">
        <f>G8+H8</f>
        <v/>
      </c>
      <c r="J8" s="119" t="n">
        <v>0</v>
      </c>
      <c r="K8" s="117" t="n">
        <v>0</v>
      </c>
      <c r="L8" s="117" t="n">
        <v>3992.455203979999</v>
      </c>
      <c r="M8" s="19">
        <f>K8+L8</f>
        <v/>
      </c>
      <c r="N8" s="87" t="n">
        <v>6</v>
      </c>
      <c r="O8" s="87" t="n">
        <v>6</v>
      </c>
      <c r="P8" s="87" t="n">
        <v>6</v>
      </c>
    </row>
    <row r="9">
      <c r="B9" s="28" t="inlineStr">
        <is>
          <t>SPROUTS CO</t>
        </is>
      </c>
      <c r="C9" s="17" t="n">
        <v>944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3570</v>
      </c>
      <c r="E10" s="18" t="inlineStr">
        <is>
          <t>Room 3</t>
        </is>
      </c>
      <c r="F10" s="119" t="n">
        <v>19462</v>
      </c>
      <c r="G10" s="117" t="n">
        <v>12419.10675</v>
      </c>
      <c r="H10" s="117" t="n">
        <v>423.687739</v>
      </c>
      <c r="I10" s="19">
        <f>G10+H10</f>
        <v/>
      </c>
      <c r="J10" s="119" t="n">
        <v>19249</v>
      </c>
      <c r="K10" s="117" t="n">
        <v>13244.75275</v>
      </c>
      <c r="L10" s="117" t="n">
        <v>402.2695542</v>
      </c>
      <c r="M10" s="19">
        <f>K10+L10</f>
        <v/>
      </c>
      <c r="N10" s="88" t="n">
        <v>49</v>
      </c>
      <c r="O10" s="88" t="n">
        <v>50</v>
      </c>
      <c r="P10" s="88" t="n">
        <v>45</v>
      </c>
    </row>
    <row r="11">
      <c r="B11" s="16" t="inlineStr">
        <is>
          <t>ALBSFWY PHX</t>
        </is>
      </c>
      <c r="C11" s="17" t="n">
        <v>10711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1364</v>
      </c>
      <c r="E12" s="140" t="inlineStr">
        <is>
          <t>Room 4</t>
        </is>
      </c>
      <c r="F12" s="119" t="n">
        <v>14766</v>
      </c>
      <c r="G12" s="117" t="n">
        <v>12017.70175</v>
      </c>
      <c r="H12" s="117" t="n">
        <v>18682.50148671001</v>
      </c>
      <c r="I12" s="19">
        <f>G12+H12</f>
        <v/>
      </c>
      <c r="J12" s="119" t="n">
        <v>14623</v>
      </c>
      <c r="K12" s="117" t="n">
        <v>14120.19775</v>
      </c>
      <c r="L12" s="117" t="n">
        <v>18633.33792783</v>
      </c>
      <c r="M12" s="19">
        <f>K12+L12</f>
        <v/>
      </c>
      <c r="N12" s="88" t="n">
        <v>52</v>
      </c>
      <c r="O12" s="88" t="n">
        <v>55</v>
      </c>
      <c r="P12" s="88" t="n">
        <v>50</v>
      </c>
    </row>
    <row r="13">
      <c r="B13" s="28" t="inlineStr">
        <is>
          <t>FRY'S</t>
        </is>
      </c>
      <c r="C13" s="17">
        <f>23849-C7-C12-C14-C15</f>
        <v/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812</v>
      </c>
      <c r="E14" s="18" t="inlineStr">
        <is>
          <t>Room 5</t>
        </is>
      </c>
      <c r="F14" s="119" t="n">
        <v>22824</v>
      </c>
      <c r="G14" s="117" t="n">
        <v>16781.01375</v>
      </c>
      <c r="H14" s="117" t="n">
        <v>28014.56836512001</v>
      </c>
      <c r="I14" s="19">
        <f>G14+H14</f>
        <v/>
      </c>
      <c r="J14" s="119" t="n">
        <v>22226</v>
      </c>
      <c r="K14" s="117" t="n">
        <v>17955.52825</v>
      </c>
      <c r="L14" s="117" t="n">
        <v>27203.44191858001</v>
      </c>
      <c r="M14" s="19">
        <f>K14+L14</f>
        <v/>
      </c>
      <c r="N14" s="88" t="n">
        <v>67</v>
      </c>
      <c r="O14" s="88" t="n">
        <v>68</v>
      </c>
      <c r="P14" s="88" t="n">
        <v>65</v>
      </c>
    </row>
    <row r="15">
      <c r="B15" s="43" t="inlineStr">
        <is>
          <t xml:space="preserve">DILLONS </t>
        </is>
      </c>
      <c r="C15" s="50" t="n">
        <v>182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9596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5121.18719538</v>
      </c>
      <c r="I16" s="19">
        <f>G16+H16</f>
        <v/>
      </c>
      <c r="J16" s="119" t="n">
        <v>0</v>
      </c>
      <c r="K16" s="117" t="n">
        <v>0</v>
      </c>
      <c r="L16" s="117" t="n">
        <v>5188.851916959999</v>
      </c>
      <c r="M16" s="19">
        <f>K16+L16</f>
        <v/>
      </c>
      <c r="N16" s="88" t="n">
        <v>9</v>
      </c>
      <c r="O16" s="88" t="n">
        <v>9</v>
      </c>
      <c r="P16" s="88" t="n">
        <v>10</v>
      </c>
    </row>
    <row r="17" customFormat="1" s="4">
      <c r="B17" s="16" t="inlineStr">
        <is>
          <t>SBUX LV B</t>
        </is>
      </c>
      <c r="C17" s="17" t="n">
        <v>1184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4829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11048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35867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120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3570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16069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3147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56"/>
  <rowBreaks count="1" manualBreakCount="1">
    <brk id="1" min="1" max="30" man="1"/>
  </rowBreaks>
  <legacyDrawing r:id="anysvml"/>
</worksheet>
</file>

<file path=xl/worksheets/sheet187.xml><?xml version="1.0" encoding="utf-8"?>
<worksheet xmlns:r="http://schemas.openxmlformats.org/officeDocument/2006/relationships" xmlns="http://schemas.openxmlformats.org/spreadsheetml/2006/main">
  <sheetPr codeName="Sheet18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55</v>
      </c>
      <c r="E6" s="18" t="inlineStr">
        <is>
          <t xml:space="preserve">Room 1 </t>
        </is>
      </c>
      <c r="F6" s="119" t="n">
        <v>25940</v>
      </c>
      <c r="G6" s="117" t="n">
        <v>14627.469</v>
      </c>
      <c r="H6" s="117" t="n">
        <v>7960.598239579994</v>
      </c>
      <c r="I6" s="19">
        <f>G6+H6</f>
        <v/>
      </c>
      <c r="J6" s="119" t="n">
        <v>28606</v>
      </c>
      <c r="K6" s="117" t="n">
        <v>17065.16875</v>
      </c>
      <c r="L6" s="117" t="n">
        <v>8102.954389819995</v>
      </c>
      <c r="M6" s="19">
        <f>K6+L6</f>
        <v/>
      </c>
      <c r="N6" s="85" t="n">
        <v>83</v>
      </c>
      <c r="O6" s="85" t="n">
        <v>77</v>
      </c>
      <c r="P6" s="85" t="n">
        <v>78</v>
      </c>
      <c r="Q6" s="1" t="inlineStr">
        <is>
          <t xml:space="preserve">1 unscheduled </t>
        </is>
      </c>
    </row>
    <row r="7">
      <c r="B7" s="16" t="inlineStr">
        <is>
          <t>SMITH'S</t>
        </is>
      </c>
      <c r="C7" s="17" t="n">
        <v>1605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1714</v>
      </c>
      <c r="E8" s="140" t="inlineStr">
        <is>
          <t>Room 2</t>
        </is>
      </c>
      <c r="F8" s="119" t="n">
        <v>0</v>
      </c>
      <c r="G8" s="117" t="n">
        <v>0</v>
      </c>
      <c r="H8" s="117" t="n">
        <v>4330.58175926</v>
      </c>
      <c r="I8" s="19">
        <f>G8+H8</f>
        <v/>
      </c>
      <c r="J8" s="119" t="n">
        <v>0</v>
      </c>
      <c r="K8" s="117" t="n">
        <v>0</v>
      </c>
      <c r="L8" s="117" t="n">
        <v>4472.5253503</v>
      </c>
      <c r="M8" s="19">
        <f>K8+L8</f>
        <v/>
      </c>
      <c r="N8" s="87" t="n">
        <v>4</v>
      </c>
      <c r="O8" s="87" t="n">
        <v>4</v>
      </c>
      <c r="P8" s="87" t="n">
        <v>4</v>
      </c>
    </row>
    <row r="9">
      <c r="B9" s="28" t="inlineStr">
        <is>
          <t>SPROUTS CO</t>
        </is>
      </c>
      <c r="C9" s="17" t="n">
        <v>842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2426</v>
      </c>
      <c r="E10" s="18" t="inlineStr">
        <is>
          <t>Room 3</t>
        </is>
      </c>
      <c r="F10" s="119" t="n">
        <v>18837</v>
      </c>
      <c r="G10" s="117" t="n">
        <v>13423.5275</v>
      </c>
      <c r="H10" s="117" t="n">
        <v>436.119035</v>
      </c>
      <c r="I10" s="19">
        <f>G10+H10</f>
        <v/>
      </c>
      <c r="J10" s="119" t="n">
        <v>18807</v>
      </c>
      <c r="K10" s="117" t="n">
        <v>14634.8235</v>
      </c>
      <c r="L10" s="117" t="n">
        <v>428.1593338000001</v>
      </c>
      <c r="M10" s="19">
        <f>K10+L10</f>
        <v/>
      </c>
      <c r="N10" s="88" t="n">
        <v>47</v>
      </c>
      <c r="O10" s="88" t="n">
        <v>42</v>
      </c>
      <c r="P10" s="88" t="n">
        <v>46</v>
      </c>
    </row>
    <row r="11">
      <c r="B11" s="16" t="inlineStr">
        <is>
          <t>ALBSFWY PHX</t>
        </is>
      </c>
      <c r="C11" s="17" t="n">
        <v>11131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  <c r="Q11" s="1" t="inlineStr">
        <is>
          <t>4 unscheduled</t>
        </is>
      </c>
    </row>
    <row r="12">
      <c r="B12" s="16" t="inlineStr">
        <is>
          <t>KING SOOPERS</t>
        </is>
      </c>
      <c r="C12" s="17" t="n">
        <v>1918</v>
      </c>
      <c r="E12" s="140" t="inlineStr">
        <is>
          <t>Room 4</t>
        </is>
      </c>
      <c r="F12" s="119" t="n">
        <v>14653</v>
      </c>
      <c r="G12" s="117" t="n">
        <v>12382.999</v>
      </c>
      <c r="H12" s="117" t="n">
        <v>17676.82958167</v>
      </c>
      <c r="I12" s="19">
        <f>G12+H12</f>
        <v/>
      </c>
      <c r="J12" s="119" t="n">
        <v>14351</v>
      </c>
      <c r="K12" s="117" t="n">
        <v>13876.908</v>
      </c>
      <c r="L12" s="117" t="n">
        <v>17761.65848351001</v>
      </c>
      <c r="M12" s="19">
        <f>K12+L12</f>
        <v/>
      </c>
      <c r="N12" s="88" t="n">
        <v>48</v>
      </c>
      <c r="O12" s="88" t="n">
        <v>50</v>
      </c>
      <c r="P12" s="88" t="n">
        <v>44</v>
      </c>
    </row>
    <row r="13">
      <c r="B13" s="28" t="inlineStr">
        <is>
          <t>FRY'S</t>
        </is>
      </c>
      <c r="C13" s="17" t="n">
        <v>28526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1312</v>
      </c>
      <c r="E14" s="18" t="inlineStr">
        <is>
          <t>Room 5</t>
        </is>
      </c>
      <c r="F14" s="119" t="n">
        <v>19338</v>
      </c>
      <c r="G14" s="117" t="n">
        <v>15492.0185</v>
      </c>
      <c r="H14" s="117" t="n">
        <v>22603.95477076</v>
      </c>
      <c r="I14" s="19">
        <f>G14+H14</f>
        <v/>
      </c>
      <c r="J14" s="119" t="n">
        <v>17535</v>
      </c>
      <c r="K14" s="117" t="n">
        <v>14490.619</v>
      </c>
      <c r="L14" s="117" t="n">
        <v>20512.81788514</v>
      </c>
      <c r="M14" s="19">
        <f>K14+L14</f>
        <v/>
      </c>
      <c r="N14" s="88" t="n">
        <v>65</v>
      </c>
      <c r="O14" s="88" t="n">
        <v>63</v>
      </c>
      <c r="P14" s="88" t="n">
        <v>55</v>
      </c>
    </row>
    <row r="15">
      <c r="B15" s="43" t="inlineStr">
        <is>
          <t xml:space="preserve">DILLONS </t>
        </is>
      </c>
      <c r="C15" s="50" t="n">
        <v>369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11094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7876.99381244</v>
      </c>
      <c r="I16" s="19">
        <f>G16+H16</f>
        <v/>
      </c>
      <c r="J16" s="119" t="n">
        <v>0</v>
      </c>
      <c r="K16" s="117" t="n">
        <v>0</v>
      </c>
      <c r="L16" s="117" t="n">
        <v>8243.232048240001</v>
      </c>
      <c r="M16" s="19">
        <f>K16+L16</f>
        <v/>
      </c>
      <c r="N16" s="88" t="n">
        <v>11</v>
      </c>
      <c r="O16" s="88" t="n">
        <v>11</v>
      </c>
      <c r="P16" s="88" t="n">
        <v>10</v>
      </c>
    </row>
    <row r="17" customFormat="1" s="4">
      <c r="B17" s="16" t="inlineStr">
        <is>
          <t>SBUX LV B</t>
        </is>
      </c>
      <c r="C17" s="17" t="n">
        <v>2201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5052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12594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35600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2426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18110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3060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88.xml><?xml version="1.0" encoding="utf-8"?>
<worksheet xmlns:r="http://schemas.openxmlformats.org/officeDocument/2006/relationships" xmlns="http://schemas.openxmlformats.org/spreadsheetml/2006/main">
  <sheetPr codeName="Sheet18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44539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3530</v>
      </c>
      <c r="E6" s="18" t="inlineStr">
        <is>
          <t xml:space="preserve">Room 1 </t>
        </is>
      </c>
      <c r="F6" s="119" t="n">
        <v>27112</v>
      </c>
      <c r="G6" s="117" t="n">
        <v>14420.09841666667</v>
      </c>
      <c r="H6" s="117" t="n">
        <v>8630.901391580004</v>
      </c>
      <c r="I6" s="19">
        <f>G6+H6</f>
        <v/>
      </c>
      <c r="J6" s="119" t="n"/>
      <c r="K6" s="117" t="n"/>
      <c r="L6" s="117" t="n"/>
      <c r="M6" s="19">
        <f>K6+L6</f>
        <v/>
      </c>
      <c r="N6" s="85" t="n">
        <v>87</v>
      </c>
      <c r="O6" s="85" t="n">
        <v>83</v>
      </c>
      <c r="P6" s="85" t="n">
        <v>78</v>
      </c>
    </row>
    <row r="7">
      <c r="B7" s="16" t="inlineStr">
        <is>
          <t>SMITH'S</t>
        </is>
      </c>
      <c r="C7" s="17" t="n">
        <v>1165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1648</v>
      </c>
      <c r="E8" s="140" t="inlineStr">
        <is>
          <t>Room 2</t>
        </is>
      </c>
      <c r="F8" s="119" t="n">
        <v>0</v>
      </c>
      <c r="G8" s="117" t="n">
        <v>0</v>
      </c>
      <c r="H8" s="117" t="n">
        <v>4217.077508199999</v>
      </c>
      <c r="I8" s="19">
        <f>G8+H8</f>
        <v/>
      </c>
      <c r="J8" s="119" t="n"/>
      <c r="K8" s="117" t="n"/>
      <c r="L8" s="117" t="n"/>
      <c r="M8" s="19">
        <f>K8+L8</f>
        <v/>
      </c>
      <c r="N8" s="87" t="n">
        <v>6</v>
      </c>
      <c r="O8" s="87" t="n">
        <v>6</v>
      </c>
      <c r="P8" s="87" t="n">
        <v>4</v>
      </c>
    </row>
    <row r="9">
      <c r="B9" s="28" t="inlineStr">
        <is>
          <t>SPROUTS CO</t>
        </is>
      </c>
      <c r="C9" s="17" t="n">
        <v>1057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2158</v>
      </c>
      <c r="E10" s="18" t="inlineStr">
        <is>
          <t>Room 3</t>
        </is>
      </c>
      <c r="F10" s="119" t="n">
        <v>19250</v>
      </c>
      <c r="G10" s="117" t="n">
        <v>12142.0635</v>
      </c>
      <c r="H10" s="117" t="n">
        <v>349.490115</v>
      </c>
      <c r="I10" s="19">
        <f>G10+H10</f>
        <v/>
      </c>
      <c r="J10" s="119" t="n"/>
      <c r="K10" s="117" t="n"/>
      <c r="L10" s="117" t="n"/>
      <c r="M10" s="19">
        <f>K10+L10</f>
        <v/>
      </c>
      <c r="N10" s="88" t="n">
        <v>56</v>
      </c>
      <c r="O10" s="88" t="n">
        <v>52</v>
      </c>
      <c r="P10" s="88" t="n">
        <v>46</v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1328</v>
      </c>
      <c r="E12" s="140" t="inlineStr">
        <is>
          <t>Room 4</t>
        </is>
      </c>
      <c r="F12" s="119" t="n">
        <v>13842</v>
      </c>
      <c r="G12" s="117" t="n">
        <v>11399.35075</v>
      </c>
      <c r="H12" s="117" t="n">
        <v>17977.15014432001</v>
      </c>
      <c r="I12" s="19">
        <f>G12+H12</f>
        <v/>
      </c>
      <c r="J12" s="119" t="n"/>
      <c r="K12" s="117" t="n"/>
      <c r="L12" s="117" t="n"/>
      <c r="M12" s="19">
        <f>K12+L12</f>
        <v/>
      </c>
      <c r="N12" s="88" t="n">
        <v>47</v>
      </c>
      <c r="O12" s="88" t="n">
        <v>46</v>
      </c>
      <c r="P12" s="88" t="n">
        <v>44</v>
      </c>
    </row>
    <row r="13">
      <c r="B13" s="28" t="inlineStr">
        <is>
          <t>FRY'S</t>
        </is>
      </c>
      <c r="C13" s="17" t="n"/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816</v>
      </c>
      <c r="E14" s="18" t="inlineStr">
        <is>
          <t>Room 5</t>
        </is>
      </c>
      <c r="F14" s="119" t="n">
        <v>17822</v>
      </c>
      <c r="G14" s="117" t="n">
        <v>11975.8075</v>
      </c>
      <c r="H14" s="117" t="n">
        <v>21880.10532554001</v>
      </c>
      <c r="I14" s="19">
        <f>G14+H14</f>
        <v/>
      </c>
      <c r="J14" s="119" t="n"/>
      <c r="K14" s="117" t="n"/>
      <c r="L14" s="117" t="n"/>
      <c r="M14" s="19">
        <f>K14+L14</f>
        <v/>
      </c>
      <c r="N14" s="88" t="n">
        <v>61</v>
      </c>
      <c r="O14" s="88" t="n">
        <v>59</v>
      </c>
      <c r="P14" s="88" t="n">
        <v>55</v>
      </c>
    </row>
    <row r="15">
      <c r="B15" s="43" t="inlineStr">
        <is>
          <t xml:space="preserve">DILLONS </t>
        </is>
      </c>
      <c r="C15" s="50" t="n">
        <v>176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/>
      <c r="E16" s="18" t="inlineStr">
        <is>
          <t>Room 6</t>
        </is>
      </c>
      <c r="F16" s="119" t="n">
        <v>0</v>
      </c>
      <c r="G16" s="117" t="n">
        <v>0</v>
      </c>
      <c r="H16" s="117" t="n">
        <v>5230.058458580001</v>
      </c>
      <c r="I16" s="19">
        <f>G16+H16</f>
        <v/>
      </c>
      <c r="J16" s="119" t="n"/>
      <c r="K16" s="117" t="n"/>
      <c r="L16" s="117" t="n"/>
      <c r="M16" s="19">
        <f>K16+L16</f>
        <v/>
      </c>
      <c r="N16" s="88" t="n">
        <v>12</v>
      </c>
      <c r="O16" s="88" t="n">
        <v>11</v>
      </c>
      <c r="P16" s="88" t="n">
        <v>10</v>
      </c>
    </row>
    <row r="17" customFormat="1" s="4">
      <c r="B17" s="16" t="inlineStr">
        <is>
          <t>SBUX LV B</t>
        </is>
      </c>
      <c r="C17" s="17" t="n"/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/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13623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33929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91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2158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16155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2659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89.xml><?xml version="1.0" encoding="utf-8"?>
<worksheet xmlns:r="http://schemas.openxmlformats.org/officeDocument/2006/relationships" xmlns="http://schemas.openxmlformats.org/spreadsheetml/2006/main">
  <sheetPr codeName="Sheet18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22806</v>
      </c>
      <c r="G6" s="117" t="n">
        <v>14865.93975</v>
      </c>
      <c r="H6" s="117" t="n">
        <v>7605.98359644</v>
      </c>
      <c r="I6" s="19">
        <f>G6+H6</f>
        <v/>
      </c>
      <c r="J6" s="119" t="n">
        <v>24026</v>
      </c>
      <c r="K6" s="117" t="n">
        <v>15690.928</v>
      </c>
      <c r="L6" s="117" t="n">
        <v>7545.114287420001</v>
      </c>
      <c r="M6" s="19">
        <f>K6+L6</f>
        <v/>
      </c>
      <c r="N6" s="85" t="n">
        <v>84</v>
      </c>
      <c r="O6" s="85" t="n">
        <v>79</v>
      </c>
      <c r="P6" s="85" t="n">
        <v>79</v>
      </c>
    </row>
    <row r="7">
      <c r="B7" s="16" t="inlineStr">
        <is>
          <t>SMITH'S</t>
        </is>
      </c>
      <c r="C7" s="17" t="n">
        <v>1886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1763</v>
      </c>
      <c r="E8" s="140" t="inlineStr">
        <is>
          <t>Room 2</t>
        </is>
      </c>
      <c r="F8" s="119" t="n">
        <v>0</v>
      </c>
      <c r="G8" s="117" t="n">
        <v>0</v>
      </c>
      <c r="H8" s="117" t="n">
        <v>4300.97235814</v>
      </c>
      <c r="I8" s="19">
        <f>G8+H8</f>
        <v/>
      </c>
      <c r="J8" s="119" t="n">
        <v>0</v>
      </c>
      <c r="K8" s="117" t="n">
        <v>0</v>
      </c>
      <c r="L8" s="117" t="n">
        <v>4395.731950540001</v>
      </c>
      <c r="M8" s="19">
        <f>K8+L8</f>
        <v/>
      </c>
      <c r="N8" s="87" t="n">
        <v>8</v>
      </c>
      <c r="O8" s="87" t="n">
        <v>8</v>
      </c>
      <c r="P8" s="87" t="n">
        <v>6</v>
      </c>
    </row>
    <row r="9">
      <c r="B9" s="28" t="inlineStr">
        <is>
          <t>SPROUTS CO</t>
        </is>
      </c>
      <c r="C9" s="17" t="n">
        <v>940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4081</v>
      </c>
      <c r="E10" s="18" t="inlineStr">
        <is>
          <t>Room 3</t>
        </is>
      </c>
      <c r="F10" s="119" t="n">
        <v>18148</v>
      </c>
      <c r="G10" s="117" t="n">
        <v>13433.656</v>
      </c>
      <c r="H10" s="117" t="n">
        <v>337.7756396</v>
      </c>
      <c r="I10" s="19">
        <f>G10+H10</f>
        <v/>
      </c>
      <c r="J10" s="119" t="n">
        <v>18676</v>
      </c>
      <c r="K10" s="117" t="n">
        <v>14874.4815</v>
      </c>
      <c r="L10" s="117" t="n">
        <v>360.8496542</v>
      </c>
      <c r="M10" s="19">
        <f>K10+L10</f>
        <v/>
      </c>
      <c r="N10" s="88" t="n">
        <v>58</v>
      </c>
      <c r="O10" s="88" t="n">
        <v>52</v>
      </c>
      <c r="P10" s="88" t="n">
        <v>54</v>
      </c>
    </row>
    <row r="11">
      <c r="B11" s="16" t="inlineStr">
        <is>
          <t>ALBSFWY PHX</t>
        </is>
      </c>
      <c r="C11" s="17" t="n">
        <v>11179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  <c r="Q11" s="1" t="inlineStr">
        <is>
          <t>2 unscheduled</t>
        </is>
      </c>
    </row>
    <row r="12">
      <c r="B12" s="16" t="inlineStr">
        <is>
          <t>KING SOOPERS</t>
        </is>
      </c>
      <c r="C12" s="17" t="n">
        <v>1918</v>
      </c>
      <c r="E12" s="140" t="inlineStr">
        <is>
          <t>Room 4</t>
        </is>
      </c>
      <c r="F12" s="119" t="n">
        <v>15147</v>
      </c>
      <c r="G12" s="117" t="n">
        <v>12267.3235</v>
      </c>
      <c r="H12" s="117" t="n">
        <v>19733.30498047</v>
      </c>
      <c r="I12" s="19">
        <f>G12+H12</f>
        <v/>
      </c>
      <c r="J12" s="119" t="n">
        <v>15071</v>
      </c>
      <c r="K12" s="117" t="n">
        <v>15036.433</v>
      </c>
      <c r="L12" s="117" t="n">
        <v>19738.38409810999</v>
      </c>
      <c r="M12" s="19">
        <f>K12+L12</f>
        <v/>
      </c>
      <c r="N12" s="88" t="n">
        <v>53</v>
      </c>
      <c r="O12" s="88" t="n">
        <v>47</v>
      </c>
      <c r="P12" s="88" t="n">
        <v>45</v>
      </c>
    </row>
    <row r="13">
      <c r="B13" s="28" t="inlineStr">
        <is>
          <t>FRY'S</t>
        </is>
      </c>
      <c r="C13" s="17">
        <f>29269-C7-C12-C15-C14</f>
        <v/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1818</v>
      </c>
      <c r="E14" s="18" t="inlineStr">
        <is>
          <t>Room 5</t>
        </is>
      </c>
      <c r="F14" s="119" t="n">
        <v>21411</v>
      </c>
      <c r="G14" s="117" t="n">
        <v>18880.14075</v>
      </c>
      <c r="H14" s="117" t="n">
        <v>25827.87714184002</v>
      </c>
      <c r="I14" s="19">
        <f>G14+H14</f>
        <v/>
      </c>
      <c r="J14" s="119" t="n">
        <v>27343</v>
      </c>
      <c r="K14" s="117" t="n">
        <v>17666.2795</v>
      </c>
      <c r="L14" s="117" t="n">
        <v>33100.74475036</v>
      </c>
      <c r="M14" s="19">
        <f>K14+L14</f>
        <v/>
      </c>
      <c r="N14" s="88" t="n">
        <v>70</v>
      </c>
      <c r="O14" s="88" t="n">
        <v>68</v>
      </c>
      <c r="P14" s="88" t="n">
        <v>58</v>
      </c>
    </row>
    <row r="15">
      <c r="B15" s="43" t="inlineStr">
        <is>
          <t xml:space="preserve">DILLONS </t>
        </is>
      </c>
      <c r="C15" s="50" t="n">
        <v>369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9634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8761.585319239999</v>
      </c>
      <c r="I16" s="19">
        <f>G16+H16</f>
        <v/>
      </c>
      <c r="J16" s="119" t="n">
        <v>0</v>
      </c>
      <c r="K16" s="117" t="n">
        <v>0</v>
      </c>
      <c r="L16" s="117" t="n">
        <v>8734.495301479999</v>
      </c>
      <c r="M16" s="19">
        <f>K16+L16</f>
        <v/>
      </c>
      <c r="N16" s="88" t="n">
        <v>13</v>
      </c>
      <c r="O16" s="88" t="n">
        <v>12</v>
      </c>
      <c r="P16" s="88" t="n">
        <v>11</v>
      </c>
    </row>
    <row r="17" customFormat="1" s="4">
      <c r="B17" s="16" t="inlineStr">
        <is>
          <t>SBUX LV B</t>
        </is>
      </c>
      <c r="C17" s="17" t="n">
        <v>650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4445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11544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34111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4081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13608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3503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0.xml><?xml version="1.0" encoding="utf-8"?>
<worksheet xmlns:r="http://schemas.openxmlformats.org/officeDocument/2006/relationships" xmlns="http://schemas.openxmlformats.org/spreadsheetml/2006/main">
  <sheetPr codeName="Sheet19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83</v>
      </c>
      <c r="E6" s="18" t="inlineStr">
        <is>
          <t xml:space="preserve">Room 1 </t>
        </is>
      </c>
      <c r="F6" s="119" t="n">
        <v>25401</v>
      </c>
      <c r="G6" s="117" t="n">
        <v>14592.911</v>
      </c>
      <c r="H6" s="117" t="n">
        <v>7193.902422180001</v>
      </c>
      <c r="I6" s="19">
        <f>G6+H6</f>
        <v/>
      </c>
      <c r="J6" s="119" t="n">
        <v>26587</v>
      </c>
      <c r="K6" s="117" t="n">
        <v>17170.42646666666</v>
      </c>
      <c r="L6" s="117" t="n">
        <v>8078.910791340002</v>
      </c>
      <c r="M6" s="19">
        <f>K6+L6</f>
        <v/>
      </c>
      <c r="N6" s="85" t="n">
        <v>97</v>
      </c>
      <c r="O6" s="85" t="n">
        <v>94</v>
      </c>
      <c r="P6" s="85" t="n">
        <v>82</v>
      </c>
    </row>
    <row r="7">
      <c r="B7" s="16" t="inlineStr">
        <is>
          <t>SMITH'S</t>
        </is>
      </c>
      <c r="C7" s="17" t="n">
        <v>810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2190</v>
      </c>
      <c r="E8" s="140" t="inlineStr">
        <is>
          <t>Room 2</t>
        </is>
      </c>
      <c r="F8" s="119" t="n">
        <v>0</v>
      </c>
      <c r="G8" s="117" t="n">
        <v>0</v>
      </c>
      <c r="H8" s="117" t="n">
        <v>3998.59711544</v>
      </c>
      <c r="I8" s="19">
        <f>G8+H8</f>
        <v/>
      </c>
      <c r="J8" s="119" t="n">
        <v>0</v>
      </c>
      <c r="K8" s="117" t="n">
        <v>0</v>
      </c>
      <c r="L8" s="117" t="n">
        <v>3966.42009604</v>
      </c>
      <c r="M8" s="19">
        <f>K8+L8</f>
        <v/>
      </c>
      <c r="N8" s="87" t="n">
        <v>8</v>
      </c>
      <c r="O8" s="87" t="n">
        <v>8</v>
      </c>
      <c r="P8" s="87" t="n">
        <v>7</v>
      </c>
    </row>
    <row r="9">
      <c r="B9" s="28" t="inlineStr">
        <is>
          <t>SPROUTS CO</t>
        </is>
      </c>
      <c r="C9" s="17" t="n">
        <v>856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2185</v>
      </c>
      <c r="E10" s="18" t="inlineStr">
        <is>
          <t>Room 3</t>
        </is>
      </c>
      <c r="F10" s="119" t="n">
        <v>16912</v>
      </c>
      <c r="G10" s="117" t="n">
        <v>12033.8715</v>
      </c>
      <c r="H10" s="117" t="n">
        <v>423.393011</v>
      </c>
      <c r="I10" s="19">
        <f>G10+H10</f>
        <v/>
      </c>
      <c r="J10" s="119" t="n">
        <v>17231</v>
      </c>
      <c r="K10" s="117" t="n">
        <v>12686.84425</v>
      </c>
      <c r="L10" s="117" t="n">
        <v>397.0138024</v>
      </c>
      <c r="M10" s="19">
        <f>K10+L10</f>
        <v/>
      </c>
      <c r="N10" s="88" t="n">
        <v>55</v>
      </c>
      <c r="O10" s="88" t="n">
        <v>53</v>
      </c>
      <c r="P10" s="88" t="n">
        <v>49</v>
      </c>
    </row>
    <row r="11">
      <c r="B11" s="16" t="inlineStr">
        <is>
          <t>ALBSFWY PHX</t>
        </is>
      </c>
      <c r="C11" s="17" t="n">
        <v>9167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1106</v>
      </c>
      <c r="E12" s="140" t="inlineStr">
        <is>
          <t>Room 4</t>
        </is>
      </c>
      <c r="F12" s="119" t="n">
        <v>14792</v>
      </c>
      <c r="G12" s="117" t="n">
        <v>12002.34025</v>
      </c>
      <c r="H12" s="117" t="n">
        <v>18351.52391369001</v>
      </c>
      <c r="I12" s="19">
        <f>G12+H12</f>
        <v/>
      </c>
      <c r="J12" s="119" t="n">
        <v>15194</v>
      </c>
      <c r="K12" s="117" t="n">
        <v>15030.0535</v>
      </c>
      <c r="L12" s="117" t="n">
        <v>19339.41413560001</v>
      </c>
      <c r="M12" s="19">
        <f>K12+L12</f>
        <v/>
      </c>
      <c r="N12" s="88" t="n">
        <v>55</v>
      </c>
      <c r="O12" s="88" t="n">
        <v>52</v>
      </c>
      <c r="P12" s="88" t="n">
        <v>49</v>
      </c>
    </row>
    <row r="13">
      <c r="B13" s="28" t="inlineStr">
        <is>
          <t>FRY'S</t>
        </is>
      </c>
      <c r="C13" s="17" t="n">
        <v>24732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740</v>
      </c>
      <c r="E14" s="18" t="inlineStr">
        <is>
          <t>Room 5</t>
        </is>
      </c>
      <c r="F14" s="119" t="n">
        <v>16961</v>
      </c>
      <c r="G14" s="117" t="n">
        <v>13693.6455</v>
      </c>
      <c r="H14" s="117" t="n">
        <v>22240.57936141998</v>
      </c>
      <c r="I14" s="19">
        <f>G14+H14</f>
        <v/>
      </c>
      <c r="J14" s="119" t="n">
        <v>19503</v>
      </c>
      <c r="K14" s="117" t="n">
        <v>18920.7445</v>
      </c>
      <c r="L14" s="117" t="n">
        <v>24879.49520795997</v>
      </c>
      <c r="M14" s="19">
        <f>K14+L14</f>
        <v/>
      </c>
      <c r="N14" s="88" t="n">
        <v>62</v>
      </c>
      <c r="O14" s="88" t="n">
        <v>61</v>
      </c>
      <c r="P14" s="88" t="n">
        <v>50</v>
      </c>
    </row>
    <row r="15">
      <c r="B15" s="43" t="inlineStr">
        <is>
          <t xml:space="preserve">DILLONS </t>
        </is>
      </c>
      <c r="C15" s="50" t="n">
        <v>158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9599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4690.60377372</v>
      </c>
      <c r="I16" s="19">
        <f>G16+H16</f>
        <v/>
      </c>
      <c r="J16" s="119" t="n">
        <v>0</v>
      </c>
      <c r="K16" s="117" t="n">
        <v>0</v>
      </c>
      <c r="L16" s="117" t="n">
        <v>4692.09709786</v>
      </c>
      <c r="M16" s="19">
        <f>K16+L16</f>
        <v/>
      </c>
      <c r="N16" s="88" t="n">
        <v>11</v>
      </c>
      <c r="O16" s="88" t="n">
        <v>10</v>
      </c>
      <c r="P16" s="88" t="n">
        <v>10</v>
      </c>
    </row>
    <row r="17" customFormat="1" s="4">
      <c r="B17" s="16" t="inlineStr">
        <is>
          <t>SBUX LV B</t>
        </is>
      </c>
      <c r="C17" s="17" t="n">
        <v>1619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4505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12032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35716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1658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17422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2984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1.xml><?xml version="1.0" encoding="utf-8"?>
<worksheet xmlns:r="http://schemas.openxmlformats.org/officeDocument/2006/relationships" xmlns="http://schemas.openxmlformats.org/spreadsheetml/2006/main">
  <sheetPr codeName="Sheet19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15280</v>
      </c>
      <c r="G6" s="117" t="n">
        <v>13901.66866666666</v>
      </c>
      <c r="H6" s="117" t="n">
        <v>1191.0169</v>
      </c>
      <c r="I6" s="19">
        <f>G6+H6</f>
        <v/>
      </c>
      <c r="J6" s="119" t="n">
        <v>16495</v>
      </c>
      <c r="K6" s="117" t="n">
        <v>15425</v>
      </c>
      <c r="L6" s="117" t="n">
        <v>2103</v>
      </c>
      <c r="M6" s="19">
        <f>K6+L6</f>
        <v/>
      </c>
      <c r="N6" s="85" t="n">
        <v>46</v>
      </c>
      <c r="O6" s="85" t="n">
        <v>46</v>
      </c>
      <c r="P6" s="85" t="n">
        <v>35</v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0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/>
      <c r="O8" s="87" t="n"/>
      <c r="P8" s="87" t="n"/>
    </row>
    <row r="9">
      <c r="B9" s="28" t="inlineStr">
        <is>
          <t>SPROUTS CO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0</v>
      </c>
      <c r="E10" s="18" t="inlineStr">
        <is>
          <t>Room 3</t>
        </is>
      </c>
      <c r="F10" s="119" t="n">
        <v>0</v>
      </c>
      <c r="G10" s="117" t="n">
        <v>0</v>
      </c>
      <c r="H10" s="117" t="n">
        <v>0</v>
      </c>
      <c r="I10" s="19">
        <f>G10+H10</f>
        <v/>
      </c>
      <c r="J10" s="119" t="n">
        <v>0</v>
      </c>
      <c r="K10" s="117" t="n">
        <v>0</v>
      </c>
      <c r="L10" s="117" t="n">
        <v>0</v>
      </c>
      <c r="M10" s="19">
        <f>K10+L10</f>
        <v/>
      </c>
      <c r="N10" s="88" t="n"/>
      <c r="O10" s="88" t="n"/>
      <c r="P10" s="88" t="n"/>
    </row>
    <row r="11">
      <c r="B11" s="16" t="inlineStr">
        <is>
          <t>ALBSFWY PHX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9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/>
      <c r="O12" s="88" t="n"/>
      <c r="P12" s="88" t="n"/>
    </row>
    <row r="13">
      <c r="B13" s="28" t="inlineStr">
        <is>
          <t>FRY'S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88" t="n">
        <v>0</v>
      </c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10700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/>
      <c r="O16" s="88" t="n"/>
      <c r="P16" s="88" t="n"/>
    </row>
    <row r="17" customFormat="1" s="4">
      <c r="B17" s="16" t="inlineStr">
        <is>
          <t>SBUX LV B</t>
        </is>
      </c>
      <c r="C17" s="17" t="n">
        <v>945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4850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/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/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/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/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15280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/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2.xml><?xml version="1.0" encoding="utf-8"?>
<worksheet xmlns:r="http://schemas.openxmlformats.org/officeDocument/2006/relationships" xmlns="http://schemas.openxmlformats.org/spreadsheetml/2006/main">
  <sheetPr codeName="Sheet192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67</v>
      </c>
      <c r="E6" s="18" t="inlineStr">
        <is>
          <t xml:space="preserve">Room 1 </t>
        </is>
      </c>
      <c r="F6" s="119" t="n">
        <v>24550</v>
      </c>
      <c r="G6" s="117" t="n">
        <v>13386.53028333334</v>
      </c>
      <c r="H6" s="117" t="n">
        <v>7484.198256579999</v>
      </c>
      <c r="I6" s="19">
        <f>G6+H6</f>
        <v/>
      </c>
      <c r="J6" s="119" t="n">
        <v>23701</v>
      </c>
      <c r="K6" s="117" t="n">
        <v>15029.11803333333</v>
      </c>
      <c r="L6" s="117" t="n">
        <v>7606.393327459997</v>
      </c>
      <c r="M6" s="19">
        <f>K6+L6</f>
        <v/>
      </c>
      <c r="N6" s="85" t="n">
        <v>73</v>
      </c>
      <c r="O6" s="85" t="n">
        <v>74</v>
      </c>
      <c r="P6" s="85" t="n">
        <v>60</v>
      </c>
    </row>
    <row r="7">
      <c r="B7" s="16" t="inlineStr">
        <is>
          <t>SMITH'S</t>
        </is>
      </c>
      <c r="C7" s="17" t="n">
        <v>1605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1597</v>
      </c>
      <c r="E8" s="140" t="inlineStr">
        <is>
          <t>Room 2</t>
        </is>
      </c>
      <c r="F8" s="119" t="n">
        <v>0</v>
      </c>
      <c r="G8" s="117" t="n">
        <v>0</v>
      </c>
      <c r="H8" s="117" t="n">
        <v>3963.72929824</v>
      </c>
      <c r="I8" s="19">
        <f>G8+H8</f>
        <v/>
      </c>
      <c r="J8" s="119" t="n">
        <v>0</v>
      </c>
      <c r="K8" s="117" t="n">
        <v>0</v>
      </c>
      <c r="L8" s="117" t="n">
        <v>3995.434286019999</v>
      </c>
      <c r="M8" s="19">
        <f>K8+L8</f>
        <v/>
      </c>
      <c r="N8" s="87" t="n">
        <v>8</v>
      </c>
      <c r="O8" s="87" t="n">
        <v>8</v>
      </c>
      <c r="P8" s="87" t="n">
        <v>6</v>
      </c>
    </row>
    <row r="9">
      <c r="B9" s="28" t="inlineStr">
        <is>
          <t>SPROUTS CO</t>
        </is>
      </c>
      <c r="C9" s="17" t="n">
        <v>949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1166</v>
      </c>
      <c r="E10" s="18" t="inlineStr">
        <is>
          <t>Room 3</t>
        </is>
      </c>
      <c r="F10" s="119" t="n">
        <v>19280</v>
      </c>
      <c r="G10" s="117" t="n">
        <v>13474.577</v>
      </c>
      <c r="H10" s="117" t="n">
        <v>430.8402160000001</v>
      </c>
      <c r="I10" s="19">
        <f>G10+H10</f>
        <v/>
      </c>
      <c r="J10" s="119" t="n">
        <v>18933</v>
      </c>
      <c r="K10" s="117" t="n">
        <v>14199.0585</v>
      </c>
      <c r="L10" s="117" t="n">
        <v>392.5824464</v>
      </c>
      <c r="M10" s="19">
        <f>K10+L10</f>
        <v/>
      </c>
      <c r="N10" s="88" t="n">
        <v>47</v>
      </c>
      <c r="O10" s="88" t="n">
        <v>46</v>
      </c>
      <c r="P10" s="88" t="n">
        <v>41</v>
      </c>
    </row>
    <row r="11">
      <c r="B11" s="16" t="inlineStr">
        <is>
          <t>ALBSFWY PHX</t>
        </is>
      </c>
      <c r="C11" s="17" t="n">
        <v>10105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1918</v>
      </c>
      <c r="E12" s="140" t="inlineStr">
        <is>
          <t>Room 4</t>
        </is>
      </c>
      <c r="F12" s="119" t="n">
        <v>13901</v>
      </c>
      <c r="G12" s="117" t="n">
        <v>11210.41025</v>
      </c>
      <c r="H12" s="117" t="n">
        <v>16946.46489178</v>
      </c>
      <c r="I12" s="19">
        <f>G12+H12</f>
        <v/>
      </c>
      <c r="J12" s="119" t="n">
        <v>14653</v>
      </c>
      <c r="K12" s="117" t="n">
        <v>13755.29775</v>
      </c>
      <c r="L12" s="117" t="n">
        <v>17569.02085351</v>
      </c>
      <c r="M12" s="19">
        <f>K12+L12</f>
        <v/>
      </c>
      <c r="N12" s="88" t="n">
        <v>49</v>
      </c>
      <c r="O12" s="88" t="n">
        <v>47</v>
      </c>
      <c r="P12" s="88" t="n">
        <v>45</v>
      </c>
    </row>
    <row r="13">
      <c r="B13" s="28" t="inlineStr">
        <is>
          <t>FRY'S</t>
        </is>
      </c>
      <c r="C13" s="17" t="n">
        <v>29725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1275</v>
      </c>
      <c r="E14" s="18" t="inlineStr">
        <is>
          <t>Room 5</t>
        </is>
      </c>
      <c r="F14" s="119" t="n">
        <v>15476</v>
      </c>
      <c r="G14" s="117" t="n">
        <v>12835.793</v>
      </c>
      <c r="H14" s="117" t="n">
        <v>18477.87597104002</v>
      </c>
      <c r="I14" s="19">
        <f>G14+H14</f>
        <v/>
      </c>
      <c r="J14" s="119" t="n">
        <v>15823</v>
      </c>
      <c r="K14" s="117" t="n">
        <v>15508.67575</v>
      </c>
      <c r="L14" s="117" t="n">
        <v>19178.82272992</v>
      </c>
      <c r="M14" s="19">
        <f>K14+L14</f>
        <v/>
      </c>
      <c r="N14" s="88" t="n">
        <v>66</v>
      </c>
      <c r="O14" s="88" t="n">
        <v>64</v>
      </c>
      <c r="P14" s="88" t="n">
        <v>53</v>
      </c>
    </row>
    <row r="15">
      <c r="B15" s="43" t="inlineStr">
        <is>
          <t xml:space="preserve">DILLONS </t>
        </is>
      </c>
      <c r="C15" s="50" t="n">
        <v>369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9472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7952.80215394</v>
      </c>
      <c r="I16" s="19">
        <f>G16+H16</f>
        <v/>
      </c>
      <c r="J16" s="119" t="n">
        <v>0</v>
      </c>
      <c r="K16" s="117" t="n">
        <v>0</v>
      </c>
      <c r="L16" s="117" t="n">
        <v>8011.99168714</v>
      </c>
      <c r="M16" s="19">
        <f>K16+L16</f>
        <v/>
      </c>
      <c r="N16" s="88" t="n">
        <v>9</v>
      </c>
      <c r="O16" s="88" t="n">
        <v>8</v>
      </c>
      <c r="P16" s="88" t="n">
        <v>8</v>
      </c>
    </row>
    <row r="17" customFormat="1" s="4">
      <c r="B17" s="16" t="inlineStr">
        <is>
          <t>SBUX LV B</t>
        </is>
      </c>
      <c r="C17" s="17" t="n">
        <v>4378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1541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11276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34534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67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1166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17233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2546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3.xml><?xml version="1.0" encoding="utf-8"?>
<worksheet xmlns:r="http://schemas.openxmlformats.org/officeDocument/2006/relationships" xmlns="http://schemas.openxmlformats.org/spreadsheetml/2006/main">
  <sheetPr codeName="Sheet193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4222</v>
      </c>
      <c r="E6" s="18" t="inlineStr">
        <is>
          <t xml:space="preserve">Room 1 </t>
        </is>
      </c>
      <c r="F6" s="119" t="n">
        <v>26471</v>
      </c>
      <c r="G6" s="117" t="n">
        <v>14220.55633333333</v>
      </c>
      <c r="H6" s="117" t="n">
        <v>8211.227308919997</v>
      </c>
      <c r="I6" s="19">
        <f>G6+H6</f>
        <v/>
      </c>
      <c r="J6" s="119" t="n">
        <v>27349</v>
      </c>
      <c r="K6" s="117" t="n">
        <v>16141.76733333334</v>
      </c>
      <c r="L6" s="117" t="n">
        <v>8567.809504599994</v>
      </c>
      <c r="M6" s="19">
        <f>K6+L6</f>
        <v/>
      </c>
      <c r="N6" s="85" t="n">
        <v>83</v>
      </c>
      <c r="O6" s="85" t="n">
        <v>82</v>
      </c>
      <c r="P6" s="85" t="n">
        <v>73</v>
      </c>
    </row>
    <row r="7">
      <c r="B7" s="16" t="inlineStr">
        <is>
          <t>SMITH'S</t>
        </is>
      </c>
      <c r="C7" s="17" t="n">
        <v>1475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1725</v>
      </c>
      <c r="E8" s="140" t="inlineStr">
        <is>
          <t>Room 2</t>
        </is>
      </c>
      <c r="F8" s="119" t="n">
        <v>0</v>
      </c>
      <c r="G8" s="117" t="n">
        <v>0</v>
      </c>
      <c r="H8" s="117" t="n">
        <v>3932.1770044</v>
      </c>
      <c r="I8" s="19">
        <f>G8+H8</f>
        <v/>
      </c>
      <c r="J8" s="119" t="n">
        <v>0</v>
      </c>
      <c r="K8" s="117" t="n">
        <v>0</v>
      </c>
      <c r="L8" s="117" t="n">
        <v>3995.5484111</v>
      </c>
      <c r="M8" s="19">
        <f>K8+L8</f>
        <v/>
      </c>
      <c r="N8" s="87" t="n">
        <v>6</v>
      </c>
      <c r="O8" s="87" t="n">
        <v>6</v>
      </c>
      <c r="P8" s="87" t="n">
        <v>6</v>
      </c>
    </row>
    <row r="9">
      <c r="B9" s="28" t="inlineStr">
        <is>
          <t>SPROUTS CO</t>
        </is>
      </c>
      <c r="C9" s="17" t="n">
        <v>880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 xml:space="preserve">ing 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1765</v>
      </c>
      <c r="E10" s="18" t="inlineStr">
        <is>
          <t>Room 3</t>
        </is>
      </c>
      <c r="F10" s="119" t="n">
        <v>17982</v>
      </c>
      <c r="G10" s="117" t="n">
        <v>12422.68975</v>
      </c>
      <c r="H10" s="117" t="n">
        <v>404.04102</v>
      </c>
      <c r="I10" s="19">
        <f>G10+H10</f>
        <v/>
      </c>
      <c r="J10" s="119" t="n">
        <v>18166</v>
      </c>
      <c r="K10" s="117" t="n">
        <v>13078.97975</v>
      </c>
      <c r="L10" s="117" t="n">
        <v>417.3858528</v>
      </c>
      <c r="M10" s="19">
        <f>K10+L10</f>
        <v/>
      </c>
      <c r="N10" s="88" t="n">
        <v>50</v>
      </c>
      <c r="O10" s="88" t="n">
        <v>50</v>
      </c>
      <c r="P10" s="88" t="n">
        <v>45</v>
      </c>
    </row>
    <row r="11">
      <c r="B11" s="16" t="inlineStr">
        <is>
          <t>ALBSFWY PHX</t>
        </is>
      </c>
      <c r="C11" s="17" t="n">
        <v>10258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1328</v>
      </c>
      <c r="E12" s="140" t="inlineStr">
        <is>
          <t>Room 4</t>
        </is>
      </c>
      <c r="F12" s="119" t="n">
        <v>15236</v>
      </c>
      <c r="G12" s="117" t="n">
        <v>12530.36825</v>
      </c>
      <c r="H12" s="117" t="n">
        <v>18266.33781835002</v>
      </c>
      <c r="I12" s="19">
        <f>G12+H12</f>
        <v/>
      </c>
      <c r="J12" s="119" t="n">
        <v>15033</v>
      </c>
      <c r="K12" s="117" t="n">
        <v>14799.98425</v>
      </c>
      <c r="L12" s="117" t="n">
        <v>18642.63485032001</v>
      </c>
      <c r="M12" s="19">
        <f>K12+L12</f>
        <v/>
      </c>
      <c r="N12" s="88" t="n">
        <v>52</v>
      </c>
      <c r="O12" s="88" t="n">
        <v>49</v>
      </c>
      <c r="P12" s="88" t="n">
        <v>46</v>
      </c>
    </row>
    <row r="13">
      <c r="B13" s="28" t="inlineStr">
        <is>
          <t>FRY'S</t>
        </is>
      </c>
      <c r="C13" s="17" t="n">
        <v>23954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818</v>
      </c>
      <c r="E14" s="18" t="inlineStr">
        <is>
          <t>Room 5</t>
        </is>
      </c>
      <c r="F14" s="119" t="n">
        <v>17478</v>
      </c>
      <c r="G14" s="117" t="n">
        <v>14334.56425</v>
      </c>
      <c r="H14" s="117" t="n">
        <v>21294.15334926</v>
      </c>
      <c r="I14" s="19">
        <f>G14+H14</f>
        <v/>
      </c>
      <c r="J14" s="119" t="n">
        <v>16318</v>
      </c>
      <c r="K14" s="117" t="n">
        <v>14415.22575</v>
      </c>
      <c r="L14" s="117" t="n">
        <v>19638.78922324</v>
      </c>
      <c r="M14" s="19">
        <f>K14+L14</f>
        <v/>
      </c>
      <c r="N14" s="88" t="n">
        <v>67</v>
      </c>
      <c r="O14" s="88" t="n">
        <v>65</v>
      </c>
      <c r="P14" s="88" t="n">
        <v>50</v>
      </c>
    </row>
    <row r="15">
      <c r="B15" s="43" t="inlineStr">
        <is>
          <t xml:space="preserve">DILLONS </t>
        </is>
      </c>
      <c r="C15" s="50" t="n">
        <v>176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10934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4903.87710844</v>
      </c>
      <c r="I16" s="19">
        <f>G16+H16</f>
        <v/>
      </c>
      <c r="J16" s="119" t="n">
        <v>0</v>
      </c>
      <c r="K16" s="117" t="n">
        <v>0</v>
      </c>
      <c r="L16" s="117" t="n">
        <v>4908.1273399</v>
      </c>
      <c r="M16" s="19">
        <f>K16+L16</f>
        <v/>
      </c>
      <c r="N16" s="88" t="n">
        <v>9</v>
      </c>
      <c r="O16" s="88" t="n">
        <v>9</v>
      </c>
      <c r="P16" s="88" t="n">
        <v>9</v>
      </c>
    </row>
    <row r="17" customFormat="1" s="4">
      <c r="B17" s="16" t="inlineStr">
        <is>
          <t>SBUX LV B</t>
        </is>
      </c>
      <c r="C17" s="17" t="n">
        <v>1245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4770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11561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35603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126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1765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15912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3153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4.xml><?xml version="1.0" encoding="utf-8"?>
<worksheet xmlns:r="http://schemas.openxmlformats.org/officeDocument/2006/relationships" xmlns="http://schemas.openxmlformats.org/spreadsheetml/2006/main">
  <sheetPr codeName="Sheet19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24532</v>
      </c>
      <c r="G6" s="117" t="n">
        <v>15312.782</v>
      </c>
      <c r="H6" s="117" t="n">
        <v>8554.553261380002</v>
      </c>
      <c r="I6" s="19">
        <f>G6+H6</f>
        <v/>
      </c>
      <c r="J6" s="119" t="n">
        <v>26126</v>
      </c>
      <c r="K6" s="117" t="n">
        <v>16664.11225</v>
      </c>
      <c r="L6" s="117" t="n">
        <v>8336.962841920002</v>
      </c>
      <c r="M6" s="19">
        <f>K6+L6</f>
        <v/>
      </c>
      <c r="N6" s="85" t="n">
        <v>81</v>
      </c>
      <c r="O6" s="85" t="n">
        <v>80</v>
      </c>
      <c r="P6" s="85" t="n">
        <v>67</v>
      </c>
    </row>
    <row r="7">
      <c r="B7" s="16" t="inlineStr">
        <is>
          <t>SMITH'S</t>
        </is>
      </c>
      <c r="C7" s="17" t="n">
        <v>1434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1609</v>
      </c>
      <c r="E8" s="140" t="inlineStr">
        <is>
          <t>Room 2</t>
        </is>
      </c>
      <c r="F8" s="119" t="n">
        <v>0</v>
      </c>
      <c r="G8" s="117" t="n">
        <v>0</v>
      </c>
      <c r="H8" s="117" t="n">
        <v>4116.99633748</v>
      </c>
      <c r="I8" s="19">
        <f>G8+H8</f>
        <v/>
      </c>
      <c r="J8" s="119" t="n">
        <v>0</v>
      </c>
      <c r="K8" s="117" t="n">
        <v>0</v>
      </c>
      <c r="L8" s="117" t="n">
        <v>4193.46678014</v>
      </c>
      <c r="M8" s="19">
        <f>K8+L8</f>
        <v/>
      </c>
      <c r="N8" s="87" t="n">
        <v>4</v>
      </c>
      <c r="O8" s="87" t="n">
        <v>4</v>
      </c>
      <c r="P8" s="87" t="n">
        <v>2</v>
      </c>
    </row>
    <row r="9">
      <c r="B9" s="28" t="inlineStr">
        <is>
          <t>SPROUTS CO</t>
        </is>
      </c>
      <c r="C9" s="17" t="n">
        <v>917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1908</v>
      </c>
      <c r="E10" s="18" t="inlineStr">
        <is>
          <t>Room 3</t>
        </is>
      </c>
      <c r="F10" s="119" t="n">
        <v>17881</v>
      </c>
      <c r="G10" s="117" t="n">
        <v>12896.324</v>
      </c>
      <c r="H10" s="117" t="n">
        <v>438.77688</v>
      </c>
      <c r="I10" s="19">
        <f>G10+H10</f>
        <v/>
      </c>
      <c r="J10" s="119" t="n">
        <v>17330</v>
      </c>
      <c r="K10" s="117" t="n">
        <v>13396.936</v>
      </c>
      <c r="L10" s="117" t="n">
        <v>392.9855922</v>
      </c>
      <c r="M10" s="19">
        <f>K10+L10</f>
        <v/>
      </c>
      <c r="N10" s="88" t="n">
        <v>47</v>
      </c>
      <c r="O10" s="88" t="n">
        <v>46</v>
      </c>
      <c r="P10" s="88" t="n">
        <v>42</v>
      </c>
    </row>
    <row r="11">
      <c r="B11" s="16" t="inlineStr">
        <is>
          <t>ALBSFWY PHX</t>
        </is>
      </c>
      <c r="C11" s="17" t="n">
        <v>10710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1730</v>
      </c>
      <c r="E12" s="140" t="inlineStr">
        <is>
          <t>Room 4</t>
        </is>
      </c>
      <c r="F12" s="119" t="n">
        <v>13089</v>
      </c>
      <c r="G12" s="117" t="n">
        <v>11286.946</v>
      </c>
      <c r="H12" s="117" t="n">
        <v>16096.90955951</v>
      </c>
      <c r="I12" s="19">
        <f>G12+H12</f>
        <v/>
      </c>
      <c r="J12" s="119" t="n">
        <v>13223</v>
      </c>
      <c r="K12" s="117" t="n">
        <v>12867.094</v>
      </c>
      <c r="L12" s="117" t="n">
        <v>16484.01823322</v>
      </c>
      <c r="M12" s="19">
        <f>K12+L12</f>
        <v/>
      </c>
      <c r="N12" s="88" t="n">
        <v>53</v>
      </c>
      <c r="O12" s="88" t="n">
        <v>50</v>
      </c>
      <c r="P12" s="88" t="n">
        <v>48</v>
      </c>
    </row>
    <row r="13">
      <c r="B13" s="28" t="inlineStr">
        <is>
          <t>FRY'S</t>
        </is>
      </c>
      <c r="C13" s="17" t="n">
        <v>27769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1379</v>
      </c>
      <c r="E14" s="18" t="inlineStr">
        <is>
          <t>Room 5</t>
        </is>
      </c>
      <c r="F14" s="119" t="n">
        <v>16926</v>
      </c>
      <c r="G14" s="117" t="n">
        <v>13627.8275</v>
      </c>
      <c r="H14" s="117" t="n">
        <v>20046.07154423998</v>
      </c>
      <c r="I14" s="19">
        <f>G14+H14</f>
        <v/>
      </c>
      <c r="J14" s="119" t="n">
        <v>16755</v>
      </c>
      <c r="K14" s="117" t="n">
        <v>15001.80975</v>
      </c>
      <c r="L14" s="117" t="n">
        <v>20044.23529775999</v>
      </c>
      <c r="M14" s="19">
        <f>K14+L14</f>
        <v/>
      </c>
      <c r="N14" s="88" t="n">
        <v>65</v>
      </c>
      <c r="O14" s="88" t="n">
        <v>63</v>
      </c>
      <c r="P14" s="88" t="n">
        <v>52</v>
      </c>
    </row>
    <row r="15">
      <c r="B15" s="43" t="inlineStr">
        <is>
          <t xml:space="preserve">DILLONS </t>
        </is>
      </c>
      <c r="C15" s="50" t="n">
        <v>284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10934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7622.96709438</v>
      </c>
      <c r="I16" s="19">
        <f>G16+H16</f>
        <v/>
      </c>
      <c r="J16" s="119" t="n">
        <v>0</v>
      </c>
      <c r="K16" s="117" t="n">
        <v>0</v>
      </c>
      <c r="L16" s="117" t="n">
        <v>5966.508816619999</v>
      </c>
      <c r="M16" s="19">
        <f>K16+L16</f>
        <v/>
      </c>
      <c r="N16" s="88" t="n">
        <v>10</v>
      </c>
      <c r="O16" s="88" t="n">
        <v>10</v>
      </c>
      <c r="P16" s="88" t="n">
        <v>10</v>
      </c>
    </row>
    <row r="17" customFormat="1" s="4">
      <c r="B17" s="16" t="inlineStr">
        <is>
          <t>SBUX LV B</t>
        </is>
      </c>
      <c r="C17" s="17" t="n">
        <v>1245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4770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12286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32022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1908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18110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2876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5.xml><?xml version="1.0" encoding="utf-8"?>
<worksheet xmlns:r="http://schemas.openxmlformats.org/officeDocument/2006/relationships" xmlns="http://schemas.openxmlformats.org/spreadsheetml/2006/main">
  <sheetPr codeName="Sheet195">
    <tabColor theme="1"/>
    <outlinePr summaryBelow="1" summaryRight="1"/>
    <pageSetUpPr fitToPage="1"/>
  </sheetPr>
  <dimension ref="B2:AB34"/>
  <sheetViews>
    <sheetView topLeftCell="A4" zoomScale="127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4530</v>
      </c>
      <c r="E6" s="18" t="inlineStr">
        <is>
          <t xml:space="preserve">Room 1 </t>
        </is>
      </c>
      <c r="F6" s="119" t="n">
        <v>26560</v>
      </c>
      <c r="G6" s="117" t="n">
        <v>14583.18026666667</v>
      </c>
      <c r="H6" s="117" t="n">
        <v>8342.969610419997</v>
      </c>
      <c r="I6" s="19">
        <f>G6+H6</f>
        <v/>
      </c>
      <c r="J6" s="119" t="n">
        <v>26411</v>
      </c>
      <c r="K6" s="117" t="n">
        <v>15877.03326666667</v>
      </c>
      <c r="L6" s="117" t="n">
        <v>8067.611660879996</v>
      </c>
      <c r="M6" s="19" t="n"/>
      <c r="N6" s="85" t="n">
        <v>86</v>
      </c>
      <c r="O6" s="85" t="n">
        <v>83</v>
      </c>
      <c r="P6" s="85" t="n">
        <v>74</v>
      </c>
    </row>
    <row r="7">
      <c r="B7" s="16" t="inlineStr">
        <is>
          <t>SMITH'S</t>
        </is>
      </c>
      <c r="C7" s="17" t="n">
        <v>1606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1532</v>
      </c>
      <c r="E8" s="140" t="inlineStr">
        <is>
          <t>Room 2</t>
        </is>
      </c>
      <c r="F8" s="119" t="n">
        <v>0</v>
      </c>
      <c r="G8" s="117" t="n">
        <v>0</v>
      </c>
      <c r="H8" s="117" t="n">
        <v>4149.79714776</v>
      </c>
      <c r="I8" s="19">
        <f>G8+H8</f>
        <v/>
      </c>
      <c r="J8" s="119" t="n">
        <v>0</v>
      </c>
      <c r="K8" s="117" t="n">
        <v>0</v>
      </c>
      <c r="L8" s="117" t="n">
        <v>4121.487485500001</v>
      </c>
      <c r="M8" s="19" t="n"/>
      <c r="N8" s="87" t="n">
        <v>5</v>
      </c>
      <c r="O8" s="87" t="n">
        <v>5</v>
      </c>
      <c r="P8" s="87" t="n">
        <v>4</v>
      </c>
    </row>
    <row r="9">
      <c r="B9" s="28" t="inlineStr">
        <is>
          <t>SPROUTS CO</t>
        </is>
      </c>
      <c r="C9" s="17" t="n">
        <v>1065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2316</v>
      </c>
      <c r="E10" s="18" t="inlineStr">
        <is>
          <t>Room 3</t>
        </is>
      </c>
      <c r="F10" s="119" t="n">
        <v>19944</v>
      </c>
      <c r="G10" s="117" t="n">
        <v>12675.89275</v>
      </c>
      <c r="H10" s="117" t="n">
        <v>394.646655</v>
      </c>
      <c r="I10" s="19">
        <f>G10+H10</f>
        <v/>
      </c>
      <c r="J10" s="119" t="n">
        <v>20247</v>
      </c>
      <c r="K10" s="117" t="n">
        <v>14374.70025</v>
      </c>
      <c r="L10" s="117" t="n">
        <v>376.7639736</v>
      </c>
      <c r="M10" s="19" t="n"/>
      <c r="N10" s="88" t="n">
        <v>55</v>
      </c>
      <c r="O10" s="88" t="n">
        <v>52</v>
      </c>
      <c r="P10" s="88" t="n">
        <v>51</v>
      </c>
    </row>
    <row r="11">
      <c r="B11" s="16" t="inlineStr">
        <is>
          <t>ALBSFWY PHX</t>
        </is>
      </c>
      <c r="C11" s="17" t="n">
        <v>11060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1431</v>
      </c>
      <c r="E12" s="140" t="inlineStr">
        <is>
          <t>Room 4</t>
        </is>
      </c>
      <c r="F12" s="119" t="n">
        <v>13303</v>
      </c>
      <c r="G12" s="117" t="n">
        <v>10946.68225</v>
      </c>
      <c r="H12" s="117" t="n">
        <v>16959.52837682</v>
      </c>
      <c r="I12" s="19">
        <f>G12+H12</f>
        <v/>
      </c>
      <c r="J12" s="119" t="n">
        <v>13733</v>
      </c>
      <c r="K12" s="117" t="n">
        <v>12999.588</v>
      </c>
      <c r="L12" s="117" t="n">
        <v>17373.44812775</v>
      </c>
      <c r="M12" s="19" t="n"/>
      <c r="N12" s="88" t="n">
        <v>55</v>
      </c>
      <c r="O12" s="88" t="n">
        <v>47</v>
      </c>
      <c r="P12" s="88" t="n">
        <v>46</v>
      </c>
    </row>
    <row r="13">
      <c r="B13" s="28" t="inlineStr">
        <is>
          <t>FRY'S</t>
        </is>
      </c>
      <c r="C13" s="17" t="n">
        <v>22872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1007</v>
      </c>
      <c r="E14" s="18" t="inlineStr">
        <is>
          <t>Room 5</t>
        </is>
      </c>
      <c r="F14" s="119" t="n">
        <v>17974</v>
      </c>
      <c r="G14" s="117" t="n">
        <v>13324.12</v>
      </c>
      <c r="H14" s="117" t="n">
        <v>21992.05602536001</v>
      </c>
      <c r="I14" s="19">
        <f>G14+H14</f>
        <v/>
      </c>
      <c r="J14" s="119" t="n">
        <v>17743</v>
      </c>
      <c r="K14" s="117" t="n">
        <v>15224.42725</v>
      </c>
      <c r="L14" s="117" t="n">
        <v>21907.70050980001</v>
      </c>
      <c r="M14" s="19" t="n"/>
      <c r="N14" s="88" t="n">
        <v>60</v>
      </c>
      <c r="O14" s="88" t="n">
        <v>59</v>
      </c>
      <c r="P14" s="88" t="n">
        <v>45</v>
      </c>
    </row>
    <row r="15">
      <c r="B15" s="43" t="inlineStr">
        <is>
          <t xml:space="preserve">DILLONS </t>
        </is>
      </c>
      <c r="C15" s="50" t="n">
        <v>154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9520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5812.03739166</v>
      </c>
      <c r="I16" s="19">
        <f>G16+H16</f>
        <v/>
      </c>
      <c r="J16" s="119" t="n">
        <v>0</v>
      </c>
      <c r="K16" s="117" t="n">
        <v>0</v>
      </c>
      <c r="L16" s="117" t="n">
        <v>6028.60037104</v>
      </c>
      <c r="M16" s="19" t="n"/>
      <c r="N16" s="88" t="n">
        <v>11</v>
      </c>
      <c r="O16" s="88" t="n">
        <v>11</v>
      </c>
      <c r="P16" s="88" t="n">
        <v>10</v>
      </c>
    </row>
    <row r="17" customFormat="1" s="4">
      <c r="B17" s="16" t="inlineStr">
        <is>
          <t>SBUX LV B</t>
        </is>
      </c>
      <c r="C17" s="17" t="n">
        <v>2367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4340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12676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33313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118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2316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15935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2607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6.xml><?xml version="1.0" encoding="utf-8"?>
<worksheet xmlns:r="http://schemas.openxmlformats.org/officeDocument/2006/relationships" xmlns="http://schemas.openxmlformats.org/spreadsheetml/2006/main">
  <sheetPr codeName="Sheet19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21868</v>
      </c>
      <c r="G6" s="117" t="n">
        <v>14002.81225</v>
      </c>
      <c r="H6" s="117" t="n">
        <v>6590.711488859994</v>
      </c>
      <c r="I6" s="19">
        <f>G6+H6</f>
        <v/>
      </c>
      <c r="J6" s="119" t="n">
        <v>21320</v>
      </c>
      <c r="K6" s="117" t="n">
        <v>14005.947</v>
      </c>
      <c r="L6" s="117" t="n">
        <v>6286.054313059993</v>
      </c>
      <c r="M6" s="19">
        <f>K6+L6</f>
        <v/>
      </c>
      <c r="N6" s="85" t="n">
        <v>84</v>
      </c>
      <c r="O6" s="85" t="n">
        <v>81</v>
      </c>
      <c r="P6" s="85" t="n">
        <v>71</v>
      </c>
    </row>
    <row r="7">
      <c r="B7" s="16" t="inlineStr">
        <is>
          <t>SMITH'S</t>
        </is>
      </c>
      <c r="C7" s="17" t="n">
        <v>1289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1643</v>
      </c>
      <c r="E8" s="140" t="inlineStr">
        <is>
          <t>Room 2</t>
        </is>
      </c>
      <c r="F8" s="119" t="n">
        <v>0</v>
      </c>
      <c r="G8" s="117" t="n">
        <v>0</v>
      </c>
      <c r="H8" s="117" t="n">
        <v>3956.59728694</v>
      </c>
      <c r="I8" s="19">
        <f>G8+H8</f>
        <v/>
      </c>
      <c r="J8" s="119" t="n">
        <v>0</v>
      </c>
      <c r="K8" s="117" t="n">
        <v>0</v>
      </c>
      <c r="L8" s="117" t="n">
        <v>3949.08893906</v>
      </c>
      <c r="M8" s="19">
        <f>K8+L8</f>
        <v/>
      </c>
      <c r="N8" s="87" t="n">
        <v>7</v>
      </c>
      <c r="O8" s="87" t="n">
        <v>7</v>
      </c>
      <c r="P8" s="87" t="n">
        <v>6</v>
      </c>
    </row>
    <row r="9">
      <c r="B9" s="28" t="inlineStr">
        <is>
          <t>SPROUTS CO</t>
        </is>
      </c>
      <c r="C9" s="17" t="n">
        <v>1032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4111</v>
      </c>
      <c r="E10" s="18" t="inlineStr">
        <is>
          <t>Room 3</t>
        </is>
      </c>
      <c r="F10" s="119" t="n">
        <v>16337</v>
      </c>
      <c r="G10" s="117" t="n">
        <v>13376.1765</v>
      </c>
      <c r="H10" s="117" t="n">
        <v>352.768844</v>
      </c>
      <c r="I10" s="19">
        <f>G10+H10</f>
        <v/>
      </c>
      <c r="J10" s="119" t="n">
        <v>14368</v>
      </c>
      <c r="K10" s="117" t="n">
        <v>11417.175</v>
      </c>
      <c r="L10" s="117" t="n">
        <v>338.8913056</v>
      </c>
      <c r="M10" s="19">
        <f>K10+L10</f>
        <v/>
      </c>
      <c r="N10" s="88" t="n">
        <v>54</v>
      </c>
      <c r="O10" s="88" t="n">
        <v>50</v>
      </c>
      <c r="P10" s="88" t="n">
        <v>48</v>
      </c>
    </row>
    <row r="11">
      <c r="B11" s="16" t="inlineStr">
        <is>
          <t>ALBSFWY PHX</t>
        </is>
      </c>
      <c r="C11" s="17" t="n">
        <v>11533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1558</v>
      </c>
      <c r="E12" s="140" t="inlineStr">
        <is>
          <t>Room 4</t>
        </is>
      </c>
      <c r="F12" s="119" t="n">
        <v>12948</v>
      </c>
      <c r="G12" s="117" t="n">
        <v>11515.05725</v>
      </c>
      <c r="H12" s="117" t="n">
        <v>16434.01924597</v>
      </c>
      <c r="I12" s="19">
        <f>G12+H12</f>
        <v/>
      </c>
      <c r="J12" s="119" t="n">
        <v>13445</v>
      </c>
      <c r="K12" s="117" t="n">
        <v>13080.26075</v>
      </c>
      <c r="L12" s="117" t="n">
        <v>16760.93859868999</v>
      </c>
      <c r="M12" s="19">
        <f>K12+L12</f>
        <v/>
      </c>
      <c r="N12" s="88" t="n">
        <v>60</v>
      </c>
      <c r="O12" s="88" t="n">
        <v>54</v>
      </c>
      <c r="P12" s="88" t="n">
        <v>52</v>
      </c>
    </row>
    <row r="13">
      <c r="B13" s="28" t="inlineStr">
        <is>
          <t>FRY'S</t>
        </is>
      </c>
      <c r="C13" s="17" t="n">
        <v>28077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1865</v>
      </c>
      <c r="E14" s="18" t="inlineStr">
        <is>
          <t>Room 5</t>
        </is>
      </c>
      <c r="F14" s="119" t="n">
        <v>18045</v>
      </c>
      <c r="G14" s="117" t="n">
        <v>14621.549</v>
      </c>
      <c r="H14" s="117" t="n">
        <v>23405.96817386</v>
      </c>
      <c r="I14" s="19">
        <f>G14+H14</f>
        <v/>
      </c>
      <c r="J14" s="119" t="n">
        <v>24550</v>
      </c>
      <c r="K14" s="117" t="n">
        <v>19267.22675</v>
      </c>
      <c r="L14" s="117" t="n">
        <v>29604.00384542001</v>
      </c>
      <c r="M14" s="19">
        <f>K14+L14</f>
        <v/>
      </c>
      <c r="N14" s="88" t="n">
        <v>68</v>
      </c>
      <c r="O14" s="88" t="n">
        <v>70</v>
      </c>
      <c r="P14" s="88" t="n">
        <v>59</v>
      </c>
    </row>
    <row r="15">
      <c r="B15" s="43" t="inlineStr">
        <is>
          <t xml:space="preserve">DILLONS </t>
        </is>
      </c>
      <c r="C15" s="50" t="n">
        <v>270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8766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5234.86854574</v>
      </c>
      <c r="I16" s="19">
        <f>G16+H16</f>
        <v/>
      </c>
      <c r="J16" s="119" t="n">
        <v>0</v>
      </c>
      <c r="K16" s="117" t="n">
        <v>0</v>
      </c>
      <c r="L16" s="117" t="n">
        <v>5238.8616428</v>
      </c>
      <c r="M16" s="19">
        <f>K16+L16</f>
        <v/>
      </c>
      <c r="N16" s="88" t="n">
        <v>14</v>
      </c>
      <c r="O16" s="88" t="n">
        <v>13</v>
      </c>
      <c r="P16" s="88" t="n">
        <v>12</v>
      </c>
    </row>
    <row r="17" customFormat="1" s="4">
      <c r="B17" s="16" t="inlineStr">
        <is>
          <t>SBUX LV B</t>
        </is>
      </c>
      <c r="C17" s="17" t="n">
        <v>638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4292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10374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32391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2207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14617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4057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7.xml><?xml version="1.0" encoding="utf-8"?>
<worksheet xmlns:r="http://schemas.openxmlformats.org/officeDocument/2006/relationships" xmlns="http://schemas.openxmlformats.org/spreadsheetml/2006/main">
  <sheetPr codeName="Sheet19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70</v>
      </c>
      <c r="E6" s="18" t="inlineStr">
        <is>
          <t xml:space="preserve">Room 1 </t>
        </is>
      </c>
      <c r="F6" s="119" t="n">
        <v>24046</v>
      </c>
      <c r="G6" s="117" t="n">
        <v>14426.75675</v>
      </c>
      <c r="H6" s="117" t="n">
        <v>7052.131748760006</v>
      </c>
      <c r="I6" s="19">
        <f>G6+H6</f>
        <v/>
      </c>
      <c r="J6" s="119" t="n">
        <v>25188</v>
      </c>
      <c r="K6" s="117" t="n">
        <v>15397.0388</v>
      </c>
      <c r="L6" s="117" t="n">
        <v>7743.414210860003</v>
      </c>
      <c r="M6" s="19">
        <f>K6+L6</f>
        <v/>
      </c>
      <c r="N6" s="85" t="n">
        <v>95</v>
      </c>
      <c r="O6" s="85" t="n">
        <v>94</v>
      </c>
      <c r="P6" s="85" t="n">
        <v>83</v>
      </c>
    </row>
    <row r="7">
      <c r="B7" s="16" t="inlineStr">
        <is>
          <t>SMITH'S</t>
        </is>
      </c>
      <c r="C7" s="17" t="n">
        <v>885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2587</v>
      </c>
      <c r="E8" s="140" t="inlineStr">
        <is>
          <t>Room 2</t>
        </is>
      </c>
      <c r="F8" s="119" t="n">
        <v>0</v>
      </c>
      <c r="G8" s="117" t="n">
        <v>0</v>
      </c>
      <c r="H8" s="117" t="n">
        <v>3734.46145854</v>
      </c>
      <c r="I8" s="19">
        <f>G8+H8</f>
        <v/>
      </c>
      <c r="J8" s="119" t="n">
        <v>0</v>
      </c>
      <c r="K8" s="117" t="n">
        <v>0</v>
      </c>
      <c r="L8" s="117" t="n">
        <v>3616.06570262</v>
      </c>
      <c r="M8" s="19">
        <f>K8+L8</f>
        <v/>
      </c>
      <c r="N8" s="87" t="n">
        <v>7</v>
      </c>
      <c r="O8" s="87" t="n">
        <v>7</v>
      </c>
      <c r="P8" s="87" t="n">
        <v>5</v>
      </c>
    </row>
    <row r="9">
      <c r="B9" s="28" t="inlineStr">
        <is>
          <t>SPROUTS CO</t>
        </is>
      </c>
      <c r="C9" s="17" t="n">
        <v>913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2269</v>
      </c>
      <c r="E10" s="18" t="inlineStr">
        <is>
          <t>Room 3</t>
        </is>
      </c>
      <c r="F10" s="119" t="n">
        <v>17780</v>
      </c>
      <c r="G10" s="117" t="n">
        <v>12677.1215</v>
      </c>
      <c r="H10" s="117" t="n">
        <v>420.0130824</v>
      </c>
      <c r="I10" s="19">
        <f>G10+H10</f>
        <v/>
      </c>
      <c r="J10" s="119" t="n">
        <v>18815</v>
      </c>
      <c r="K10" s="117" t="n">
        <v>14489.09825</v>
      </c>
      <c r="L10" s="117" t="n">
        <v>422.6235304</v>
      </c>
      <c r="M10" s="19">
        <f>K10+L10</f>
        <v/>
      </c>
      <c r="N10" s="88" t="n">
        <v>54</v>
      </c>
      <c r="O10" s="88" t="n">
        <v>52</v>
      </c>
      <c r="P10" s="88" t="n">
        <v>49</v>
      </c>
    </row>
    <row r="11">
      <c r="B11" s="16" t="inlineStr">
        <is>
          <t>ALBSFWY PHX</t>
        </is>
      </c>
      <c r="C11" s="17" t="n">
        <v>8335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1188</v>
      </c>
      <c r="E12" s="140" t="inlineStr">
        <is>
          <t>Room 4</t>
        </is>
      </c>
      <c r="F12" s="119" t="n">
        <v>13447</v>
      </c>
      <c r="G12" s="117" t="n">
        <v>11379.1485</v>
      </c>
      <c r="H12" s="117" t="n">
        <v>16839.38939394</v>
      </c>
      <c r="I12" s="19">
        <f>G12+H12</f>
        <v/>
      </c>
      <c r="J12" s="119" t="n">
        <v>13529</v>
      </c>
      <c r="K12" s="117" t="n">
        <v>13012.59525</v>
      </c>
      <c r="L12" s="117" t="n">
        <v>16940.33212362</v>
      </c>
      <c r="M12" s="19">
        <f>K12+L12</f>
        <v/>
      </c>
      <c r="N12" s="88" t="n">
        <v>63</v>
      </c>
      <c r="O12" s="88" t="n">
        <v>60</v>
      </c>
      <c r="P12" s="88" t="n">
        <v>55</v>
      </c>
    </row>
    <row r="13">
      <c r="B13" s="28" t="inlineStr">
        <is>
          <t>FRY'S</t>
        </is>
      </c>
      <c r="C13" s="17" t="n">
        <v>23360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926</v>
      </c>
      <c r="E14" s="18" t="inlineStr">
        <is>
          <t>Room 5</t>
        </is>
      </c>
      <c r="F14" s="119" t="n">
        <v>17964</v>
      </c>
      <c r="G14" s="117" t="n">
        <v>15333.26175</v>
      </c>
      <c r="H14" s="117" t="n">
        <v>22088.07701196</v>
      </c>
      <c r="I14" s="19">
        <f>G14+H14</f>
        <v/>
      </c>
      <c r="J14" s="119" t="n">
        <v>17580</v>
      </c>
      <c r="K14" s="117" t="n">
        <v>15709.60275</v>
      </c>
      <c r="L14" s="117" t="n">
        <v>22490.36212884003</v>
      </c>
      <c r="M14" s="19">
        <f>K14+L14</f>
        <v/>
      </c>
      <c r="N14" s="88" t="n">
        <v>62</v>
      </c>
      <c r="O14" s="88" t="n">
        <v>64</v>
      </c>
      <c r="P14" s="88" t="n">
        <v>49</v>
      </c>
    </row>
    <row r="15">
      <c r="B15" s="43" t="inlineStr">
        <is>
          <t xml:space="preserve">DILLONS </t>
        </is>
      </c>
      <c r="C15" s="50" t="n">
        <v>136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10698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5453.144102419999</v>
      </c>
      <c r="I16" s="19">
        <f>G16+H16</f>
        <v/>
      </c>
      <c r="J16" s="119" t="n">
        <v>0</v>
      </c>
      <c r="K16" s="117" t="n">
        <v>0</v>
      </c>
      <c r="L16" s="117" t="n">
        <v>5319.6953891</v>
      </c>
      <c r="M16" s="19">
        <f>K16+L16</f>
        <v/>
      </c>
      <c r="N16" s="88" t="n">
        <v>11</v>
      </c>
      <c r="O16" s="88" t="n">
        <v>12</v>
      </c>
      <c r="P16" s="88" t="n">
        <v>10</v>
      </c>
    </row>
    <row r="17" customFormat="1" s="4">
      <c r="B17" s="16" t="inlineStr">
        <is>
          <t>SBUX LV B</t>
        </is>
      </c>
      <c r="C17" s="17" t="n">
        <v>2253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4565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11632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32084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2269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17603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3600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8.xml><?xml version="1.0" encoding="utf-8"?>
<worksheet xmlns:r="http://schemas.openxmlformats.org/officeDocument/2006/relationships" xmlns="http://schemas.openxmlformats.org/spreadsheetml/2006/main">
  <sheetPr codeName="Sheet19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customWidth="1" style="1" min="14" max="14"/>
    <col width="13.5546875" customWidth="1" style="1" min="15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44549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/>
      <c r="E6" s="18" t="inlineStr">
        <is>
          <t xml:space="preserve">Room 1 </t>
        </is>
      </c>
      <c r="F6" s="119" t="n">
        <v>15980</v>
      </c>
      <c r="G6" s="117" t="n">
        <v>14226.21088333333</v>
      </c>
      <c r="H6" s="117" t="n">
        <v>6732.554615960002</v>
      </c>
      <c r="I6" s="19">
        <f>G6+H6</f>
        <v/>
      </c>
      <c r="J6" s="119" t="n">
        <v>14845</v>
      </c>
      <c r="K6" s="117" t="n"/>
      <c r="L6" s="117" t="n"/>
      <c r="M6" s="19">
        <f>K6+L6</f>
        <v/>
      </c>
      <c r="N6" s="85" t="n">
        <v>45</v>
      </c>
      <c r="O6" s="85" t="n">
        <v>45</v>
      </c>
      <c r="P6" s="85" t="n">
        <v>32</v>
      </c>
    </row>
    <row r="7">
      <c r="B7" s="16" t="inlineStr">
        <is>
          <t>SMITH'S</t>
        </is>
      </c>
      <c r="C7" s="17" t="n"/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/>
      <c r="E8" s="140" t="inlineStr">
        <is>
          <t>Room 2</t>
        </is>
      </c>
      <c r="F8" s="119" t="n"/>
      <c r="G8" s="117" t="n"/>
      <c r="H8" s="117" t="n"/>
      <c r="I8" s="19">
        <f>G8+H8</f>
        <v/>
      </c>
      <c r="J8" s="119" t="n"/>
      <c r="K8" s="117" t="n"/>
      <c r="L8" s="117" t="n"/>
      <c r="M8" s="19">
        <f>K8+L8</f>
        <v/>
      </c>
      <c r="N8" s="87" t="n">
        <v>0</v>
      </c>
      <c r="O8" s="87" t="n">
        <v>0</v>
      </c>
      <c r="P8" s="87" t="n">
        <v>0</v>
      </c>
    </row>
    <row r="9">
      <c r="B9" s="28" t="inlineStr">
        <is>
          <t>SPROUTS CO</t>
        </is>
      </c>
      <c r="C9" s="17" t="n"/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/>
      <c r="E10" s="18" t="inlineStr">
        <is>
          <t>Room 3</t>
        </is>
      </c>
      <c r="F10" s="119" t="n"/>
      <c r="G10" s="117" t="n"/>
      <c r="H10" s="117" t="n"/>
      <c r="I10" s="19">
        <f>G10+H10</f>
        <v/>
      </c>
      <c r="J10" s="119" t="n"/>
      <c r="K10" s="117" t="n"/>
      <c r="L10" s="117" t="n"/>
      <c r="M10" s="19">
        <f>K10+L10</f>
        <v/>
      </c>
      <c r="N10" s="88" t="n">
        <v>0</v>
      </c>
      <c r="O10" s="88" t="n">
        <v>0</v>
      </c>
      <c r="P10" s="88" t="n">
        <v>0</v>
      </c>
    </row>
    <row r="11">
      <c r="B11" s="16" t="inlineStr">
        <is>
          <t>ALBSFWY PHX</t>
        </is>
      </c>
      <c r="C11" s="17" t="n"/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/>
      <c r="E12" s="140" t="inlineStr">
        <is>
          <t>Room 4</t>
        </is>
      </c>
      <c r="F12" s="119" t="n"/>
      <c r="G12" s="117" t="n"/>
      <c r="H12" s="117" t="n"/>
      <c r="I12" s="19">
        <f>G12+H12</f>
        <v/>
      </c>
      <c r="J12" s="119" t="n"/>
      <c r="K12" s="117" t="n"/>
      <c r="L12" s="117" t="n"/>
      <c r="M12" s="19">
        <f>K12+L12</f>
        <v/>
      </c>
      <c r="N12" s="88" t="n">
        <v>0</v>
      </c>
      <c r="O12" s="88" t="n">
        <v>0</v>
      </c>
      <c r="P12" s="88" t="n">
        <v>0</v>
      </c>
    </row>
    <row r="13">
      <c r="B13" s="28" t="inlineStr">
        <is>
          <t>FRY'S</t>
        </is>
      </c>
      <c r="C13" s="17" t="n"/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/>
      <c r="E14" s="18" t="inlineStr">
        <is>
          <t>Room 5</t>
        </is>
      </c>
      <c r="F14" s="119" t="n"/>
      <c r="G14" s="117" t="n"/>
      <c r="H14" s="117" t="n"/>
      <c r="I14" s="19">
        <f>G14+H14</f>
        <v/>
      </c>
      <c r="J14" s="119" t="n"/>
      <c r="K14" s="117" t="n"/>
      <c r="L14" s="117" t="n"/>
      <c r="M14" s="19">
        <f>K14+L14</f>
        <v/>
      </c>
      <c r="N14" s="88" t="n">
        <v>1</v>
      </c>
      <c r="O14" s="88" t="n">
        <v>0</v>
      </c>
      <c r="P14" s="88" t="n">
        <v>0</v>
      </c>
    </row>
    <row r="15">
      <c r="B15" s="43" t="inlineStr">
        <is>
          <t xml:space="preserve">DILLONS </t>
        </is>
      </c>
      <c r="C15" s="50" t="n"/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9454</v>
      </c>
      <c r="E16" s="18" t="inlineStr">
        <is>
          <t>Room 6</t>
        </is>
      </c>
      <c r="F16" s="119" t="n"/>
      <c r="G16" s="117" t="n"/>
      <c r="H16" s="117" t="n"/>
      <c r="I16" s="19">
        <f>G16+H16</f>
        <v/>
      </c>
      <c r="J16" s="119" t="n"/>
      <c r="K16" s="117" t="n"/>
      <c r="L16" s="117" t="n"/>
      <c r="M16" s="19">
        <f>K16+L16</f>
        <v/>
      </c>
      <c r="N16" s="88" t="n">
        <v>0</v>
      </c>
      <c r="O16" s="88" t="n">
        <v>0</v>
      </c>
      <c r="P16" s="88" t="n">
        <v>0</v>
      </c>
    </row>
    <row r="17" customFormat="1" s="4">
      <c r="B17" s="16" t="inlineStr">
        <is>
          <t>SBUX LV B</t>
        </is>
      </c>
      <c r="C17" s="17" t="n">
        <v>737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4654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0</v>
      </c>
      <c r="D26" s="76">
        <f>C11</f>
        <v/>
      </c>
      <c r="E26" s="77">
        <f>D26-C26</f>
        <v/>
      </c>
      <c r="M26" s="4" t="n"/>
    </row>
    <row r="27">
      <c r="B27" s="74" t="inlineStr">
        <is>
          <t>KROGER</t>
        </is>
      </c>
      <c r="C27" s="122" t="n">
        <v>0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15980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0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199.xml><?xml version="1.0" encoding="utf-8"?>
<worksheet xmlns:r="http://schemas.openxmlformats.org/officeDocument/2006/relationships" xmlns="http://schemas.openxmlformats.org/spreadsheetml/2006/main">
  <sheetPr codeName="Sheet19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62</v>
      </c>
      <c r="E6" s="18" t="inlineStr">
        <is>
          <t xml:space="preserve">Room 1 </t>
        </is>
      </c>
      <c r="F6" s="119" t="n">
        <v>24416</v>
      </c>
      <c r="G6" s="117" t="n">
        <v>13591.39488333333</v>
      </c>
      <c r="H6" s="117" t="n">
        <v>7808.779228639997</v>
      </c>
      <c r="I6" s="19">
        <f>G6+H6</f>
        <v/>
      </c>
      <c r="J6" s="119" t="n">
        <v>24447</v>
      </c>
      <c r="K6" s="117" t="n">
        <v>15193.40013333333</v>
      </c>
      <c r="L6" s="117" t="n">
        <v>7491.293404300001</v>
      </c>
      <c r="M6" s="19">
        <f>K6+L6</f>
        <v/>
      </c>
      <c r="N6" s="85" t="n">
        <v>71</v>
      </c>
      <c r="O6" s="85" t="n">
        <v>70</v>
      </c>
      <c r="P6" s="85" t="n">
        <v>56</v>
      </c>
    </row>
    <row r="7">
      <c r="B7" s="16" t="inlineStr">
        <is>
          <t>SMITH'S</t>
        </is>
      </c>
      <c r="C7" s="17" t="n">
        <v>1289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2048</v>
      </c>
      <c r="E8" s="140" t="inlineStr">
        <is>
          <t>Room 2</t>
        </is>
      </c>
      <c r="F8" s="119" t="n">
        <v>0</v>
      </c>
      <c r="G8" s="117" t="n">
        <v>0</v>
      </c>
      <c r="H8" s="117" t="n">
        <v>4020.27783706</v>
      </c>
      <c r="I8" s="19">
        <f>G8+H8</f>
        <v/>
      </c>
      <c r="J8" s="119" t="n">
        <v>0</v>
      </c>
      <c r="K8" s="117" t="n">
        <v>0</v>
      </c>
      <c r="L8" s="117" t="n">
        <v>4007.3335196</v>
      </c>
      <c r="M8" s="19">
        <f>K8+L8</f>
        <v/>
      </c>
      <c r="N8" s="87" t="n">
        <v>7</v>
      </c>
      <c r="O8" s="87" t="n">
        <v>7</v>
      </c>
      <c r="P8" s="87" t="n">
        <v>6</v>
      </c>
    </row>
    <row r="9">
      <c r="B9" s="28" t="inlineStr">
        <is>
          <t>SPROUTS CO</t>
        </is>
      </c>
      <c r="C9" s="17" t="n">
        <v>1072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1645</v>
      </c>
      <c r="E10" s="18" t="inlineStr">
        <is>
          <t>Room 3</t>
        </is>
      </c>
      <c r="F10" s="119" t="n">
        <v>18786</v>
      </c>
      <c r="G10" s="117" t="n">
        <v>13809.81148129252</v>
      </c>
      <c r="H10" s="117" t="n">
        <v>404.009412</v>
      </c>
      <c r="I10" s="19">
        <f>G10+H10</f>
        <v/>
      </c>
      <c r="J10" s="119" t="n">
        <v>18325</v>
      </c>
      <c r="K10" s="117" t="n">
        <v>13861.39225</v>
      </c>
      <c r="L10" s="117" t="n">
        <v>413.177558</v>
      </c>
      <c r="M10" s="19">
        <f>K10+L10</f>
        <v/>
      </c>
      <c r="N10" s="88" t="n">
        <v>46</v>
      </c>
      <c r="O10" s="88" t="n">
        <v>43</v>
      </c>
      <c r="P10" s="88" t="n">
        <v>35</v>
      </c>
    </row>
    <row r="11">
      <c r="B11" s="16" t="inlineStr">
        <is>
          <t>ALBSFWY PHX</t>
        </is>
      </c>
      <c r="C11" s="17" t="n">
        <v>9373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1558</v>
      </c>
      <c r="E12" s="140" t="inlineStr">
        <is>
          <t>Room 4</t>
        </is>
      </c>
      <c r="F12" s="119" t="n">
        <v>14774</v>
      </c>
      <c r="G12" s="117" t="n">
        <v>12010.66075</v>
      </c>
      <c r="H12" s="117" t="n">
        <v>18100.00051301</v>
      </c>
      <c r="I12" s="19">
        <f>G12+H12</f>
        <v/>
      </c>
      <c r="J12" s="119" t="n">
        <v>14356</v>
      </c>
      <c r="K12" s="117" t="n">
        <v>13900.12325</v>
      </c>
      <c r="L12" s="117" t="n">
        <v>17746.46702866</v>
      </c>
      <c r="M12" s="19">
        <f>K12+L12</f>
        <v/>
      </c>
      <c r="N12" s="88" t="n">
        <v>55</v>
      </c>
      <c r="O12" s="88" t="n">
        <v>52</v>
      </c>
      <c r="P12" s="88" t="n">
        <v>49</v>
      </c>
    </row>
    <row r="13">
      <c r="B13" s="28" t="inlineStr">
        <is>
          <t>FRY'S</t>
        </is>
      </c>
      <c r="C13" s="17" t="n">
        <v>28852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1292</v>
      </c>
      <c r="E14" s="18" t="inlineStr">
        <is>
          <t>Room 5</t>
        </is>
      </c>
      <c r="F14" s="119" t="n">
        <v>17193</v>
      </c>
      <c r="G14" s="117" t="n">
        <v>14608.930625</v>
      </c>
      <c r="H14" s="117" t="n">
        <v>20929.12484879999</v>
      </c>
      <c r="I14" s="19">
        <f>G14+H14</f>
        <v/>
      </c>
      <c r="J14" s="119" t="n">
        <v>15983</v>
      </c>
      <c r="K14" s="117" t="n">
        <v>15032.8675</v>
      </c>
      <c r="L14" s="117" t="n">
        <v>19212.50623176001</v>
      </c>
      <c r="M14" s="19">
        <f>K14+L14</f>
        <v/>
      </c>
      <c r="N14" s="88" t="n">
        <v>68</v>
      </c>
      <c r="O14" s="88" t="n">
        <v>67</v>
      </c>
      <c r="P14" s="88" t="n">
        <v>56</v>
      </c>
    </row>
    <row r="15">
      <c r="B15" s="43" t="inlineStr">
        <is>
          <t xml:space="preserve">DILLONS </t>
        </is>
      </c>
      <c r="C15" s="50" t="n">
        <v>270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10559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7765.953620759999</v>
      </c>
      <c r="I16" s="19">
        <f>G16+H16</f>
        <v/>
      </c>
      <c r="J16" s="119" t="n">
        <v>0</v>
      </c>
      <c r="K16" s="117" t="n">
        <v>0</v>
      </c>
      <c r="L16" s="117" t="n">
        <v>7487.436425319999</v>
      </c>
      <c r="M16" s="19">
        <f>K16+L16</f>
        <v/>
      </c>
      <c r="N16" s="88" t="n">
        <v>9</v>
      </c>
      <c r="O16" s="88" t="n">
        <v>10</v>
      </c>
      <c r="P16" s="88" t="n">
        <v>9</v>
      </c>
    </row>
    <row r="17" customFormat="1" s="4">
      <c r="B17" s="16" t="inlineStr">
        <is>
          <t>SBUX LV B</t>
        </is>
      </c>
      <c r="C17" s="17" t="n">
        <v>1655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4656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11884</v>
      </c>
      <c r="D26" s="76">
        <f>C11</f>
        <v/>
      </c>
      <c r="E26" s="77">
        <f>D26-C26</f>
        <v/>
      </c>
      <c r="I26" s="53" t="n"/>
      <c r="M26" s="4" t="n"/>
    </row>
    <row r="27">
      <c r="B27" s="74" t="inlineStr">
        <is>
          <t>KROGER</t>
        </is>
      </c>
      <c r="C27" s="122" t="n">
        <v>35108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62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1645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16300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3549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0.xml><?xml version="1.0" encoding="utf-8"?>
<worksheet xmlns:r="http://schemas.openxmlformats.org/officeDocument/2006/relationships" xmlns="http://schemas.openxmlformats.org/spreadsheetml/2006/main">
  <sheetPr codeName="Sheet20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3474</v>
      </c>
      <c r="E6" s="18" t="inlineStr">
        <is>
          <t xml:space="preserve">Room 1 </t>
        </is>
      </c>
      <c r="F6" s="119" t="n">
        <v>23738</v>
      </c>
      <c r="G6" s="117" t="n">
        <v>14413.71125</v>
      </c>
      <c r="H6" s="117" t="n">
        <v>7465.012028120004</v>
      </c>
      <c r="I6" s="19">
        <f>G6+H6</f>
        <v/>
      </c>
      <c r="J6" s="119" t="n">
        <v>23412</v>
      </c>
      <c r="K6" s="117" t="n">
        <v>13833.4985</v>
      </c>
      <c r="L6" s="117" t="n">
        <v>7487.960478320005</v>
      </c>
      <c r="M6" s="19">
        <f>K6+L6</f>
        <v/>
      </c>
      <c r="N6" s="85" t="n">
        <v>81</v>
      </c>
      <c r="O6" s="85" t="n">
        <v>83</v>
      </c>
      <c r="P6" s="85" t="n">
        <v>67</v>
      </c>
    </row>
    <row r="7">
      <c r="B7" s="16" t="inlineStr">
        <is>
          <t>SMITH'S</t>
        </is>
      </c>
      <c r="C7" s="17" t="n">
        <v>1486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2022</v>
      </c>
      <c r="E8" s="140" t="inlineStr">
        <is>
          <t>Room 2</t>
        </is>
      </c>
      <c r="F8" s="119" t="n">
        <v>0</v>
      </c>
      <c r="G8" s="117" t="n">
        <v>0</v>
      </c>
      <c r="H8" s="117" t="n">
        <v>3304.82167232</v>
      </c>
      <c r="I8" s="19">
        <f>G8+H8</f>
        <v/>
      </c>
      <c r="J8" s="119" t="n">
        <v>0</v>
      </c>
      <c r="K8" s="117" t="n">
        <v>0</v>
      </c>
      <c r="L8" s="117" t="n">
        <v>3322.01108136</v>
      </c>
      <c r="M8" s="19">
        <f>K8+L8</f>
        <v/>
      </c>
      <c r="N8" s="87" t="n">
        <v>6</v>
      </c>
      <c r="O8" s="87" t="n">
        <v>6</v>
      </c>
      <c r="P8" s="87" t="n">
        <v>6</v>
      </c>
    </row>
    <row r="9">
      <c r="B9" s="28" t="inlineStr">
        <is>
          <t>SPROUTS CO</t>
        </is>
      </c>
      <c r="C9" s="17" t="n">
        <v>1207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1767</v>
      </c>
      <c r="E10" s="18" t="inlineStr">
        <is>
          <t>Room 3</t>
        </is>
      </c>
      <c r="F10" s="119" t="n">
        <v>18827</v>
      </c>
      <c r="G10" s="117" t="n">
        <v>13925.026</v>
      </c>
      <c r="H10" s="117" t="n">
        <v>409.914438</v>
      </c>
      <c r="I10" s="19">
        <f>G10+H10</f>
        <v/>
      </c>
      <c r="J10" s="119" t="n">
        <v>20129</v>
      </c>
      <c r="K10" s="117" t="n">
        <v>14998.94525</v>
      </c>
      <c r="L10" s="117" t="n">
        <v>384.5689126</v>
      </c>
      <c r="M10" s="19">
        <f>K10+L10</f>
        <v/>
      </c>
      <c r="N10" s="88" t="n">
        <v>49</v>
      </c>
      <c r="O10" s="88" t="n">
        <v>48</v>
      </c>
      <c r="P10" s="88" t="n">
        <v>41</v>
      </c>
    </row>
    <row r="11">
      <c r="B11" s="16" t="inlineStr">
        <is>
          <t>ALBSFWY PHX</t>
        </is>
      </c>
      <c r="C11" s="17" t="n">
        <v>10157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1410</v>
      </c>
      <c r="E12" s="140" t="inlineStr">
        <is>
          <t>Room 4</t>
        </is>
      </c>
      <c r="F12" s="119" t="n">
        <v>12806</v>
      </c>
      <c r="G12" s="117" t="n">
        <v>13190.90350000001</v>
      </c>
      <c r="H12" s="117" t="n">
        <v>16811.64264672999</v>
      </c>
      <c r="I12" s="19">
        <f>G12+H12</f>
        <v/>
      </c>
      <c r="J12" s="119" t="n">
        <v>13874</v>
      </c>
      <c r="K12" s="117" t="n">
        <v>13792.5325</v>
      </c>
      <c r="L12" s="117" t="n">
        <v>17857.11768002</v>
      </c>
      <c r="M12" s="19">
        <f>K12+L12</f>
        <v/>
      </c>
      <c r="N12" s="88" t="n">
        <v>56</v>
      </c>
      <c r="O12" s="88" t="n">
        <v>54</v>
      </c>
      <c r="P12" s="88" t="n">
        <v>48</v>
      </c>
    </row>
    <row r="13">
      <c r="B13" s="28" t="inlineStr">
        <is>
          <t>FRY'S</t>
        </is>
      </c>
      <c r="C13" s="17" t="n">
        <v>26998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1003</v>
      </c>
      <c r="E14" s="18" t="inlineStr">
        <is>
          <t>Room 5</t>
        </is>
      </c>
      <c r="F14" s="119" t="n">
        <v>15345</v>
      </c>
      <c r="G14" s="117" t="n">
        <v>13614.5025</v>
      </c>
      <c r="H14" s="117" t="n">
        <v>18229.63185590001</v>
      </c>
      <c r="I14" s="19">
        <f>G14+H14</f>
        <v/>
      </c>
      <c r="J14" s="119" t="n">
        <v>15968</v>
      </c>
      <c r="K14" s="117" t="n">
        <v>14693.9415</v>
      </c>
      <c r="L14" s="117" t="n">
        <v>19379.94872249999</v>
      </c>
      <c r="M14" s="19">
        <f>K14+L14</f>
        <v/>
      </c>
      <c r="N14" s="88" t="n">
        <v>66</v>
      </c>
      <c r="O14" s="88" t="n">
        <v>67</v>
      </c>
      <c r="P14" s="88" t="n">
        <v>54</v>
      </c>
    </row>
    <row r="15">
      <c r="B15" s="43" t="inlineStr">
        <is>
          <t xml:space="preserve">DILLONS </t>
        </is>
      </c>
      <c r="C15" s="50" t="n">
        <v>154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9734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5432.321188059999</v>
      </c>
      <c r="I16" s="19">
        <f>G16+H16</f>
        <v/>
      </c>
      <c r="J16" s="119" t="n">
        <v>0</v>
      </c>
      <c r="K16" s="117" t="n">
        <v>0</v>
      </c>
      <c r="L16" s="117" t="n">
        <v>7590.83985072</v>
      </c>
      <c r="M16" s="19">
        <f>K16+L16</f>
        <v/>
      </c>
      <c r="N16" s="88" t="n">
        <v>11</v>
      </c>
      <c r="O16" s="88" t="n">
        <v>11</v>
      </c>
      <c r="P16" s="88" t="n">
        <v>10</v>
      </c>
    </row>
    <row r="17" customFormat="1" s="4">
      <c r="B17" s="16" t="inlineStr">
        <is>
          <t>SBUX LV B</t>
        </is>
      </c>
      <c r="C17" s="17" t="n">
        <v>1109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5081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10005</v>
      </c>
      <c r="D26" s="76">
        <f>C11</f>
        <v/>
      </c>
      <c r="E26" s="77">
        <f>D26-C26</f>
        <v/>
      </c>
      <c r="I26" s="53" t="n"/>
      <c r="M26" s="4" t="n"/>
    </row>
    <row r="27">
      <c r="B27" s="74" t="inlineStr">
        <is>
          <t>KROGER</t>
        </is>
      </c>
      <c r="C27" s="122" t="n">
        <v>30813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98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1767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16520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3126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1.xml><?xml version="1.0" encoding="utf-8"?>
<worksheet xmlns:r="http://schemas.openxmlformats.org/officeDocument/2006/relationships" xmlns="http://schemas.openxmlformats.org/spreadsheetml/2006/main">
  <sheetPr codeName="Sheet20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21315</v>
      </c>
      <c r="G6" s="117" t="n">
        <v>15161.615</v>
      </c>
      <c r="H6" s="117" t="n">
        <v>6484.74288206</v>
      </c>
      <c r="I6" s="19">
        <f>G6+H6</f>
        <v/>
      </c>
      <c r="J6" s="119" t="n">
        <v>21458</v>
      </c>
      <c r="K6" s="117" t="n">
        <v>13640.401</v>
      </c>
      <c r="L6" s="117" t="n">
        <v>6688.344609600002</v>
      </c>
      <c r="M6" s="19">
        <f>K6+L6</f>
        <v/>
      </c>
      <c r="N6" s="85" t="n">
        <v>78</v>
      </c>
      <c r="O6" s="85" t="n">
        <v>78</v>
      </c>
      <c r="P6" s="85" t="n">
        <v>65</v>
      </c>
    </row>
    <row r="7">
      <c r="B7" s="16" t="inlineStr">
        <is>
          <t>SMITH'S</t>
        </is>
      </c>
      <c r="C7" s="17" t="n">
        <v>376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2372</v>
      </c>
      <c r="E8" s="140" t="inlineStr">
        <is>
          <t>Room 2</t>
        </is>
      </c>
      <c r="F8" s="119" t="n">
        <v>0</v>
      </c>
      <c r="G8" s="117" t="n">
        <v>0</v>
      </c>
      <c r="H8" s="117" t="n">
        <v>3486.56512682</v>
      </c>
      <c r="I8" s="19">
        <f>G8+H8</f>
        <v/>
      </c>
      <c r="J8" s="119" t="n">
        <v>0</v>
      </c>
      <c r="K8" s="117" t="n">
        <v>0</v>
      </c>
      <c r="L8" s="117" t="n">
        <v>3465.39604822</v>
      </c>
      <c r="M8" s="19">
        <f>K8+L8</f>
        <v/>
      </c>
      <c r="N8" s="87" t="n">
        <v>2</v>
      </c>
      <c r="O8" s="87" t="n">
        <v>3</v>
      </c>
      <c r="P8" s="87" t="n">
        <v>1</v>
      </c>
    </row>
    <row r="9">
      <c r="B9" s="28" t="inlineStr">
        <is>
          <t>SPROUTS CO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0</v>
      </c>
      <c r="E10" s="18" t="inlineStr">
        <is>
          <t>Room 3</t>
        </is>
      </c>
      <c r="F10" s="119" t="n">
        <v>11025</v>
      </c>
      <c r="G10" s="117" t="n">
        <v>8664.58325</v>
      </c>
      <c r="H10" s="117" t="n">
        <v>401.7094510000001</v>
      </c>
      <c r="I10" s="19">
        <f>G10+H10</f>
        <v/>
      </c>
      <c r="J10" s="119" t="n">
        <v>12197</v>
      </c>
      <c r="K10" s="117" t="n">
        <v>10027.431</v>
      </c>
      <c r="L10" s="117" t="n">
        <v>326.1527104</v>
      </c>
      <c r="M10" s="19">
        <f>K10+L10</f>
        <v/>
      </c>
      <c r="N10" s="88" t="n">
        <v>44</v>
      </c>
      <c r="O10" s="88" t="n">
        <v>43</v>
      </c>
      <c r="P10" s="88" t="n">
        <v>38</v>
      </c>
    </row>
    <row r="11">
      <c r="B11" s="16" t="inlineStr">
        <is>
          <t>ALBSFWY PHX</t>
        </is>
      </c>
      <c r="C11" s="17" t="n">
        <v>10166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0</v>
      </c>
      <c r="E12" s="140" t="inlineStr">
        <is>
          <t>Room 4</t>
        </is>
      </c>
      <c r="F12" s="119" t="n">
        <v>12140</v>
      </c>
      <c r="G12" s="117" t="n">
        <v>12912.81975</v>
      </c>
      <c r="H12" s="117" t="n">
        <v>15106.2649294</v>
      </c>
      <c r="I12" s="19">
        <f>G12+H12</f>
        <v/>
      </c>
      <c r="J12" s="119" t="n">
        <v>13553</v>
      </c>
      <c r="K12" s="117" t="n">
        <v>13991.22075</v>
      </c>
      <c r="L12" s="117" t="n">
        <v>17177.51028594001</v>
      </c>
      <c r="M12" s="19">
        <f>K12+L12</f>
        <v/>
      </c>
      <c r="N12" s="88" t="n">
        <v>57</v>
      </c>
      <c r="O12" s="88" t="n">
        <v>54</v>
      </c>
      <c r="P12" s="88" t="n">
        <v>48</v>
      </c>
    </row>
    <row r="13">
      <c r="B13" s="28" t="inlineStr">
        <is>
          <t>FRY'S</t>
        </is>
      </c>
      <c r="C13" s="17" t="n">
        <v>32247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7896</v>
      </c>
      <c r="G14" s="117" t="n">
        <v>11078.59625</v>
      </c>
      <c r="H14" s="117" t="n">
        <v>9865.276391959993</v>
      </c>
      <c r="I14" s="19">
        <f>G14+H14</f>
        <v/>
      </c>
      <c r="J14" s="119" t="n">
        <v>8855</v>
      </c>
      <c r="K14" s="117" t="n">
        <v>11567.6505</v>
      </c>
      <c r="L14" s="117" t="n">
        <v>11906.08025508</v>
      </c>
      <c r="M14" s="19">
        <f>K14+L14</f>
        <v/>
      </c>
      <c r="N14" s="88" t="n">
        <v>66</v>
      </c>
      <c r="O14" s="88" t="n">
        <v>65</v>
      </c>
      <c r="P14" s="88" t="n">
        <v>58</v>
      </c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9734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3599.63305806</v>
      </c>
      <c r="I16" s="19">
        <f>G16+H16</f>
        <v/>
      </c>
      <c r="J16" s="119" t="n">
        <v>0</v>
      </c>
      <c r="K16" s="117" t="n">
        <v>0</v>
      </c>
      <c r="L16" s="117" t="n">
        <v>3711.480014</v>
      </c>
      <c r="M16" s="19">
        <f>K16+L16</f>
        <v/>
      </c>
      <c r="N16" s="88" t="n">
        <v>11</v>
      </c>
      <c r="O16" s="88" t="n">
        <v>12</v>
      </c>
      <c r="P16" s="88" t="n">
        <v>10</v>
      </c>
    </row>
    <row r="17" customFormat="1" s="4">
      <c r="B17" s="16" t="inlineStr">
        <is>
          <t>SBUX LV B</t>
        </is>
      </c>
      <c r="C17" s="17" t="n">
        <v>1109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5081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8894</v>
      </c>
      <c r="D26" s="76">
        <f>C11</f>
        <v/>
      </c>
      <c r="E26" s="77">
        <f>D26-C26</f>
        <v/>
      </c>
      <c r="I26" s="53" t="n"/>
      <c r="M26" s="4" t="n"/>
    </row>
    <row r="27">
      <c r="B27" s="74" t="inlineStr">
        <is>
          <t>KROGER</t>
        </is>
      </c>
      <c r="C27" s="122" t="n">
        <v>23805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17010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2186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2.xml><?xml version="1.0" encoding="utf-8"?>
<worksheet xmlns:r="http://schemas.openxmlformats.org/officeDocument/2006/relationships" xmlns="http://schemas.openxmlformats.org/spreadsheetml/2006/main">
  <sheetPr codeName="Sheet202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154</v>
      </c>
      <c r="E6" s="18" t="inlineStr">
        <is>
          <t xml:space="preserve">Room 1 </t>
        </is>
      </c>
      <c r="F6" s="119" t="n">
        <v>27165</v>
      </c>
      <c r="G6" s="117" t="n">
        <v>15743.19341666667</v>
      </c>
      <c r="H6" s="117" t="n">
        <v>7251.177704799997</v>
      </c>
      <c r="I6" s="19">
        <f>G6+H6</f>
        <v/>
      </c>
      <c r="J6" s="119" t="n">
        <v>21194</v>
      </c>
      <c r="K6" s="117" t="n">
        <v>11930.07491666667</v>
      </c>
      <c r="L6" s="117" t="n">
        <v>6044.911367559997</v>
      </c>
      <c r="M6" s="19">
        <f>K6+L6</f>
        <v/>
      </c>
      <c r="N6" s="85" t="n">
        <v>82</v>
      </c>
      <c r="O6" s="85" t="n">
        <v>80</v>
      </c>
      <c r="P6" s="85" t="n">
        <v>69</v>
      </c>
    </row>
    <row r="7">
      <c r="B7" s="16" t="inlineStr">
        <is>
          <t>SMITH'S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4119.4947096</v>
      </c>
      <c r="I8" s="19">
        <f>G8+H8</f>
        <v/>
      </c>
      <c r="J8" s="119" t="n">
        <v>0</v>
      </c>
      <c r="K8" s="117" t="n">
        <v>0</v>
      </c>
      <c r="L8" s="117" t="n">
        <v>3451.21187756</v>
      </c>
      <c r="M8" s="19">
        <f>K8+L8</f>
        <v/>
      </c>
      <c r="N8" s="87" t="n">
        <v>4</v>
      </c>
      <c r="O8" s="87" t="n">
        <v>5</v>
      </c>
      <c r="P8" s="87" t="n">
        <v>3</v>
      </c>
    </row>
    <row r="9">
      <c r="B9" s="28" t="inlineStr">
        <is>
          <t>SPROUTS CO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2147</v>
      </c>
      <c r="E10" s="18" t="inlineStr">
        <is>
          <t>Room 3</t>
        </is>
      </c>
      <c r="F10" s="119" t="n">
        <v>12157</v>
      </c>
      <c r="G10" s="117" t="n">
        <v>8518.969499999999</v>
      </c>
      <c r="H10" s="117" t="n">
        <v>363.77898</v>
      </c>
      <c r="I10" s="19">
        <f>G10+H10</f>
        <v/>
      </c>
      <c r="J10" s="119" t="n">
        <v>10467</v>
      </c>
      <c r="K10" s="117" t="n">
        <v>7331.295500000002</v>
      </c>
      <c r="L10" s="117" t="n">
        <v>237.4699578</v>
      </c>
      <c r="M10" s="19">
        <f>K10+L10</f>
        <v/>
      </c>
      <c r="N10" s="88" t="n">
        <v>53</v>
      </c>
      <c r="O10" s="88" t="n">
        <v>51</v>
      </c>
      <c r="P10" s="88" t="n">
        <v>44</v>
      </c>
    </row>
    <row r="11">
      <c r="B11" s="16" t="inlineStr">
        <is>
          <t>ALBSFWY PHX</t>
        </is>
      </c>
      <c r="C11" s="17" t="n">
        <v>6773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0</v>
      </c>
      <c r="E12" s="140" t="inlineStr">
        <is>
          <t>Room 4</t>
        </is>
      </c>
      <c r="F12" s="119" t="n">
        <v>13717</v>
      </c>
      <c r="G12" s="117" t="n">
        <v>14118.257625</v>
      </c>
      <c r="H12" s="117" t="n">
        <v>16773.39950504</v>
      </c>
      <c r="I12" s="19">
        <f>G12+H12</f>
        <v/>
      </c>
      <c r="J12" s="119" t="n">
        <v>17564</v>
      </c>
      <c r="K12" s="117" t="n">
        <v>16918.05125</v>
      </c>
      <c r="L12" s="117" t="n">
        <v>19942.25028323</v>
      </c>
      <c r="M12" s="19">
        <f>K12+L12</f>
        <v/>
      </c>
      <c r="N12" s="88" t="n">
        <v>55</v>
      </c>
      <c r="O12" s="88" t="n">
        <v>51</v>
      </c>
      <c r="P12" s="88" t="n">
        <v>47</v>
      </c>
    </row>
    <row r="13">
      <c r="B13" s="28" t="inlineStr">
        <is>
          <t>FRY'S</t>
        </is>
      </c>
      <c r="C13" s="17" t="n">
        <v>43649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13534</v>
      </c>
      <c r="G14" s="117" t="n">
        <v>11687.46375</v>
      </c>
      <c r="H14" s="117" t="n">
        <v>16471.26151871998</v>
      </c>
      <c r="I14" s="19">
        <f>G14+H14</f>
        <v/>
      </c>
      <c r="J14" s="119" t="n">
        <v>20036</v>
      </c>
      <c r="K14" s="117" t="n">
        <v>20401.91825</v>
      </c>
      <c r="L14" s="117" t="n">
        <v>26170.81797482001</v>
      </c>
      <c r="M14" s="19">
        <f>K14+L14</f>
        <v/>
      </c>
      <c r="N14" s="88" t="n">
        <v>63</v>
      </c>
      <c r="O14" s="88" t="n">
        <v>64</v>
      </c>
      <c r="P14" s="88" t="n">
        <v>50</v>
      </c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5132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3862.77952484</v>
      </c>
      <c r="I16" s="19">
        <f>G16+H16</f>
        <v/>
      </c>
      <c r="J16" s="119" t="n">
        <v>0</v>
      </c>
      <c r="K16" s="117" t="n">
        <v>0</v>
      </c>
      <c r="L16" s="117" t="n">
        <v>3383.0824066</v>
      </c>
      <c r="M16" s="19">
        <f>K16+L16</f>
        <v/>
      </c>
      <c r="N16" s="88" t="n">
        <v>11</v>
      </c>
      <c r="O16" s="88" t="n">
        <v>10</v>
      </c>
      <c r="P16" s="88" t="n">
        <v>9</v>
      </c>
    </row>
    <row r="17" customFormat="1" s="4">
      <c r="B17" s="16" t="inlineStr">
        <is>
          <t>SBUX LV B</t>
        </is>
      </c>
      <c r="C17" s="17" t="n">
        <v>2072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3064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9381</v>
      </c>
      <c r="D26" s="76">
        <f>C11</f>
        <v/>
      </c>
      <c r="E26" s="77">
        <f>D26-C26</f>
        <v/>
      </c>
      <c r="I26" s="53" t="n"/>
      <c r="M26" s="4" t="n"/>
    </row>
    <row r="27">
      <c r="B27" s="74" t="inlineStr">
        <is>
          <t>KROGER</t>
        </is>
      </c>
      <c r="C27" s="122" t="n">
        <v>28036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154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2147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15840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0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3.xml><?xml version="1.0" encoding="utf-8"?>
<worksheet xmlns:r="http://schemas.openxmlformats.org/officeDocument/2006/relationships" xmlns="http://schemas.openxmlformats.org/spreadsheetml/2006/main">
  <sheetPr codeName="Sheet203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17878</v>
      </c>
      <c r="G6" s="117" t="n">
        <v>12858.47225</v>
      </c>
      <c r="H6" s="117" t="n">
        <v>5604.021837120001</v>
      </c>
      <c r="I6" s="19">
        <f>G6+H6</f>
        <v/>
      </c>
      <c r="J6" s="119" t="n">
        <v>20275</v>
      </c>
      <c r="K6" s="117" t="n">
        <v>12134.03925</v>
      </c>
      <c r="L6" s="117" t="n">
        <v>5420.737978059999</v>
      </c>
      <c r="M6" s="19">
        <f>K6+L6</f>
        <v/>
      </c>
      <c r="N6" s="85" t="n">
        <v>82</v>
      </c>
      <c r="O6" s="85" t="n">
        <v>76</v>
      </c>
      <c r="P6" s="85" t="n">
        <v>71</v>
      </c>
    </row>
    <row r="7">
      <c r="B7" s="16" t="inlineStr">
        <is>
          <t>SMITH'S</t>
        </is>
      </c>
      <c r="C7" s="17" t="n">
        <v>3572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2446</v>
      </c>
      <c r="E8" s="140" t="inlineStr">
        <is>
          <t>Room 2</t>
        </is>
      </c>
      <c r="F8" s="119" t="n">
        <v>0</v>
      </c>
      <c r="G8" s="117" t="n">
        <v>0</v>
      </c>
      <c r="H8" s="117" t="n">
        <v>3366.79669656</v>
      </c>
      <c r="I8" s="19">
        <f>G8+H8</f>
        <v/>
      </c>
      <c r="J8" s="119" t="n">
        <v>0</v>
      </c>
      <c r="K8" s="117" t="n">
        <v>0</v>
      </c>
      <c r="L8" s="117" t="n">
        <v>3527.29011746</v>
      </c>
      <c r="M8" s="19">
        <f>K8+L8</f>
        <v/>
      </c>
      <c r="N8" s="87" t="n">
        <v>7</v>
      </c>
      <c r="O8" s="87" t="n">
        <v>5</v>
      </c>
      <c r="P8" s="87" t="n">
        <v>6</v>
      </c>
    </row>
    <row r="9">
      <c r="B9" s="28" t="inlineStr">
        <is>
          <t>SPROUTS CO</t>
        </is>
      </c>
      <c r="C9" s="17" t="n">
        <v>2120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1834</v>
      </c>
      <c r="E10" s="18" t="inlineStr">
        <is>
          <t>Room 3</t>
        </is>
      </c>
      <c r="F10" s="119" t="n">
        <v>23460</v>
      </c>
      <c r="G10" s="117" t="n">
        <v>19151.4565</v>
      </c>
      <c r="H10" s="117" t="n">
        <v>328.890463</v>
      </c>
      <c r="I10" s="19">
        <f>G10+H10</f>
        <v/>
      </c>
      <c r="J10" s="119" t="n">
        <v>23649</v>
      </c>
      <c r="K10" s="117" t="n">
        <v>17779.857</v>
      </c>
      <c r="L10" s="117" t="n">
        <v>369.0218006000001</v>
      </c>
      <c r="M10" s="19">
        <f>K10+L10</f>
        <v/>
      </c>
      <c r="N10" s="88" t="n">
        <v>54</v>
      </c>
      <c r="O10" s="88" t="n">
        <v>48</v>
      </c>
      <c r="P10" s="88" t="n">
        <v>48</v>
      </c>
    </row>
    <row r="11">
      <c r="B11" s="16" t="inlineStr">
        <is>
          <t>ALBSFWY PHX</t>
        </is>
      </c>
      <c r="C11" s="17" t="n">
        <v>6613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4464</v>
      </c>
      <c r="E12" s="140" t="inlineStr">
        <is>
          <t>Room 4</t>
        </is>
      </c>
      <c r="F12" s="119" t="n">
        <v>7619</v>
      </c>
      <c r="G12" s="117" t="n">
        <v>8763.6255</v>
      </c>
      <c r="H12" s="117" t="n">
        <v>13491.62599906</v>
      </c>
      <c r="I12" s="19">
        <f>G12+H12</f>
        <v/>
      </c>
      <c r="J12" s="119" t="n">
        <v>9363</v>
      </c>
      <c r="K12" s="117" t="n">
        <v>10771.8155</v>
      </c>
      <c r="L12" s="117" t="n">
        <v>15532.67014416</v>
      </c>
      <c r="M12" s="19">
        <f>K12+L12</f>
        <v/>
      </c>
      <c r="N12" s="88" t="n">
        <v>60</v>
      </c>
      <c r="O12" s="88" t="n">
        <v>53</v>
      </c>
      <c r="P12" s="88" t="n">
        <v>54</v>
      </c>
    </row>
    <row r="13">
      <c r="B13" s="28" t="inlineStr">
        <is>
          <t>FRY'S</t>
        </is>
      </c>
      <c r="C13" s="17" t="n">
        <v>19155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3027</v>
      </c>
      <c r="E14" s="18" t="inlineStr">
        <is>
          <t>Room 5</t>
        </is>
      </c>
      <c r="F14" s="119" t="n">
        <v>8826</v>
      </c>
      <c r="G14" s="117" t="n">
        <v>4814.25</v>
      </c>
      <c r="H14" s="117" t="n">
        <v>9433.128628400003</v>
      </c>
      <c r="I14" s="19">
        <f>G14+H14</f>
        <v/>
      </c>
      <c r="J14" s="119" t="n">
        <v>8836</v>
      </c>
      <c r="K14" s="117" t="n">
        <v>4844.25</v>
      </c>
      <c r="L14" s="117" t="n">
        <v>9438.979357080003</v>
      </c>
      <c r="M14" s="19">
        <f>K14+L14</f>
        <v/>
      </c>
      <c r="N14" s="88" t="n">
        <v>68</v>
      </c>
      <c r="O14" s="88" t="n">
        <v>70</v>
      </c>
      <c r="P14" s="88" t="n">
        <v>61</v>
      </c>
    </row>
    <row r="15">
      <c r="B15" s="43" t="inlineStr">
        <is>
          <t xml:space="preserve">DILLONS </t>
        </is>
      </c>
      <c r="C15" s="50" t="n">
        <v>834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9923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13302.88027796</v>
      </c>
      <c r="I16" s="19">
        <f>G16+H16</f>
        <v/>
      </c>
      <c r="J16" s="119" t="n">
        <v>0</v>
      </c>
      <c r="K16" s="117" t="n">
        <v>0</v>
      </c>
      <c r="L16" s="117" t="n">
        <v>13091.18806272</v>
      </c>
      <c r="M16" s="19">
        <f>K16+L16</f>
        <v/>
      </c>
      <c r="N16" s="88" t="n">
        <v>14</v>
      </c>
      <c r="O16" s="88" t="n">
        <v>13</v>
      </c>
      <c r="P16" s="88" t="n">
        <v>12</v>
      </c>
    </row>
    <row r="17" customFormat="1" s="4">
      <c r="B17" s="16" t="inlineStr">
        <is>
          <t>SBUX LV B</t>
        </is>
      </c>
      <c r="C17" s="17" t="n">
        <v>2106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4952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6429</v>
      </c>
      <c r="D26" s="76">
        <f>C11</f>
        <v/>
      </c>
      <c r="E26" s="77">
        <f>D26-C26</f>
        <v/>
      </c>
      <c r="I26" s="53" t="n"/>
      <c r="M26" s="4" t="n"/>
    </row>
    <row r="27">
      <c r="B27" s="74" t="inlineStr">
        <is>
          <t>KROGER</t>
        </is>
      </c>
      <c r="C27" s="122" t="n">
        <v>25966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0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1834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13830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4566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4.xml><?xml version="1.0" encoding="utf-8"?>
<worksheet xmlns:r="http://schemas.openxmlformats.org/officeDocument/2006/relationships" xmlns="http://schemas.openxmlformats.org/spreadsheetml/2006/main">
  <sheetPr codeName="Sheet20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72</v>
      </c>
      <c r="E6" s="18" t="inlineStr">
        <is>
          <t xml:space="preserve">Room 1 </t>
        </is>
      </c>
      <c r="F6" s="119" t="n">
        <v>18941</v>
      </c>
      <c r="G6" s="117" t="n">
        <v>8371.101216666666</v>
      </c>
      <c r="H6" s="117" t="n">
        <v>4649.225280779999</v>
      </c>
      <c r="I6" s="19">
        <f>G6+H6</f>
        <v/>
      </c>
      <c r="J6" s="119" t="n">
        <v>19144</v>
      </c>
      <c r="K6" s="117" t="n">
        <v>8482.175466666666</v>
      </c>
      <c r="L6" s="117" t="n">
        <v>4716.1105181</v>
      </c>
      <c r="M6" s="19">
        <f>K6+L6</f>
        <v/>
      </c>
      <c r="N6" s="85" t="n">
        <v>42</v>
      </c>
      <c r="O6" s="85" t="n"/>
      <c r="P6" s="85" t="n">
        <v>37</v>
      </c>
    </row>
    <row r="7">
      <c r="B7" s="16" t="inlineStr">
        <is>
          <t>SMITH'S</t>
        </is>
      </c>
      <c r="C7" s="17" t="n">
        <v>266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1594</v>
      </c>
      <c r="E8" s="140" t="inlineStr">
        <is>
          <t>Room 2</t>
        </is>
      </c>
      <c r="F8" s="119" t="n">
        <v>0</v>
      </c>
      <c r="G8" s="117" t="n">
        <v>0</v>
      </c>
      <c r="H8" s="117" t="n">
        <v>1806.8917155</v>
      </c>
      <c r="I8" s="19">
        <f>G8+H8</f>
        <v/>
      </c>
      <c r="J8" s="119" t="n">
        <v>0</v>
      </c>
      <c r="K8" s="117" t="n">
        <v>0</v>
      </c>
      <c r="L8" s="117" t="n">
        <v>1821.63925728</v>
      </c>
      <c r="M8" s="19">
        <f>K8+L8</f>
        <v/>
      </c>
      <c r="N8" s="87" t="n"/>
      <c r="O8" s="87" t="n"/>
      <c r="P8" s="87" t="n"/>
    </row>
    <row r="9">
      <c r="B9" s="28" t="inlineStr">
        <is>
          <t>SPROUTS CO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2210</v>
      </c>
      <c r="E10" s="18" t="inlineStr">
        <is>
          <t>Room 3</t>
        </is>
      </c>
      <c r="F10" s="119" t="n">
        <v>10616</v>
      </c>
      <c r="G10" s="117" t="n">
        <v>7181.897499999999</v>
      </c>
      <c r="H10" s="117" t="n">
        <v>391.6202500000001</v>
      </c>
      <c r="I10" s="19">
        <f>G10+H10</f>
        <v/>
      </c>
      <c r="J10" s="119" t="n">
        <v>11054</v>
      </c>
      <c r="K10" s="117" t="n">
        <v>7945.81</v>
      </c>
      <c r="L10" s="117" t="n">
        <v>382.1142494000001</v>
      </c>
      <c r="M10" s="19">
        <f>K10+L10</f>
        <v/>
      </c>
      <c r="N10" s="88" t="n"/>
      <c r="O10" s="88" t="n"/>
      <c r="P10" s="88" t="n"/>
    </row>
    <row r="11">
      <c r="B11" s="16" t="inlineStr">
        <is>
          <t>ALBSFWY PHX</t>
        </is>
      </c>
      <c r="C11" s="17" t="n">
        <v>11046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0</v>
      </c>
      <c r="E12" s="140" t="inlineStr">
        <is>
          <t>Room 4</t>
        </is>
      </c>
      <c r="F12" s="119" t="n">
        <v>6120</v>
      </c>
      <c r="G12" s="117" t="n">
        <v>4065.126999999999</v>
      </c>
      <c r="H12" s="117" t="n">
        <v>5132.649518770001</v>
      </c>
      <c r="I12" s="19">
        <f>G12+H12</f>
        <v/>
      </c>
      <c r="J12" s="119" t="n">
        <v>8044</v>
      </c>
      <c r="K12" s="117" t="n">
        <v>5649.5015</v>
      </c>
      <c r="L12" s="117" t="n">
        <v>6650.244147119999</v>
      </c>
      <c r="M12" s="19">
        <f>K12+L12</f>
        <v/>
      </c>
      <c r="N12" s="88" t="n"/>
      <c r="O12" s="88" t="n"/>
      <c r="P12" s="88" t="n"/>
    </row>
    <row r="13">
      <c r="B13" s="28" t="inlineStr">
        <is>
          <t>FRY'S</t>
        </is>
      </c>
      <c r="C13" s="17" t="n">
        <v>17340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0</v>
      </c>
      <c r="E14" s="18" t="inlineStr">
        <is>
          <t>Room 5</t>
        </is>
      </c>
      <c r="F14" s="119" t="n">
        <v>15539</v>
      </c>
      <c r="G14" s="117" t="n">
        <v>13687.60625</v>
      </c>
      <c r="H14" s="117" t="n">
        <v>19746.14475526002</v>
      </c>
      <c r="I14" s="19">
        <f>G14+H14</f>
        <v/>
      </c>
      <c r="J14" s="119" t="n">
        <v>17845</v>
      </c>
      <c r="K14" s="117" t="n">
        <v>17059.76575</v>
      </c>
      <c r="L14" s="117" t="n">
        <v>23158.26293871999</v>
      </c>
      <c r="M14" s="19">
        <f>K14+L14</f>
        <v/>
      </c>
      <c r="N14" s="88" t="n">
        <v>1</v>
      </c>
      <c r="O14" s="88" t="n"/>
      <c r="P14" s="88" t="n"/>
    </row>
    <row r="15">
      <c r="B15" s="43" t="inlineStr">
        <is>
          <t xml:space="preserve">DILLONS </t>
        </is>
      </c>
      <c r="C15" s="50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9817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1579.17003128</v>
      </c>
      <c r="I16" s="19">
        <f>G16+H16</f>
        <v/>
      </c>
      <c r="J16" s="119" t="n">
        <v>0</v>
      </c>
      <c r="K16" s="117" t="n">
        <v>0</v>
      </c>
      <c r="L16" s="117" t="n">
        <v>1700.66131802</v>
      </c>
      <c r="M16" s="19">
        <f>K16+L16</f>
        <v/>
      </c>
      <c r="N16" s="88" t="n">
        <v>1</v>
      </c>
      <c r="O16" s="88" t="n"/>
      <c r="P16" s="88" t="n">
        <v>1</v>
      </c>
    </row>
    <row r="17" customFormat="1" s="4">
      <c r="B17" s="16" t="inlineStr">
        <is>
          <t>SBUX LV B</t>
        </is>
      </c>
      <c r="C17" s="17" t="n">
        <v>1000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4454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10918</v>
      </c>
      <c r="D26" s="76">
        <f>C11</f>
        <v/>
      </c>
      <c r="E26" s="77">
        <f>D26-C26</f>
        <v/>
      </c>
      <c r="I26" s="53" t="n"/>
      <c r="M26" s="4" t="n"/>
    </row>
    <row r="27">
      <c r="B27" s="74" t="inlineStr">
        <is>
          <t>KROGER</t>
        </is>
      </c>
      <c r="C27" s="122" t="n">
        <v>12795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72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2210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15335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1594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5.xml><?xml version="1.0" encoding="utf-8"?>
<worksheet xmlns:r="http://schemas.openxmlformats.org/officeDocument/2006/relationships" xmlns="http://schemas.openxmlformats.org/spreadsheetml/2006/main">
  <sheetPr codeName="Sheet205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65</v>
      </c>
      <c r="E6" s="18" t="inlineStr">
        <is>
          <t xml:space="preserve">Room 1 </t>
        </is>
      </c>
      <c r="F6" s="119" t="n">
        <v>26208</v>
      </c>
      <c r="G6" s="117" t="n">
        <v>15711.82201666667</v>
      </c>
      <c r="H6" s="117" t="n">
        <v>8627.9083699</v>
      </c>
      <c r="I6" s="19">
        <f>G6+H6</f>
        <v/>
      </c>
      <c r="J6" s="119" t="n">
        <v>24877</v>
      </c>
      <c r="K6" s="117" t="n">
        <v>16764.07701666667</v>
      </c>
      <c r="L6" s="117" t="n">
        <v>8176.066136099998</v>
      </c>
      <c r="M6" s="19">
        <f>K6+L6</f>
        <v/>
      </c>
      <c r="N6" s="85" t="n">
        <v>66</v>
      </c>
      <c r="O6" s="85" t="n">
        <v>65</v>
      </c>
      <c r="P6" s="85" t="n">
        <v>51</v>
      </c>
    </row>
    <row r="7">
      <c r="B7" s="16" t="inlineStr">
        <is>
          <t>SMITH'S</t>
        </is>
      </c>
      <c r="C7" s="17" t="n">
        <v>2590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2161</v>
      </c>
      <c r="E8" s="140" t="inlineStr">
        <is>
          <t>Room 2</t>
        </is>
      </c>
      <c r="F8" s="119" t="n">
        <v>0</v>
      </c>
      <c r="G8" s="117" t="n">
        <v>0</v>
      </c>
      <c r="H8" s="117" t="n">
        <v>4776.93016656</v>
      </c>
      <c r="I8" s="19">
        <f>G8+H8</f>
        <v/>
      </c>
      <c r="J8" s="119" t="n">
        <v>0</v>
      </c>
      <c r="K8" s="117" t="n">
        <v>0</v>
      </c>
      <c r="L8" s="117" t="n">
        <v>4727.25210852</v>
      </c>
      <c r="M8" s="19">
        <f>K8+L8</f>
        <v/>
      </c>
      <c r="N8" s="87" t="n">
        <v>4</v>
      </c>
      <c r="O8" s="87" t="n">
        <v>5</v>
      </c>
      <c r="P8" s="87" t="n">
        <v>2</v>
      </c>
    </row>
    <row r="9">
      <c r="B9" s="28" t="inlineStr">
        <is>
          <t>SPROUTS CO</t>
        </is>
      </c>
      <c r="C9" s="17" t="n">
        <v>1046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1391</v>
      </c>
      <c r="E10" s="18" t="inlineStr">
        <is>
          <t>Room 3</t>
        </is>
      </c>
      <c r="F10" s="119" t="n">
        <v>23849</v>
      </c>
      <c r="G10" s="117" t="n">
        <v>17748.0635</v>
      </c>
      <c r="H10" s="117" t="n">
        <v>412.0934100000001</v>
      </c>
      <c r="I10" s="19">
        <f>G10+H10</f>
        <v/>
      </c>
      <c r="J10" s="119" t="n">
        <v>19699</v>
      </c>
      <c r="K10" s="117" t="n">
        <v>15173.5365</v>
      </c>
      <c r="L10" s="117" t="n">
        <v>376.6586236000001</v>
      </c>
      <c r="M10" s="19">
        <f>K10+L10</f>
        <v/>
      </c>
      <c r="N10" s="88" t="n">
        <v>42</v>
      </c>
      <c r="O10" s="88" t="n">
        <v>43</v>
      </c>
      <c r="P10" s="88" t="n">
        <v>34</v>
      </c>
    </row>
    <row r="11">
      <c r="B11" s="16" t="inlineStr">
        <is>
          <t>ALBSFWY PHX</t>
        </is>
      </c>
      <c r="C11" s="17" t="n">
        <v>9429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3374</v>
      </c>
      <c r="E12" s="140" t="inlineStr">
        <is>
          <t>Room 4</t>
        </is>
      </c>
      <c r="F12" s="119" t="n">
        <v>17484</v>
      </c>
      <c r="G12" s="117" t="n">
        <v>15601.30075</v>
      </c>
      <c r="H12" s="117" t="n">
        <v>23510.14495727</v>
      </c>
      <c r="I12" s="19">
        <f>G12+H12</f>
        <v/>
      </c>
      <c r="J12" s="119" t="n">
        <v>16872</v>
      </c>
      <c r="K12" s="117" t="n">
        <v>17222.761</v>
      </c>
      <c r="L12" s="117" t="n">
        <v>22039.80561535</v>
      </c>
      <c r="M12" s="19">
        <f>K12+L12</f>
        <v/>
      </c>
      <c r="N12" s="88" t="n">
        <v>55</v>
      </c>
      <c r="O12" s="88" t="n">
        <v>52</v>
      </c>
      <c r="P12" s="88" t="n">
        <v>44</v>
      </c>
    </row>
    <row r="13">
      <c r="B13" s="28" t="inlineStr">
        <is>
          <t>FRY'S</t>
        </is>
      </c>
      <c r="C13" s="17" t="n">
        <v>27820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1296</v>
      </c>
      <c r="E14" s="18" t="inlineStr">
        <is>
          <t>Room 5</t>
        </is>
      </c>
      <c r="F14" s="119" t="n">
        <v>16573</v>
      </c>
      <c r="G14" s="117" t="n">
        <v>14503.99625</v>
      </c>
      <c r="H14" s="117" t="n">
        <v>21010.36374551999</v>
      </c>
      <c r="I14" s="19">
        <f>G14+H14</f>
        <v/>
      </c>
      <c r="J14" s="119" t="n">
        <v>14787</v>
      </c>
      <c r="K14" s="117" t="n">
        <v>13750.26975</v>
      </c>
      <c r="L14" s="117" t="n">
        <v>18108.52767422</v>
      </c>
      <c r="M14" s="19">
        <f>K14+L14</f>
        <v/>
      </c>
      <c r="N14" s="88" t="n">
        <v>67</v>
      </c>
      <c r="O14" s="88" t="n">
        <v>67</v>
      </c>
      <c r="P14" s="88" t="n">
        <v>54</v>
      </c>
    </row>
    <row r="15">
      <c r="B15" s="43" t="inlineStr">
        <is>
          <t xml:space="preserve">DILLONS </t>
        </is>
      </c>
      <c r="C15" s="50" t="n">
        <v>673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9036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10525.9112765</v>
      </c>
      <c r="I16" s="19">
        <f>G16+H16</f>
        <v/>
      </c>
      <c r="J16" s="119" t="n">
        <v>0</v>
      </c>
      <c r="K16" s="117" t="n">
        <v>0</v>
      </c>
      <c r="L16" s="117" t="n">
        <v>10425.12497598</v>
      </c>
      <c r="M16" s="19">
        <f>K16+L16</f>
        <v/>
      </c>
      <c r="N16" s="88" t="n">
        <v>10</v>
      </c>
      <c r="O16" s="88" t="n">
        <v>10</v>
      </c>
      <c r="P16" s="88" t="n">
        <v>9</v>
      </c>
    </row>
    <row r="17" customFormat="1" s="4">
      <c r="B17" s="16" t="inlineStr">
        <is>
          <t>SBUX LV B</t>
        </is>
      </c>
      <c r="C17" s="17" t="n">
        <v>1374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4546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11600</v>
      </c>
      <c r="D26" s="76">
        <f>C11</f>
        <v/>
      </c>
      <c r="E26" s="77">
        <f>D26-C26</f>
        <v/>
      </c>
      <c r="I26" s="53" t="n"/>
      <c r="M26" s="4" t="n"/>
    </row>
    <row r="27">
      <c r="B27" s="74" t="inlineStr">
        <is>
          <t>KROGER</t>
        </is>
      </c>
      <c r="C27" s="122" t="n">
        <v>33874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65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1391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16565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3749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6.xml><?xml version="1.0" encoding="utf-8"?>
<worksheet xmlns:r="http://schemas.openxmlformats.org/officeDocument/2006/relationships" xmlns="http://schemas.openxmlformats.org/spreadsheetml/2006/main">
  <sheetPr codeName="Sheet20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94</v>
      </c>
      <c r="E6" s="18" t="inlineStr">
        <is>
          <t xml:space="preserve">Room 1 </t>
        </is>
      </c>
      <c r="F6" s="119" t="n">
        <v>24202</v>
      </c>
      <c r="G6" s="117" t="n">
        <v>13394.54646666666</v>
      </c>
      <c r="H6" s="117" t="n">
        <v>7750.170942060003</v>
      </c>
      <c r="I6" s="19">
        <f>G6+H6</f>
        <v/>
      </c>
      <c r="J6" s="119" t="n">
        <v>24357</v>
      </c>
      <c r="K6" s="117" t="n">
        <v>15193.52746666666</v>
      </c>
      <c r="L6" s="117" t="n">
        <v>7979.667912340002</v>
      </c>
      <c r="M6" s="19">
        <f>K6+L6</f>
        <v/>
      </c>
      <c r="N6" s="85" t="n">
        <v>84</v>
      </c>
      <c r="O6" s="85" t="n">
        <v>77</v>
      </c>
      <c r="P6" s="85" t="n">
        <v>72</v>
      </c>
    </row>
    <row r="7">
      <c r="B7" s="16" t="inlineStr">
        <is>
          <t>SMITH'S</t>
        </is>
      </c>
      <c r="C7" s="17" t="n">
        <v>3966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28" t="inlineStr">
        <is>
          <t>SPROUTS AZ</t>
        </is>
      </c>
      <c r="C8" s="17" t="n">
        <v>1745</v>
      </c>
      <c r="E8" s="140" t="inlineStr">
        <is>
          <t>Room 2</t>
        </is>
      </c>
      <c r="F8" s="119" t="n">
        <v>0</v>
      </c>
      <c r="G8" s="117" t="n">
        <v>0</v>
      </c>
      <c r="H8" s="117" t="n">
        <v>3574.514118199999</v>
      </c>
      <c r="I8" s="19">
        <f>G8+H8</f>
        <v/>
      </c>
      <c r="J8" s="119" t="n">
        <v>0</v>
      </c>
      <c r="K8" s="117" t="n">
        <v>0</v>
      </c>
      <c r="L8" s="117" t="n">
        <v>3573.552823360001</v>
      </c>
      <c r="M8" s="19">
        <f>K8+L8</f>
        <v/>
      </c>
      <c r="N8" s="87" t="n">
        <v>4</v>
      </c>
      <c r="O8" s="87" t="n">
        <v>4</v>
      </c>
      <c r="P8" s="87" t="n">
        <v>3</v>
      </c>
    </row>
    <row r="9">
      <c r="B9" s="28" t="inlineStr">
        <is>
          <t>SPROUTS CO</t>
        </is>
      </c>
      <c r="C9" s="17" t="n">
        <v>1471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16" t="inlineStr">
        <is>
          <t>WM DC</t>
        </is>
      </c>
      <c r="C10" s="17" t="n">
        <v>2418</v>
      </c>
      <c r="E10" s="18" t="inlineStr">
        <is>
          <t>Room 3</t>
        </is>
      </c>
      <c r="F10" s="119" t="n">
        <v>19307</v>
      </c>
      <c r="G10" s="117" t="n">
        <v>12696.00225</v>
      </c>
      <c r="H10" s="117" t="n">
        <v>393.593965</v>
      </c>
      <c r="I10" s="19">
        <f>G10+H10</f>
        <v/>
      </c>
      <c r="J10" s="119" t="n">
        <v>22123</v>
      </c>
      <c r="K10" s="117" t="n">
        <v>15841.40275</v>
      </c>
      <c r="L10" s="117" t="n">
        <v>383.6226252</v>
      </c>
      <c r="M10" s="19">
        <f>K10+L10</f>
        <v/>
      </c>
      <c r="N10" s="88" t="n">
        <v>48</v>
      </c>
      <c r="O10" s="88" t="n">
        <v>44</v>
      </c>
      <c r="P10" s="88" t="n">
        <v>44</v>
      </c>
    </row>
    <row r="11">
      <c r="B11" s="16" t="inlineStr">
        <is>
          <t>ALBSFWY PHX</t>
        </is>
      </c>
      <c r="C11" s="17" t="n">
        <v>10097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KING SOOPERS</t>
        </is>
      </c>
      <c r="C12" s="17" t="n">
        <v>4800</v>
      </c>
      <c r="E12" s="140" t="inlineStr">
        <is>
          <t>Room 4</t>
        </is>
      </c>
      <c r="F12" s="119" t="n">
        <v>13496</v>
      </c>
      <c r="G12" s="117" t="n">
        <v>11510.018</v>
      </c>
      <c r="H12" s="117" t="n">
        <v>17141.59088569001</v>
      </c>
      <c r="I12" s="19">
        <f>G12+H12</f>
        <v/>
      </c>
      <c r="J12" s="119" t="n">
        <v>13741</v>
      </c>
      <c r="K12" s="117" t="n">
        <v>13732.19</v>
      </c>
      <c r="L12" s="117" t="n">
        <v>18103.89942423001</v>
      </c>
      <c r="M12" s="19">
        <f>K12+L12</f>
        <v/>
      </c>
      <c r="N12" s="88" t="n">
        <v>54</v>
      </c>
      <c r="O12" s="88" t="n">
        <v>53</v>
      </c>
      <c r="P12" s="88" t="n">
        <v>46</v>
      </c>
    </row>
    <row r="13">
      <c r="B13" s="28" t="inlineStr">
        <is>
          <t>FRY'S</t>
        </is>
      </c>
      <c r="C13" s="17" t="n">
        <v>22568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43" t="inlineStr">
        <is>
          <t>RALPHS</t>
        </is>
      </c>
      <c r="C14" s="17" t="n">
        <v>2134</v>
      </c>
      <c r="E14" s="18" t="inlineStr">
        <is>
          <t>Room 5</t>
        </is>
      </c>
      <c r="F14" s="119" t="n">
        <v>19040</v>
      </c>
      <c r="G14" s="117" t="n">
        <v>14495.565</v>
      </c>
      <c r="H14" s="117" t="n">
        <v>22542.67027009999</v>
      </c>
      <c r="I14" s="19">
        <f>G14+H14</f>
        <v/>
      </c>
      <c r="J14" s="119" t="n">
        <v>19089</v>
      </c>
      <c r="K14" s="117" t="n">
        <v>16044.1215</v>
      </c>
      <c r="L14" s="117" t="n">
        <v>22363.12951202</v>
      </c>
      <c r="M14" s="19">
        <f>K14+L14</f>
        <v/>
      </c>
      <c r="N14" s="88" t="n">
        <v>69</v>
      </c>
      <c r="O14" s="88" t="n">
        <v>68</v>
      </c>
      <c r="P14" s="88" t="n">
        <v>57</v>
      </c>
    </row>
    <row r="15">
      <c r="B15" s="43" t="inlineStr">
        <is>
          <t xml:space="preserve">DILLONS </t>
        </is>
      </c>
      <c r="C15" s="50" t="n">
        <v>847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16" t="inlineStr">
        <is>
          <t>SBUX PHX</t>
        </is>
      </c>
      <c r="C16" s="17" t="n">
        <v>9993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5672.27236614</v>
      </c>
      <c r="I16" s="19">
        <f>G16+H16</f>
        <v/>
      </c>
      <c r="J16" s="119" t="n">
        <v>0</v>
      </c>
      <c r="K16" s="117" t="n">
        <v>0</v>
      </c>
      <c r="L16" s="117" t="n">
        <v>5540.07783682</v>
      </c>
      <c r="M16" s="19">
        <f>K16+L16</f>
        <v/>
      </c>
      <c r="N16" s="88" t="n">
        <v>10</v>
      </c>
      <c r="O16" s="88" t="n">
        <v>11</v>
      </c>
      <c r="P16" s="88" t="n">
        <v>8</v>
      </c>
    </row>
    <row r="17" customFormat="1" s="4">
      <c r="B17" s="16" t="inlineStr">
        <is>
          <t>SBUX LV B</t>
        </is>
      </c>
      <c r="C17" s="17" t="n">
        <v>1279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57" t="inlineStr">
        <is>
          <t>SBUX LV</t>
        </is>
      </c>
      <c r="C18" s="58" t="n">
        <v>4764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 ht="15" customHeight="1" thickBot="1">
      <c r="M23" s="4" t="n"/>
    </row>
    <row r="24" ht="15" customHeight="1" thickBot="1">
      <c r="C24" s="68" t="inlineStr">
        <is>
          <t>FORECAST</t>
        </is>
      </c>
      <c r="D24" s="209" t="inlineStr">
        <is>
          <t>Actual</t>
        </is>
      </c>
      <c r="E24" s="210" t="n"/>
      <c r="M24" s="4" t="n"/>
    </row>
    <row r="25">
      <c r="B25" s="70" t="n"/>
      <c r="C25" s="71" t="inlineStr">
        <is>
          <t>Order</t>
        </is>
      </c>
      <c r="D25" s="72" t="inlineStr">
        <is>
          <t>Order</t>
        </is>
      </c>
      <c r="E25" s="73" t="inlineStr">
        <is>
          <t>VAR</t>
        </is>
      </c>
      <c r="M25" s="4" t="n"/>
    </row>
    <row r="26">
      <c r="B26" s="74" t="inlineStr">
        <is>
          <t>ALBSWY</t>
        </is>
      </c>
      <c r="C26" s="122" t="n">
        <v>11479</v>
      </c>
      <c r="D26" s="76">
        <f>C11</f>
        <v/>
      </c>
      <c r="E26" s="77">
        <f>D26-C26</f>
        <v/>
      </c>
      <c r="I26" s="53" t="n"/>
      <c r="M26" s="4" t="n"/>
    </row>
    <row r="27">
      <c r="B27" s="74" t="inlineStr">
        <is>
          <t>KROGER</t>
        </is>
      </c>
      <c r="C27" s="122" t="n">
        <v>32361</v>
      </c>
      <c r="D27" s="76">
        <f>C7+C12+C13+C14+C15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QT</t>
        </is>
      </c>
      <c r="C28" s="122" t="n">
        <v>94</v>
      </c>
      <c r="D28" s="76">
        <f>C6</f>
        <v/>
      </c>
      <c r="E28" s="77">
        <f>D28-C28</f>
        <v/>
      </c>
      <c r="M28" s="4" t="n"/>
    </row>
    <row r="29">
      <c r="B29" s="74" t="inlineStr">
        <is>
          <t>WALMART</t>
        </is>
      </c>
      <c r="C29" s="122" t="n">
        <v>2418</v>
      </c>
      <c r="D29" s="76">
        <f>C10</f>
        <v/>
      </c>
      <c r="E29" s="77">
        <f>D29-C29</f>
        <v/>
      </c>
      <c r="P29" s="4" t="n"/>
    </row>
    <row r="30">
      <c r="B30" s="74" t="inlineStr">
        <is>
          <t>STARBUCKS</t>
        </is>
      </c>
      <c r="C30" s="122" t="n">
        <v>16165</v>
      </c>
      <c r="D30" s="76">
        <f>C16+C17+C18</f>
        <v/>
      </c>
      <c r="E30" s="77">
        <f>D30-C30</f>
        <v/>
      </c>
      <c r="P30" s="4" t="n"/>
    </row>
    <row r="31" ht="15" customHeight="1" thickBot="1">
      <c r="B31" s="78" t="inlineStr">
        <is>
          <t>SPROUTS</t>
        </is>
      </c>
      <c r="C31" s="121" t="n">
        <v>3566</v>
      </c>
      <c r="D31" s="80">
        <f>SUM(C8+C9)</f>
        <v/>
      </c>
      <c r="E31" s="81">
        <f>D31-C31</f>
        <v/>
      </c>
      <c r="P31" s="4" t="n"/>
    </row>
    <row r="32">
      <c r="F32" s="1" t="inlineStr">
        <is>
          <t xml:space="preserve"> </t>
        </is>
      </c>
      <c r="J32" s="53" t="n"/>
      <c r="P32" s="4" t="n"/>
    </row>
    <row r="33"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7.xml><?xml version="1.0" encoding="utf-8"?>
<worksheet xmlns:r="http://schemas.openxmlformats.org/officeDocument/2006/relationships" xmlns="http://schemas.openxmlformats.org/spreadsheetml/2006/main">
  <sheetPr codeName="Sheet20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22.4414062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44559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22</v>
      </c>
      <c r="E6" s="18" t="inlineStr">
        <is>
          <t xml:space="preserve">Room 1 </t>
        </is>
      </c>
      <c r="F6" s="119" t="n">
        <v>23321</v>
      </c>
      <c r="G6" s="117" t="n">
        <v>13234.155</v>
      </c>
      <c r="H6" s="117" t="n">
        <v>6888.057093579997</v>
      </c>
      <c r="I6" s="19">
        <f>G6+H6</f>
        <v/>
      </c>
      <c r="J6" s="119" t="n">
        <v>23819</v>
      </c>
      <c r="K6" s="117" t="n">
        <v>14441.35525</v>
      </c>
      <c r="L6" s="117" t="n">
        <v>6657.248649619997</v>
      </c>
      <c r="M6" s="19">
        <f>K6+L6</f>
        <v/>
      </c>
      <c r="N6" s="85" t="n">
        <v>82</v>
      </c>
      <c r="O6" s="85" t="n">
        <v>81</v>
      </c>
      <c r="P6" s="85" t="n">
        <v>69</v>
      </c>
    </row>
    <row r="7">
      <c r="B7" s="16" t="inlineStr">
        <is>
          <t>CANTEEN AZ</t>
        </is>
      </c>
      <c r="C7" s="17" t="n">
        <v>20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2413</v>
      </c>
      <c r="E8" s="140" t="inlineStr">
        <is>
          <t>Room 2</t>
        </is>
      </c>
      <c r="F8" s="119" t="n">
        <v>0</v>
      </c>
      <c r="G8" s="117" t="n">
        <v>0</v>
      </c>
      <c r="H8" s="117" t="n">
        <v>3910.859882719999</v>
      </c>
      <c r="I8" s="19">
        <f>G8+H8</f>
        <v/>
      </c>
      <c r="J8" s="119" t="n">
        <v>0</v>
      </c>
      <c r="K8" s="117" t="n">
        <v>0</v>
      </c>
      <c r="L8" s="117" t="n">
        <v>4091.871263799999</v>
      </c>
      <c r="M8" s="19">
        <f>K8+L8</f>
        <v/>
      </c>
      <c r="N8" s="87" t="n">
        <v>1</v>
      </c>
      <c r="O8" s="87" t="n">
        <v>2</v>
      </c>
      <c r="P8" s="87" t="n">
        <v>0</v>
      </c>
    </row>
    <row r="9">
      <c r="B9" s="28" t="inlineStr">
        <is>
          <t>SPROUTS AZ</t>
        </is>
      </c>
      <c r="C9" s="17" t="n">
        <v>2414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753</v>
      </c>
      <c r="E10" s="18" t="inlineStr">
        <is>
          <t>Room 3</t>
        </is>
      </c>
      <c r="F10" s="119" t="n">
        <v>20006</v>
      </c>
      <c r="G10" s="117" t="n">
        <v>15885.106</v>
      </c>
      <c r="H10" s="117" t="n">
        <v>405.767314</v>
      </c>
      <c r="I10" s="19">
        <f>G10+H10</f>
        <v/>
      </c>
      <c r="J10" s="119" t="n">
        <v>20254</v>
      </c>
      <c r="K10" s="117" t="n">
        <v>16635.537</v>
      </c>
      <c r="L10" s="117" t="n">
        <v>368.5021462</v>
      </c>
      <c r="M10" s="19">
        <f>K10+L10</f>
        <v/>
      </c>
      <c r="N10" s="88" t="n">
        <v>45</v>
      </c>
      <c r="O10" s="88" t="n">
        <v>43</v>
      </c>
      <c r="P10" s="88" t="n">
        <v>38</v>
      </c>
    </row>
    <row r="11">
      <c r="B11" s="16" t="inlineStr">
        <is>
          <t>WM DC</t>
        </is>
      </c>
      <c r="C11" s="17" t="n">
        <v>2409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11453</v>
      </c>
      <c r="E12" s="140" t="inlineStr">
        <is>
          <t>Room 4</t>
        </is>
      </c>
      <c r="F12" s="119" t="n">
        <v>12484</v>
      </c>
      <c r="G12" s="117" t="n">
        <v>10646.537</v>
      </c>
      <c r="H12" s="117" t="n">
        <v>15670.69274807</v>
      </c>
      <c r="I12" s="19">
        <f>G12+H12</f>
        <v/>
      </c>
      <c r="J12" s="119" t="n">
        <v>12921</v>
      </c>
      <c r="K12" s="117" t="n">
        <v>12142.155</v>
      </c>
      <c r="L12" s="117" t="n">
        <v>16348.23454071</v>
      </c>
      <c r="M12" s="19">
        <f>K12+L12</f>
        <v/>
      </c>
      <c r="N12" s="88" t="n">
        <v>55</v>
      </c>
      <c r="O12" s="88" t="n">
        <v>54</v>
      </c>
      <c r="P12" s="88" t="n">
        <v>47</v>
      </c>
    </row>
    <row r="13">
      <c r="B13" s="16" t="inlineStr">
        <is>
          <t>KING SOOPERS</t>
        </is>
      </c>
      <c r="C13" s="17" t="n">
        <v>2987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28169</v>
      </c>
      <c r="E14" s="18" t="inlineStr">
        <is>
          <t>Room 5</t>
        </is>
      </c>
      <c r="F14" s="119" t="n">
        <v>18550</v>
      </c>
      <c r="G14" s="117" t="n">
        <v>14352.2025</v>
      </c>
      <c r="H14" s="117" t="n">
        <v>21378.3247489</v>
      </c>
      <c r="I14" s="19">
        <f>G14+H14</f>
        <v/>
      </c>
      <c r="J14" s="119" t="n">
        <v>18581</v>
      </c>
      <c r="K14" s="117" t="n">
        <v>15985.144</v>
      </c>
      <c r="L14" s="117" t="n">
        <v>21517.38169444</v>
      </c>
      <c r="M14" s="19">
        <f>K14+L14</f>
        <v/>
      </c>
      <c r="N14" s="88" t="n">
        <v>66</v>
      </c>
      <c r="O14" s="88" t="n">
        <v>65</v>
      </c>
      <c r="P14" s="88" t="n">
        <v>58</v>
      </c>
    </row>
    <row r="15">
      <c r="B15" s="43" t="inlineStr">
        <is>
          <t>RALPHS</t>
        </is>
      </c>
      <c r="C15" s="17" t="n">
        <v>1443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563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9111.764786560001</v>
      </c>
      <c r="I16" s="19">
        <f>G16+H16</f>
        <v/>
      </c>
      <c r="J16" s="119" t="n">
        <v>0</v>
      </c>
      <c r="K16" s="117" t="n">
        <v>0</v>
      </c>
      <c r="L16" s="117" t="n">
        <v>9258.821786840001</v>
      </c>
      <c r="M16" s="19">
        <f>K16+L16</f>
        <v/>
      </c>
      <c r="N16" s="88" t="n">
        <v>10</v>
      </c>
      <c r="O16" s="88" t="n">
        <v>11</v>
      </c>
      <c r="P16" s="88" t="n">
        <v>7</v>
      </c>
    </row>
    <row r="17" customFormat="1" s="4">
      <c r="B17" s="16" t="inlineStr">
        <is>
          <t>SBUX PHX</t>
        </is>
      </c>
      <c r="C17" s="17" t="n">
        <v>8223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2318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4529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11978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20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33813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2409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16200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3485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8.xml><?xml version="1.0" encoding="utf-8"?>
<worksheet xmlns:r="http://schemas.openxmlformats.org/officeDocument/2006/relationships" xmlns="http://schemas.openxmlformats.org/spreadsheetml/2006/main">
  <sheetPr codeName="Sheet20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new hires not entered</t>
        </is>
      </c>
    </row>
    <row r="6">
      <c r="B6" s="16" t="inlineStr">
        <is>
          <t>QT</t>
        </is>
      </c>
      <c r="C6" s="17" t="n">
        <v>67</v>
      </c>
      <c r="E6" s="18" t="inlineStr">
        <is>
          <t xml:space="preserve">Room 1 </t>
        </is>
      </c>
      <c r="F6" s="119" t="n">
        <v>27893</v>
      </c>
      <c r="G6" s="117" t="n">
        <v>15161.85728333333</v>
      </c>
      <c r="H6" s="117" t="n">
        <v>8791.709187500004</v>
      </c>
      <c r="I6" s="19">
        <f>G6+H6</f>
        <v/>
      </c>
      <c r="J6" s="119" t="n">
        <v>26511</v>
      </c>
      <c r="K6" s="117" t="n">
        <v>16699</v>
      </c>
      <c r="L6" s="117" t="n">
        <v>8190</v>
      </c>
      <c r="M6" s="19">
        <f>K6+L6</f>
        <v/>
      </c>
      <c r="N6" s="85" t="n">
        <v>86</v>
      </c>
      <c r="O6" s="85" t="n">
        <v>80</v>
      </c>
      <c r="P6" s="85" t="n">
        <v>71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2026</v>
      </c>
      <c r="E8" s="140" t="inlineStr">
        <is>
          <t>Room 2</t>
        </is>
      </c>
      <c r="F8" s="119" t="n">
        <v>0</v>
      </c>
      <c r="G8" s="117" t="n">
        <v>0</v>
      </c>
      <c r="H8" s="117" t="n">
        <v>4632.11660162</v>
      </c>
      <c r="I8" s="19">
        <f>G8+H8</f>
        <v/>
      </c>
      <c r="J8" s="119" t="n">
        <v>0</v>
      </c>
      <c r="K8" s="117" t="n">
        <v>0</v>
      </c>
      <c r="L8" s="117" t="n">
        <v>4557</v>
      </c>
      <c r="M8" s="19">
        <f>K8+L8</f>
        <v/>
      </c>
      <c r="N8" s="87" t="n">
        <v>4</v>
      </c>
      <c r="O8" s="87" t="n">
        <v>3</v>
      </c>
      <c r="P8" s="87" t="n">
        <v>4</v>
      </c>
      <c r="Q8" s="1" t="inlineStr">
        <is>
          <t>Entry Error- 1 needs to go to Room 3</t>
        </is>
      </c>
    </row>
    <row r="9">
      <c r="B9" s="28" t="inlineStr">
        <is>
          <t>SPROUTS AZ</t>
        </is>
      </c>
      <c r="C9" s="17" t="n">
        <v>1817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1077</v>
      </c>
      <c r="E10" s="18" t="inlineStr">
        <is>
          <t>Room 3</t>
        </is>
      </c>
      <c r="F10" s="119" t="n">
        <v>20778</v>
      </c>
      <c r="G10" s="117" t="n">
        <v>14086.24975</v>
      </c>
      <c r="H10" s="117" t="n">
        <v>383.1058586</v>
      </c>
      <c r="I10" s="19">
        <f>G10+H10</f>
        <v/>
      </c>
      <c r="J10" s="119" t="n">
        <v>22392</v>
      </c>
      <c r="K10" s="117" t="n">
        <v>17401</v>
      </c>
      <c r="L10" s="117" t="n">
        <v>359</v>
      </c>
      <c r="M10" s="19">
        <f>K10+L10</f>
        <v/>
      </c>
      <c r="N10" s="88" t="n">
        <v>52</v>
      </c>
      <c r="O10" s="88" t="n">
        <v>50</v>
      </c>
      <c r="P10" s="88" t="n">
        <v>41</v>
      </c>
    </row>
    <row r="11">
      <c r="B11" s="16" t="inlineStr">
        <is>
          <t>WM DC</t>
        </is>
      </c>
      <c r="C11" s="17" t="n">
        <v>2389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10390</v>
      </c>
      <c r="E12" s="140" t="inlineStr">
        <is>
          <t>Room 4</t>
        </is>
      </c>
      <c r="F12" s="119" t="n">
        <v>15878</v>
      </c>
      <c r="G12" s="117" t="n">
        <v>12191.75875</v>
      </c>
      <c r="H12" s="117" t="n">
        <v>20365.95934365001</v>
      </c>
      <c r="I12" s="19">
        <f>G12+H12</f>
        <v/>
      </c>
      <c r="J12" s="119" t="n">
        <v>17097</v>
      </c>
      <c r="K12" s="117" t="n">
        <v>16426</v>
      </c>
      <c r="L12" s="117" t="n">
        <v>21901</v>
      </c>
      <c r="M12" s="19">
        <f>K12+L12</f>
        <v/>
      </c>
      <c r="N12" s="88" t="n">
        <v>51</v>
      </c>
      <c r="O12" s="88" t="n">
        <v>50</v>
      </c>
      <c r="P12" s="88" t="n">
        <v>37</v>
      </c>
    </row>
    <row r="13">
      <c r="B13" s="16" t="inlineStr">
        <is>
          <t>KING SOOPERS</t>
        </is>
      </c>
      <c r="C13" s="17" t="n">
        <v>2638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26240</v>
      </c>
      <c r="E14" s="18" t="inlineStr">
        <is>
          <t>Room 5</t>
        </is>
      </c>
      <c r="F14" s="119" t="n">
        <v>18983</v>
      </c>
      <c r="G14" s="117" t="n">
        <v>13111.0575</v>
      </c>
      <c r="H14" s="117" t="n">
        <v>23013.17007790001</v>
      </c>
      <c r="I14" s="19">
        <f>G14+H14</f>
        <v/>
      </c>
      <c r="J14" s="119" t="n">
        <v>20109</v>
      </c>
      <c r="K14" s="117" t="n">
        <v>18980</v>
      </c>
      <c r="L14" s="117" t="n">
        <v>25200</v>
      </c>
      <c r="M14" s="19">
        <f>K14+L14</f>
        <v/>
      </c>
      <c r="N14" s="88" t="n">
        <v>65</v>
      </c>
      <c r="O14" s="88" t="n">
        <v>63</v>
      </c>
      <c r="P14" s="88" t="n">
        <v>54</v>
      </c>
    </row>
    <row r="15">
      <c r="B15" s="43" t="inlineStr">
        <is>
          <t>RALPHS</t>
        </is>
      </c>
      <c r="C15" s="17" t="n">
        <v>1041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432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6605.21795556</v>
      </c>
      <c r="I16" s="19">
        <f>G16+H16</f>
        <v/>
      </c>
      <c r="J16" s="119" t="inlineStr">
        <is>
          <t xml:space="preserve">                                                      -  </t>
        </is>
      </c>
      <c r="K16" s="117" t="n">
        <v>0</v>
      </c>
      <c r="L16" s="117" t="n">
        <v>6518</v>
      </c>
      <c r="M16" s="19">
        <f>K16+L16</f>
        <v/>
      </c>
      <c r="N16" s="88" t="n">
        <v>12</v>
      </c>
      <c r="O16" s="88" t="n">
        <v>11</v>
      </c>
      <c r="P16" s="88" t="n">
        <v>10</v>
      </c>
    </row>
    <row r="17" customFormat="1" s="4">
      <c r="B17" s="16" t="inlineStr">
        <is>
          <t>SBUX PHX</t>
        </is>
      </c>
      <c r="C17" s="17" t="n">
        <v>8500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2119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4129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14408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37650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67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2389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16227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3589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09.xml><?xml version="1.0" encoding="utf-8"?>
<worksheet xmlns:r="http://schemas.openxmlformats.org/officeDocument/2006/relationships" xmlns="http://schemas.openxmlformats.org/spreadsheetml/2006/main">
  <sheetPr codeName="Sheet20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19753</v>
      </c>
      <c r="G6" s="117" t="n">
        <v>9360.347</v>
      </c>
      <c r="H6" s="117" t="n">
        <v>5342.196983380001</v>
      </c>
      <c r="I6" s="19">
        <f>G6+H6</f>
        <v/>
      </c>
      <c r="J6" s="119" t="n">
        <v>20100</v>
      </c>
      <c r="K6" s="117" t="n">
        <v>13315.4755</v>
      </c>
      <c r="L6" s="117" t="n">
        <v>5352.632230040002</v>
      </c>
      <c r="M6" s="19">
        <f>K6+L6</f>
        <v/>
      </c>
      <c r="N6" s="85" t="n">
        <v>86</v>
      </c>
      <c r="O6" s="85" t="n">
        <v>81</v>
      </c>
      <c r="P6" s="85" t="n">
        <v>63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1738</v>
      </c>
      <c r="E8" s="140" t="inlineStr">
        <is>
          <t>Room 2</t>
        </is>
      </c>
      <c r="F8" s="119" t="n">
        <v>0</v>
      </c>
      <c r="G8" s="117" t="n">
        <v>0</v>
      </c>
      <c r="H8" s="117" t="n">
        <v>3637.152389520001</v>
      </c>
      <c r="I8" s="19">
        <f>G8+H8</f>
        <v/>
      </c>
      <c r="J8" s="119" t="n">
        <v>0</v>
      </c>
      <c r="K8" s="117" t="n">
        <v>0</v>
      </c>
      <c r="L8" s="117" t="n">
        <v>3659.686855580001</v>
      </c>
      <c r="M8" s="19">
        <f>K8+L8</f>
        <v/>
      </c>
      <c r="N8" s="87" t="n">
        <v>4</v>
      </c>
      <c r="O8" s="87" t="n">
        <v>3</v>
      </c>
      <c r="P8" s="87" t="n">
        <v>3</v>
      </c>
    </row>
    <row r="9">
      <c r="B9" s="28" t="inlineStr">
        <is>
          <t>SPROUTS AZ</t>
        </is>
      </c>
      <c r="C9" s="17" t="n">
        <v>2049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1119</v>
      </c>
      <c r="E10" s="18" t="inlineStr">
        <is>
          <t>Room 3</t>
        </is>
      </c>
      <c r="F10" s="119" t="n">
        <v>16949</v>
      </c>
      <c r="G10" s="117" t="n">
        <v>10838.301</v>
      </c>
      <c r="H10" s="117" t="n">
        <v>348.67405</v>
      </c>
      <c r="I10" s="19">
        <f>G10+H10</f>
        <v/>
      </c>
      <c r="J10" s="119" t="n">
        <v>16957</v>
      </c>
      <c r="K10" s="117" t="n">
        <v>13445.1105</v>
      </c>
      <c r="L10" s="117" t="n">
        <v>330.5419624</v>
      </c>
      <c r="M10" s="19">
        <f>K10+L10</f>
        <v/>
      </c>
      <c r="N10" s="88" t="n">
        <v>52</v>
      </c>
      <c r="O10" s="88" t="n">
        <v>46</v>
      </c>
      <c r="P10" s="88" t="n">
        <v>36</v>
      </c>
    </row>
    <row r="11">
      <c r="B11" s="16" t="inlineStr">
        <is>
          <t>WM DC</t>
        </is>
      </c>
      <c r="C11" s="17" t="n">
        <v>4150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13662</v>
      </c>
      <c r="G12" s="117" t="n">
        <v>11610.546</v>
      </c>
      <c r="H12" s="117" t="n">
        <v>17035.29964661</v>
      </c>
      <c r="I12" s="19">
        <f>G12+H12</f>
        <v/>
      </c>
      <c r="J12" s="119" t="n">
        <v>13651</v>
      </c>
      <c r="K12" s="117" t="n">
        <v>13302.05225</v>
      </c>
      <c r="L12" s="117" t="n">
        <v>17161.85558976999</v>
      </c>
      <c r="M12" s="19">
        <f>K12+L12</f>
        <v/>
      </c>
      <c r="N12" s="88" t="n">
        <v>51</v>
      </c>
      <c r="O12" s="88" t="n">
        <v>53</v>
      </c>
      <c r="P12" s="88" t="n">
        <v>42</v>
      </c>
    </row>
    <row r="13">
      <c r="B13" s="16" t="inlineStr">
        <is>
          <t>KING SOOPERS</t>
        </is>
      </c>
      <c r="C13" s="17" t="n">
        <v>1889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29822</v>
      </c>
      <c r="E14" s="18" t="inlineStr">
        <is>
          <t>Room 5</t>
        </is>
      </c>
      <c r="F14" s="119" t="n">
        <v>17012</v>
      </c>
      <c r="G14" s="117" t="n">
        <v>14159.9915</v>
      </c>
      <c r="H14" s="117" t="n">
        <v>20738.49237555999</v>
      </c>
      <c r="I14" s="19">
        <f>G14+H14</f>
        <v/>
      </c>
      <c r="J14" s="119" t="n">
        <v>24209</v>
      </c>
      <c r="K14" s="117" t="n">
        <v>18316.69725</v>
      </c>
      <c r="L14" s="117" t="n">
        <v>28611.72931192</v>
      </c>
      <c r="M14" s="19">
        <f>K14+L14</f>
        <v/>
      </c>
      <c r="N14" s="88" t="n">
        <v>65</v>
      </c>
      <c r="O14" s="88" t="n">
        <v>70</v>
      </c>
      <c r="P14" s="88" t="n">
        <v>49</v>
      </c>
    </row>
    <row r="15">
      <c r="B15" s="43" t="inlineStr">
        <is>
          <t>RALPHS</t>
        </is>
      </c>
      <c r="C15" s="17" t="n">
        <v>1973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338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8743.996646579999</v>
      </c>
      <c r="I16" s="19">
        <f>G16+H16</f>
        <v/>
      </c>
      <c r="J16" s="119" t="n">
        <v>0</v>
      </c>
      <c r="K16" s="117" t="n">
        <v>0</v>
      </c>
      <c r="L16" s="117" t="n">
        <v>8753.996646579999</v>
      </c>
      <c r="M16" s="19">
        <f>K16+L16</f>
        <v/>
      </c>
      <c r="N16" s="88" t="n">
        <v>12</v>
      </c>
      <c r="O16" s="88" t="n">
        <v>12</v>
      </c>
      <c r="P16" s="88" t="n">
        <v>10</v>
      </c>
    </row>
    <row r="17" customFormat="1" s="4">
      <c r="B17" s="16" t="inlineStr">
        <is>
          <t>SBUX PHX</t>
        </is>
      </c>
      <c r="C17" s="17" t="n">
        <v>7980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1959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4131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6865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35190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1975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14290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3679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0.xml><?xml version="1.0" encoding="utf-8"?>
<worksheet xmlns:r="http://schemas.openxmlformats.org/officeDocument/2006/relationships" xmlns="http://schemas.openxmlformats.org/spreadsheetml/2006/main">
  <sheetPr codeName="Sheet21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23348</v>
      </c>
      <c r="G6" s="117" t="n">
        <v>12211.6225</v>
      </c>
      <c r="H6" s="117" t="n">
        <v>6918.252999580002</v>
      </c>
      <c r="I6" s="19">
        <f>G6+H6</f>
        <v/>
      </c>
      <c r="J6" s="119" t="n">
        <v>23384</v>
      </c>
      <c r="K6" s="117" t="n">
        <v>15124.638</v>
      </c>
      <c r="L6" s="117" t="n">
        <v>7565.208274780001</v>
      </c>
      <c r="M6" s="19">
        <f>K6+L6</f>
        <v/>
      </c>
      <c r="N6" s="85" t="n">
        <v>96</v>
      </c>
      <c r="O6" s="85" t="n">
        <v>93</v>
      </c>
      <c r="P6" s="85" t="n">
        <v>58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1429</v>
      </c>
      <c r="E8" s="140" t="inlineStr">
        <is>
          <t>Room 2</t>
        </is>
      </c>
      <c r="F8" s="119" t="n">
        <v>0</v>
      </c>
      <c r="G8" s="117" t="n">
        <v>0</v>
      </c>
      <c r="H8" s="117" t="n">
        <v>3973.232791680001</v>
      </c>
      <c r="I8" s="19">
        <f>G8+H8</f>
        <v/>
      </c>
      <c r="J8" s="119" t="n">
        <v>0</v>
      </c>
      <c r="K8" s="117" t="n">
        <v>0</v>
      </c>
      <c r="L8" s="117" t="n">
        <v>3857.76720312</v>
      </c>
      <c r="M8" s="19">
        <f>K8+L8</f>
        <v/>
      </c>
      <c r="N8" s="87" t="n">
        <v>5</v>
      </c>
      <c r="O8" s="87" t="n">
        <v>2</v>
      </c>
      <c r="P8" s="87" t="n">
        <v>2</v>
      </c>
    </row>
    <row r="9">
      <c r="B9" s="28" t="inlineStr">
        <is>
          <t>SPROUTS AZ</t>
        </is>
      </c>
      <c r="C9" s="17" t="n">
        <v>2300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980</v>
      </c>
      <c r="E10" s="18" t="inlineStr">
        <is>
          <t>Room 3</t>
        </is>
      </c>
      <c r="F10" s="119" t="n">
        <v>19061</v>
      </c>
      <c r="G10" s="117" t="n">
        <v>12683.467</v>
      </c>
      <c r="H10" s="117" t="n">
        <v>417.9354</v>
      </c>
      <c r="I10" s="19">
        <f>G10+H10</f>
        <v/>
      </c>
      <c r="J10" s="119" t="n">
        <v>21556</v>
      </c>
      <c r="K10" s="117" t="n">
        <v>15429.67925</v>
      </c>
      <c r="L10" s="117" t="n">
        <v>369.6252704000001</v>
      </c>
      <c r="M10" s="19">
        <f>K10+L10</f>
        <v/>
      </c>
      <c r="N10" s="88" t="n">
        <v>52</v>
      </c>
      <c r="O10" s="88" t="n">
        <v>46</v>
      </c>
      <c r="P10" s="88" t="n">
        <v>33</v>
      </c>
    </row>
    <row r="11">
      <c r="B11" s="16" t="inlineStr">
        <is>
          <t>WM DC</t>
        </is>
      </c>
      <c r="C11" s="17" t="n">
        <v>1888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7909</v>
      </c>
      <c r="E12" s="140" t="inlineStr">
        <is>
          <t>Room 4</t>
        </is>
      </c>
      <c r="F12" s="119" t="n">
        <v>16017</v>
      </c>
      <c r="G12" s="117" t="n">
        <v>11140.414</v>
      </c>
      <c r="H12" s="117" t="n">
        <v>19069.83929378</v>
      </c>
      <c r="I12" s="19">
        <f>G12+H12</f>
        <v/>
      </c>
      <c r="J12" s="119" t="n">
        <v>17352</v>
      </c>
      <c r="K12" s="117" t="n">
        <v>16106.73975</v>
      </c>
      <c r="L12" s="117" t="n">
        <v>20339.34218770001</v>
      </c>
      <c r="M12" s="19">
        <f>K12+L12</f>
        <v/>
      </c>
      <c r="N12" s="88" t="n">
        <v>59</v>
      </c>
      <c r="O12" s="88" t="n">
        <v>59</v>
      </c>
      <c r="P12" s="88" t="n">
        <v>38</v>
      </c>
    </row>
    <row r="13">
      <c r="B13" s="16" t="inlineStr">
        <is>
          <t>KING SOOPERS</t>
        </is>
      </c>
      <c r="C13" s="17" t="n">
        <v>2038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24933</v>
      </c>
      <c r="E14" s="18" t="inlineStr">
        <is>
          <t>Room 5</t>
        </is>
      </c>
      <c r="F14" s="119" t="n">
        <v>18638</v>
      </c>
      <c r="G14" s="117" t="n">
        <v>13794.1715</v>
      </c>
      <c r="H14" s="117" t="n">
        <v>22698.37045679999</v>
      </c>
      <c r="I14" s="19">
        <f>G14+H14</f>
        <v/>
      </c>
      <c r="J14" s="119" t="n">
        <v>19824</v>
      </c>
      <c r="K14" s="117" t="n">
        <v>19386.5145</v>
      </c>
      <c r="L14" s="117" t="n">
        <v>24571.85994365999</v>
      </c>
      <c r="M14" s="19">
        <f>K14+L14</f>
        <v/>
      </c>
      <c r="N14" s="88" t="n">
        <v>65</v>
      </c>
      <c r="O14" s="88" t="n">
        <v>65</v>
      </c>
      <c r="P14" s="88" t="n">
        <v>43</v>
      </c>
    </row>
    <row r="15">
      <c r="B15" s="43" t="inlineStr">
        <is>
          <t>RALPHS</t>
        </is>
      </c>
      <c r="C15" s="17" t="n">
        <v>952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323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5730.17908932</v>
      </c>
      <c r="I16" s="19">
        <f>G16+H16</f>
        <v/>
      </c>
      <c r="J16" s="119" t="n">
        <v>0</v>
      </c>
      <c r="K16" s="117" t="n">
        <v>0</v>
      </c>
      <c r="L16" s="117" t="n">
        <v>5620.88239884</v>
      </c>
      <c r="M16" s="19">
        <f>K16+L16</f>
        <v/>
      </c>
      <c r="N16" s="88" t="n">
        <v>11</v>
      </c>
      <c r="O16" s="88" t="n">
        <v>10</v>
      </c>
      <c r="P16" s="88" t="n">
        <v>7</v>
      </c>
    </row>
    <row r="17" customFormat="1" s="4">
      <c r="B17" s="16" t="inlineStr">
        <is>
          <t>SBUX PHX</t>
        </is>
      </c>
      <c r="C17" s="17" t="n">
        <v>9614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0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4365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14043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35829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1888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16035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3587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1.xml><?xml version="1.0" encoding="utf-8"?>
<worksheet xmlns:r="http://schemas.openxmlformats.org/officeDocument/2006/relationships" xmlns="http://schemas.openxmlformats.org/spreadsheetml/2006/main">
  <sheetPr codeName="Sheet21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15026</v>
      </c>
      <c r="G6" s="117" t="n">
        <v>13641.88345</v>
      </c>
      <c r="H6" s="117" t="n">
        <v>6133.484426919999</v>
      </c>
      <c r="I6" s="19">
        <f>G6+H6</f>
        <v/>
      </c>
      <c r="J6" s="119" t="n">
        <v>14433</v>
      </c>
      <c r="K6" s="117" t="n">
        <v>11284</v>
      </c>
      <c r="L6" s="117" t="n">
        <v>1548.93364142</v>
      </c>
      <c r="M6" s="19">
        <f>K6+L6</f>
        <v/>
      </c>
      <c r="N6" s="85" t="n">
        <v>45</v>
      </c>
      <c r="O6" s="85" t="n">
        <v>43</v>
      </c>
      <c r="P6" s="85" t="n">
        <v>35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0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0</v>
      </c>
      <c r="O8" s="87" t="n">
        <v>0</v>
      </c>
      <c r="P8" s="87" t="n">
        <v>0</v>
      </c>
    </row>
    <row r="9">
      <c r="B9" s="28" t="inlineStr">
        <is>
          <t>SPROUTS AZ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0</v>
      </c>
      <c r="E10" s="18" t="inlineStr">
        <is>
          <t>Room 3</t>
        </is>
      </c>
      <c r="F10" s="119" t="n">
        <v>0</v>
      </c>
      <c r="G10" s="117" t="n">
        <v>0</v>
      </c>
      <c r="H10" s="117" t="n">
        <v>0</v>
      </c>
      <c r="I10" s="19">
        <f>G10+H10</f>
        <v/>
      </c>
      <c r="J10" s="119" t="n">
        <v>0</v>
      </c>
      <c r="K10" s="117" t="n">
        <v>0</v>
      </c>
      <c r="L10" s="117" t="n">
        <v>0</v>
      </c>
      <c r="M10" s="19">
        <f>K10+L10</f>
        <v/>
      </c>
      <c r="N10" s="88" t="n">
        <v>0</v>
      </c>
      <c r="O10" s="88" t="n">
        <v>0</v>
      </c>
      <c r="P10" s="88" t="n">
        <v>0</v>
      </c>
    </row>
    <row r="11">
      <c r="B11" s="16" t="inlineStr">
        <is>
          <t>WM DC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9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KING SOOPERS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88" t="n">
        <v>0</v>
      </c>
    </row>
    <row r="15">
      <c r="B15" s="43" t="inlineStr">
        <is>
          <t>RALPHS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88" t="n">
        <v>0</v>
      </c>
    </row>
    <row r="17" customFormat="1" s="4">
      <c r="B17" s="16" t="inlineStr">
        <is>
          <t>SBUX PHX</t>
        </is>
      </c>
      <c r="C17" s="17" t="n">
        <v>8646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1513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4274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/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/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/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/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/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15026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/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2.xml><?xml version="1.0" encoding="utf-8"?>
<worksheet xmlns:r="http://schemas.openxmlformats.org/officeDocument/2006/relationships" xmlns="http://schemas.openxmlformats.org/spreadsheetml/2006/main">
  <sheetPr codeName="Sheet212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59</v>
      </c>
      <c r="E6" s="18" t="inlineStr">
        <is>
          <t xml:space="preserve">Room 1 </t>
        </is>
      </c>
      <c r="F6" s="119" t="n">
        <v>22696</v>
      </c>
      <c r="G6" s="117" t="n">
        <v>12471.96988333333</v>
      </c>
      <c r="H6" s="117" t="n">
        <v>6706.426869379994</v>
      </c>
      <c r="I6" s="19">
        <f>G6+H6</f>
        <v/>
      </c>
      <c r="J6" s="119" t="n">
        <v>23852</v>
      </c>
      <c r="K6" s="117" t="n">
        <v>14550.79313333333</v>
      </c>
      <c r="L6" s="117" t="n">
        <v>6889.671056099994</v>
      </c>
      <c r="M6" s="19">
        <f>K6+L6</f>
        <v/>
      </c>
      <c r="N6" s="85" t="n">
        <v>72</v>
      </c>
      <c r="O6" s="85" t="n">
        <v>75</v>
      </c>
      <c r="P6" s="85" t="n">
        <v>52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1946</v>
      </c>
      <c r="E8" s="140" t="inlineStr">
        <is>
          <t>Room 2</t>
        </is>
      </c>
      <c r="F8" s="119" t="n">
        <v>0</v>
      </c>
      <c r="G8" s="117" t="n">
        <v>0</v>
      </c>
      <c r="H8" s="117" t="n">
        <v>3916.12095284</v>
      </c>
      <c r="I8" s="19">
        <f>G8+H8</f>
        <v/>
      </c>
      <c r="J8" s="119" t="n">
        <v>0</v>
      </c>
      <c r="K8" s="117" t="n">
        <v>0</v>
      </c>
      <c r="L8" s="117" t="n">
        <v>3974.48339666</v>
      </c>
      <c r="M8" s="19">
        <f>K8+L8</f>
        <v/>
      </c>
      <c r="N8" s="87" t="n">
        <v>5</v>
      </c>
      <c r="O8" s="87" t="n">
        <v>3</v>
      </c>
      <c r="P8" s="87" t="n">
        <v>3</v>
      </c>
    </row>
    <row r="9">
      <c r="B9" s="28" t="inlineStr">
        <is>
          <t>SPROUTS AZ</t>
        </is>
      </c>
      <c r="C9" s="17" t="n">
        <v>1900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923</v>
      </c>
      <c r="E10" s="18" t="inlineStr">
        <is>
          <t>Room 3</t>
        </is>
      </c>
      <c r="F10" s="119" t="n">
        <v>20211</v>
      </c>
      <c r="G10" s="117" t="n">
        <v>14399.70775</v>
      </c>
      <c r="H10" s="117" t="n">
        <v>395.962285</v>
      </c>
      <c r="I10" s="19">
        <f>G10+H10</f>
        <v/>
      </c>
      <c r="J10" s="119" t="n">
        <v>20466</v>
      </c>
      <c r="K10" s="117" t="n">
        <v>15480.10225</v>
      </c>
      <c r="L10" s="117" t="n">
        <v>403.6283708</v>
      </c>
      <c r="M10" s="19">
        <f>K10+L10</f>
        <v/>
      </c>
      <c r="N10" s="88" t="n">
        <v>44</v>
      </c>
      <c r="O10" s="88" t="n">
        <v>40</v>
      </c>
      <c r="P10" s="88" t="n">
        <v>34</v>
      </c>
    </row>
    <row r="11">
      <c r="B11" s="16" t="inlineStr">
        <is>
          <t>WM DC</t>
        </is>
      </c>
      <c r="C11" s="17" t="n">
        <v>1300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10110</v>
      </c>
      <c r="E12" s="140" t="inlineStr">
        <is>
          <t>Room 4</t>
        </is>
      </c>
      <c r="F12" s="119" t="n">
        <v>13343</v>
      </c>
      <c r="G12" s="117" t="n">
        <v>10701.19525</v>
      </c>
      <c r="H12" s="117" t="n">
        <v>16392.43636462999</v>
      </c>
      <c r="I12" s="19">
        <f>G12+H12</f>
        <v/>
      </c>
      <c r="J12" s="119" t="n">
        <v>13947</v>
      </c>
      <c r="K12" s="117" t="n">
        <v>12916.29425</v>
      </c>
      <c r="L12" s="117" t="n">
        <v>16806.59441285999</v>
      </c>
      <c r="M12" s="19">
        <f>K12+L12</f>
        <v/>
      </c>
      <c r="N12" s="88" t="n">
        <v>52</v>
      </c>
      <c r="O12" s="88" t="n">
        <v>51</v>
      </c>
      <c r="P12" s="88" t="n">
        <v>41</v>
      </c>
    </row>
    <row r="13">
      <c r="B13" s="16" t="inlineStr">
        <is>
          <t>KING SOOPERS</t>
        </is>
      </c>
      <c r="C13" s="17" t="n">
        <v>2409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25130</v>
      </c>
      <c r="E14" s="18" t="inlineStr">
        <is>
          <t>Room 5</t>
        </is>
      </c>
      <c r="F14" s="119" t="n">
        <v>14992</v>
      </c>
      <c r="G14" s="117" t="n">
        <v>11914.07725</v>
      </c>
      <c r="H14" s="117" t="n">
        <v>17311.37596627999</v>
      </c>
      <c r="I14" s="19">
        <f>G14+H14</f>
        <v/>
      </c>
      <c r="J14" s="119" t="n">
        <v>15718</v>
      </c>
      <c r="K14" s="117" t="n">
        <v>14900.16025</v>
      </c>
      <c r="L14" s="117" t="n">
        <v>18367.78990948</v>
      </c>
      <c r="M14" s="19">
        <f>K14+L14</f>
        <v/>
      </c>
      <c r="N14" s="88" t="n">
        <v>69</v>
      </c>
      <c r="O14" s="88" t="n">
        <v>68</v>
      </c>
      <c r="P14" s="88" t="n">
        <v>50</v>
      </c>
    </row>
    <row r="15">
      <c r="B15" s="43" t="inlineStr">
        <is>
          <t>RALPHS</t>
        </is>
      </c>
      <c r="C15" s="17" t="n">
        <v>1387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431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8746.195440580001</v>
      </c>
      <c r="I16" s="19">
        <f>G16+H16</f>
        <v/>
      </c>
      <c r="J16" s="119" t="n">
        <v>0</v>
      </c>
      <c r="K16" s="117" t="n">
        <v>0</v>
      </c>
      <c r="L16" s="117" t="n">
        <v>8893.18195932</v>
      </c>
      <c r="M16" s="19">
        <f>K16+L16</f>
        <v/>
      </c>
      <c r="N16" s="88" t="n">
        <v>9</v>
      </c>
      <c r="O16" s="88" t="n">
        <v>10</v>
      </c>
      <c r="P16" s="88" t="n">
        <v>9</v>
      </c>
    </row>
    <row r="17" customFormat="1" s="4">
      <c r="B17" s="16" t="inlineStr">
        <is>
          <t>SBUX PHX</t>
        </is>
      </c>
      <c r="C17" s="17" t="n">
        <v>10013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1364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4663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11339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33780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59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1300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15351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2823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3.xml><?xml version="1.0" encoding="utf-8"?>
<worksheet xmlns:r="http://schemas.openxmlformats.org/officeDocument/2006/relationships" xmlns="http://schemas.openxmlformats.org/spreadsheetml/2006/main">
  <sheetPr codeName="Sheet213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3.44140625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3550</v>
      </c>
      <c r="E6" s="18" t="inlineStr">
        <is>
          <t xml:space="preserve">Room 1 </t>
        </is>
      </c>
      <c r="F6" s="119" t="n">
        <v>26343</v>
      </c>
      <c r="G6" s="117" t="n">
        <v>12703.65601666667</v>
      </c>
      <c r="H6" s="117" t="n">
        <v>7463.930288399999</v>
      </c>
      <c r="I6" s="19">
        <f>G6+H6</f>
        <v/>
      </c>
      <c r="J6" s="119" t="n">
        <v>26989</v>
      </c>
      <c r="K6" s="117" t="n">
        <v>15198.58951666667</v>
      </c>
      <c r="L6" s="117" t="n">
        <v>8123.673135039999</v>
      </c>
      <c r="M6" s="19">
        <f>K6+L6</f>
        <v/>
      </c>
      <c r="N6" s="85" t="n">
        <v>87</v>
      </c>
      <c r="O6" s="85" t="n">
        <v>84</v>
      </c>
      <c r="P6" s="85" t="n">
        <v>73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1670</v>
      </c>
      <c r="E8" s="140" t="inlineStr">
        <is>
          <t>Room 2</t>
        </is>
      </c>
      <c r="F8" s="119" t="n">
        <v>0</v>
      </c>
      <c r="G8" s="117" t="n">
        <v>0</v>
      </c>
      <c r="H8" s="117" t="n">
        <v>3698.756679720001</v>
      </c>
      <c r="I8" s="19">
        <f>G8+H8</f>
        <v/>
      </c>
      <c r="J8" s="119" t="n">
        <v>0</v>
      </c>
      <c r="K8" s="117" t="n">
        <v>0</v>
      </c>
      <c r="L8" s="117" t="n">
        <v>3687.414779460001</v>
      </c>
      <c r="M8" s="19">
        <f>K8+L8</f>
        <v/>
      </c>
      <c r="N8" s="87" t="n">
        <v>5</v>
      </c>
      <c r="O8" s="87" t="n">
        <v>3</v>
      </c>
      <c r="P8" s="87" t="n">
        <v>1</v>
      </c>
    </row>
    <row r="9">
      <c r="B9" s="28" t="inlineStr">
        <is>
          <t>SPROUTS AZ</t>
        </is>
      </c>
      <c r="C9" s="17" t="n">
        <v>1897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1090</v>
      </c>
      <c r="E10" s="18" t="inlineStr">
        <is>
          <t>Room 3</t>
        </is>
      </c>
      <c r="F10" s="119" t="n">
        <v>19014</v>
      </c>
      <c r="G10" s="117" t="n">
        <v>13114.651</v>
      </c>
      <c r="H10" s="117" t="n">
        <v>396.30441</v>
      </c>
      <c r="I10" s="19">
        <f>G10+H10</f>
        <v/>
      </c>
      <c r="J10" s="119" t="n">
        <v>19259</v>
      </c>
      <c r="K10" s="117" t="n">
        <v>14088.8655</v>
      </c>
      <c r="L10" s="117" t="n">
        <v>393.5371546</v>
      </c>
      <c r="M10" s="19">
        <f>K10+L10</f>
        <v/>
      </c>
      <c r="N10" s="88" t="n">
        <v>47</v>
      </c>
      <c r="O10" s="88" t="n">
        <v>43</v>
      </c>
      <c r="P10" s="88" t="n">
        <v>40</v>
      </c>
    </row>
    <row r="11">
      <c r="B11" s="16" t="inlineStr">
        <is>
          <t>WM DC</t>
        </is>
      </c>
      <c r="C11" s="17" t="n">
        <v>2373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10183</v>
      </c>
      <c r="E12" s="140" t="inlineStr">
        <is>
          <t>Room 4</t>
        </is>
      </c>
      <c r="F12" s="119" t="n">
        <v>13642</v>
      </c>
      <c r="G12" s="117" t="n">
        <v>10744.08075</v>
      </c>
      <c r="H12" s="117" t="n">
        <v>16738.70466394</v>
      </c>
      <c r="I12" s="19">
        <f>G12+H12</f>
        <v/>
      </c>
      <c r="J12" s="119" t="n">
        <v>14056</v>
      </c>
      <c r="K12" s="117" t="n">
        <v>12932.663</v>
      </c>
      <c r="L12" s="117" t="n">
        <v>16912.61673506001</v>
      </c>
      <c r="M12" s="19">
        <f>K12+L12</f>
        <v/>
      </c>
      <c r="N12" s="88" t="n">
        <v>53</v>
      </c>
      <c r="O12" s="88" t="n">
        <v>52</v>
      </c>
      <c r="P12" s="88" t="n">
        <v>42</v>
      </c>
    </row>
    <row r="13">
      <c r="B13" s="16" t="inlineStr">
        <is>
          <t>KING SOOPERS</t>
        </is>
      </c>
      <c r="C13" s="17" t="n">
        <v>1712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24044</v>
      </c>
      <c r="E14" s="18" t="inlineStr">
        <is>
          <t>Room 5</t>
        </is>
      </c>
      <c r="F14" s="119" t="n">
        <v>18705</v>
      </c>
      <c r="G14" s="117" t="n">
        <v>14066.943</v>
      </c>
      <c r="H14" s="117" t="n">
        <v>22419.07585066</v>
      </c>
      <c r="I14" s="19">
        <f>G14+H14</f>
        <v/>
      </c>
      <c r="J14" s="119" t="n">
        <v>19522</v>
      </c>
      <c r="K14" s="117" t="n">
        <v>16971.3795</v>
      </c>
      <c r="L14" s="117" t="n">
        <v>23475.04546588001</v>
      </c>
      <c r="M14" s="19">
        <f>K14+L14</f>
        <v/>
      </c>
      <c r="N14" s="88" t="n">
        <v>69</v>
      </c>
      <c r="O14" s="88" t="n">
        <v>68</v>
      </c>
      <c r="P14" s="88" t="n">
        <v>61</v>
      </c>
    </row>
    <row r="15">
      <c r="B15" s="43" t="inlineStr">
        <is>
          <t>RALPHS</t>
        </is>
      </c>
      <c r="C15" s="17" t="n">
        <v>1024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217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5373.065653539999</v>
      </c>
      <c r="I16" s="19">
        <f>G16+H16</f>
        <v/>
      </c>
      <c r="J16" s="119" t="n">
        <v>0</v>
      </c>
      <c r="K16" s="117" t="n">
        <v>0</v>
      </c>
      <c r="L16" s="117" t="n">
        <v>5319.165060079999</v>
      </c>
      <c r="M16" s="19">
        <f>K16+L16</f>
        <v/>
      </c>
      <c r="N16" s="88" t="n">
        <v>11</v>
      </c>
      <c r="O16" s="88" t="n">
        <v>10</v>
      </c>
      <c r="P16" s="88" t="n">
        <v>8</v>
      </c>
    </row>
    <row r="17" customFormat="1" s="4">
      <c r="B17" s="16" t="inlineStr">
        <is>
          <t>SBUX PHX</t>
        </is>
      </c>
      <c r="C17" s="17" t="n">
        <v>9738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1524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4793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12111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34075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104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2373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15598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3304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4.xml><?xml version="1.0" encoding="utf-8"?>
<worksheet xmlns:r="http://schemas.openxmlformats.org/officeDocument/2006/relationships" xmlns="http://schemas.openxmlformats.org/spreadsheetml/2006/main">
  <sheetPr codeName="Sheet21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1824</v>
      </c>
      <c r="E6" s="18" t="inlineStr">
        <is>
          <t xml:space="preserve">Room 1 </t>
        </is>
      </c>
      <c r="F6" s="119" t="n">
        <v>24086</v>
      </c>
      <c r="G6" s="117" t="n">
        <v>13538.19375</v>
      </c>
      <c r="H6" s="117" t="n">
        <v>7019.120313499994</v>
      </c>
      <c r="I6" s="19">
        <f>G6+H6</f>
        <v/>
      </c>
      <c r="J6" s="119" t="n">
        <v>27007</v>
      </c>
      <c r="K6" s="117" t="n">
        <v>16022.7315</v>
      </c>
      <c r="L6" s="117" t="n">
        <v>7223.892591199994</v>
      </c>
      <c r="M6" s="19">
        <f>K6+L6</f>
        <v/>
      </c>
      <c r="N6" s="85" t="n">
        <v>83</v>
      </c>
      <c r="O6" s="85" t="n">
        <v>79</v>
      </c>
      <c r="P6" s="85" t="n">
        <v>68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1690</v>
      </c>
      <c r="E8" s="140" t="inlineStr">
        <is>
          <t>Room 2</t>
        </is>
      </c>
      <c r="F8" s="119" t="n">
        <v>0</v>
      </c>
      <c r="G8" s="117" t="n">
        <v>0</v>
      </c>
      <c r="H8" s="117" t="n">
        <v>4430.31559244</v>
      </c>
      <c r="I8" s="19">
        <f>G8+H8</f>
        <v/>
      </c>
      <c r="J8" s="119" t="n">
        <v>0</v>
      </c>
      <c r="K8" s="117" t="n">
        <v>0</v>
      </c>
      <c r="L8" s="117" t="n">
        <v>4539.403852859999</v>
      </c>
      <c r="M8" s="19">
        <f>K8+L8</f>
        <v/>
      </c>
      <c r="N8" s="87" t="n">
        <v>1</v>
      </c>
      <c r="O8" s="87" t="n">
        <v>1</v>
      </c>
      <c r="P8" s="87" t="n">
        <v>0</v>
      </c>
    </row>
    <row r="9">
      <c r="B9" s="28" t="inlineStr">
        <is>
          <t>SPROUTS AZ</t>
        </is>
      </c>
      <c r="C9" s="17" t="n">
        <v>1944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1207</v>
      </c>
      <c r="E10" s="18" t="inlineStr">
        <is>
          <t>Room 3</t>
        </is>
      </c>
      <c r="F10" s="119" t="n">
        <v>18511</v>
      </c>
      <c r="G10" s="117" t="n">
        <v>14262.314</v>
      </c>
      <c r="H10" s="117" t="n">
        <v>377.547078</v>
      </c>
      <c r="I10" s="19">
        <f>G10+H10</f>
        <v/>
      </c>
      <c r="J10" s="119" t="n">
        <v>18651</v>
      </c>
      <c r="K10" s="117" t="n">
        <v>14774.7795</v>
      </c>
      <c r="L10" s="117" t="n">
        <v>381.4269616</v>
      </c>
      <c r="M10" s="19">
        <f>K10+L10</f>
        <v/>
      </c>
      <c r="N10" s="88" t="n">
        <v>48</v>
      </c>
      <c r="O10" s="88" t="n">
        <v>45</v>
      </c>
      <c r="P10" s="88" t="n">
        <v>42</v>
      </c>
    </row>
    <row r="11">
      <c r="B11" s="16" t="inlineStr">
        <is>
          <t>WM DC</t>
        </is>
      </c>
      <c r="C11" s="17" t="n">
        <v>2255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11195</v>
      </c>
      <c r="E12" s="140" t="inlineStr">
        <is>
          <t>Room 4</t>
        </is>
      </c>
      <c r="F12" s="119" t="n">
        <v>15153</v>
      </c>
      <c r="G12" s="117" t="n">
        <v>11614.0655</v>
      </c>
      <c r="H12" s="117" t="n">
        <v>18262.33369128</v>
      </c>
      <c r="I12" s="19">
        <f>G12+H12</f>
        <v/>
      </c>
      <c r="J12" s="119" t="n">
        <v>15296</v>
      </c>
      <c r="K12" s="117" t="n">
        <v>14287.76275</v>
      </c>
      <c r="L12" s="117" t="n">
        <v>18381.43201423001</v>
      </c>
      <c r="M12" s="19">
        <f>K12+L12</f>
        <v/>
      </c>
      <c r="N12" s="88" t="n">
        <v>55</v>
      </c>
      <c r="O12" s="88" t="n">
        <v>52</v>
      </c>
      <c r="P12" s="88" t="n">
        <v>46</v>
      </c>
    </row>
    <row r="13">
      <c r="B13" s="16" t="inlineStr">
        <is>
          <t>KING SOOPERS</t>
        </is>
      </c>
      <c r="C13" s="17" t="n">
        <v>1932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30520</v>
      </c>
      <c r="E14" s="18" t="inlineStr">
        <is>
          <t>Room 5</t>
        </is>
      </c>
      <c r="F14" s="119" t="n">
        <v>18614</v>
      </c>
      <c r="G14" s="117" t="n">
        <v>14665.18375</v>
      </c>
      <c r="H14" s="117" t="n">
        <v>22805.12348026</v>
      </c>
      <c r="I14" s="19">
        <f>G14+H14</f>
        <v/>
      </c>
      <c r="J14" s="119" t="n">
        <v>19368</v>
      </c>
      <c r="K14" s="117" t="n">
        <v>17545.784</v>
      </c>
      <c r="L14" s="117" t="n">
        <v>23618.32773682002</v>
      </c>
      <c r="M14" s="19">
        <f>K14+L14</f>
        <v/>
      </c>
      <c r="N14" s="88" t="n">
        <v>66</v>
      </c>
      <c r="O14" s="88" t="n">
        <v>65</v>
      </c>
      <c r="P14" s="88" t="n">
        <v>52</v>
      </c>
    </row>
    <row r="15">
      <c r="B15" s="43" t="inlineStr">
        <is>
          <t>RALPHS</t>
        </is>
      </c>
      <c r="C15" s="17" t="n">
        <v>1379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362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9315.306003360001</v>
      </c>
      <c r="I16" s="19">
        <f>G16+H16</f>
        <v/>
      </c>
      <c r="J16" s="119" t="n">
        <v>0</v>
      </c>
      <c r="K16" s="117" t="n">
        <v>0</v>
      </c>
      <c r="L16" s="117" t="n">
        <v>9450.1314169</v>
      </c>
      <c r="M16" s="19">
        <f>K16+L16</f>
        <v/>
      </c>
      <c r="N16" s="88" t="n">
        <v>12</v>
      </c>
      <c r="O16" s="88" t="n">
        <v>12</v>
      </c>
      <c r="P16" s="88" t="n">
        <v>11</v>
      </c>
    </row>
    <row r="17" customFormat="1" s="4">
      <c r="B17" s="16" t="inlineStr">
        <is>
          <t>SBUX PHX</t>
        </is>
      </c>
      <c r="C17" s="17" t="n">
        <v>10200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1503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4616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12665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36200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2255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15155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3742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5.xml><?xml version="1.0" encoding="utf-8"?>
<worksheet xmlns:r="http://schemas.openxmlformats.org/officeDocument/2006/relationships" xmlns="http://schemas.openxmlformats.org/spreadsheetml/2006/main">
  <sheetPr codeName="Sheet215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96</v>
      </c>
      <c r="E6" s="18" t="inlineStr">
        <is>
          <t xml:space="preserve">Room 1 </t>
        </is>
      </c>
      <c r="F6" s="119" t="n">
        <v>25604</v>
      </c>
      <c r="G6" s="117" t="n">
        <v>12864.54585</v>
      </c>
      <c r="H6" s="117" t="n">
        <v>6855.900586399998</v>
      </c>
      <c r="I6" s="19">
        <f>G6+H6</f>
        <v/>
      </c>
      <c r="J6" s="119" t="n">
        <v>27476</v>
      </c>
      <c r="K6" s="117" t="n">
        <v>15232.0936</v>
      </c>
      <c r="L6" s="117" t="n">
        <v>7210.577419459995</v>
      </c>
      <c r="M6" s="19">
        <f>K6+L6</f>
        <v/>
      </c>
      <c r="N6" s="85" t="n">
        <v>83</v>
      </c>
      <c r="O6" s="85" t="n">
        <v>80</v>
      </c>
      <c r="P6" s="85" t="n">
        <v>66</v>
      </c>
    </row>
    <row r="7">
      <c r="B7" s="16" t="inlineStr">
        <is>
          <t>CANTEEN AZ</t>
        </is>
      </c>
      <c r="C7" s="17" t="n">
        <v>20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1882</v>
      </c>
      <c r="E8" s="140" t="inlineStr">
        <is>
          <t>Room 2</t>
        </is>
      </c>
      <c r="F8" s="119" t="n">
        <v>0</v>
      </c>
      <c r="G8" s="117" t="n">
        <v>0</v>
      </c>
      <c r="H8" s="117" t="n">
        <v>3877.014409780001</v>
      </c>
      <c r="I8" s="19">
        <f>G8+H8</f>
        <v/>
      </c>
      <c r="J8" s="119" t="n">
        <v>0</v>
      </c>
      <c r="K8" s="117" t="n">
        <v>0</v>
      </c>
      <c r="L8" s="117" t="n">
        <v>4061.92458918</v>
      </c>
      <c r="M8" s="19">
        <f>K8+L8</f>
        <v/>
      </c>
      <c r="N8" s="87" t="n">
        <v>3</v>
      </c>
      <c r="O8" s="87" t="n">
        <v>2</v>
      </c>
      <c r="P8" s="87" t="n">
        <v>3</v>
      </c>
      <c r="Q8" s="1" t="inlineStr">
        <is>
          <t>1 EE working that has PTO for today</t>
        </is>
      </c>
    </row>
    <row r="9">
      <c r="B9" s="28" t="inlineStr">
        <is>
          <t>SPROUTS AZ</t>
        </is>
      </c>
      <c r="C9" s="17" t="n">
        <v>1771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1115</v>
      </c>
      <c r="E10" s="18" t="inlineStr">
        <is>
          <t>Room 3</t>
        </is>
      </c>
      <c r="F10" s="119" t="n">
        <v>21140</v>
      </c>
      <c r="G10" s="117" t="n">
        <v>14308.67125</v>
      </c>
      <c r="H10" s="117" t="n">
        <v>359.3150834</v>
      </c>
      <c r="I10" s="19">
        <f>G10+H10</f>
        <v/>
      </c>
      <c r="J10" s="119" t="n">
        <v>22101</v>
      </c>
      <c r="K10" s="117" t="n">
        <v>15698.77925</v>
      </c>
      <c r="L10" s="117" t="n">
        <v>372.3126182</v>
      </c>
      <c r="M10" s="19">
        <f>K10+L10</f>
        <v/>
      </c>
      <c r="N10" s="88" t="n">
        <v>56</v>
      </c>
      <c r="O10" s="88" t="n">
        <v>53</v>
      </c>
      <c r="P10" s="88" t="n">
        <v>50</v>
      </c>
    </row>
    <row r="11">
      <c r="B11" s="16" t="inlineStr">
        <is>
          <t>WM DC</t>
        </is>
      </c>
      <c r="C11" s="17" t="n">
        <v>2379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11073</v>
      </c>
      <c r="E12" s="140" t="inlineStr">
        <is>
          <t>Room 4</t>
        </is>
      </c>
      <c r="F12" s="119" t="n">
        <v>13440</v>
      </c>
      <c r="G12" s="117" t="n">
        <v>10843.799</v>
      </c>
      <c r="H12" s="117" t="n">
        <v>17065.52370390001</v>
      </c>
      <c r="I12" s="19">
        <f>G12+H12</f>
        <v/>
      </c>
      <c r="J12" s="119" t="n">
        <v>13175</v>
      </c>
      <c r="K12" s="117" t="n">
        <v>12169.089</v>
      </c>
      <c r="L12" s="117" t="n">
        <v>16908.54069232</v>
      </c>
      <c r="M12" s="19">
        <f>K12+L12</f>
        <v/>
      </c>
      <c r="N12" s="88" t="n">
        <v>51</v>
      </c>
      <c r="O12" s="88" t="n">
        <v>49</v>
      </c>
      <c r="P12" s="88" t="n">
        <v>43</v>
      </c>
    </row>
    <row r="13">
      <c r="B13" s="16" t="inlineStr">
        <is>
          <t>KING SOOPERS</t>
        </is>
      </c>
      <c r="C13" s="17" t="n">
        <v>2279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23335</v>
      </c>
      <c r="E14" s="18" t="inlineStr">
        <is>
          <t>Room 5</t>
        </is>
      </c>
      <c r="F14" s="119" t="n">
        <v>18686</v>
      </c>
      <c r="G14" s="117" t="n">
        <v>15099.4775</v>
      </c>
      <c r="H14" s="117" t="n">
        <v>22769.23700820001</v>
      </c>
      <c r="I14" s="19">
        <f>G14+H14</f>
        <v/>
      </c>
      <c r="J14" s="119" t="n">
        <v>19300</v>
      </c>
      <c r="K14" s="117" t="n">
        <v>16239.241</v>
      </c>
      <c r="L14" s="117" t="n">
        <v>22670.75592982001</v>
      </c>
      <c r="M14" s="19">
        <f>K14+L14</f>
        <v/>
      </c>
      <c r="N14" s="88" t="n">
        <v>65</v>
      </c>
      <c r="O14" s="88" t="n">
        <v>65</v>
      </c>
      <c r="P14" s="88" t="n">
        <v>52</v>
      </c>
    </row>
    <row r="15">
      <c r="B15" s="43" t="inlineStr">
        <is>
          <t>RALPHS</t>
        </is>
      </c>
      <c r="C15" s="17" t="n">
        <v>1019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354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5820.023573639999</v>
      </c>
      <c r="I16" s="19">
        <f>G16+H16</f>
        <v/>
      </c>
      <c r="J16" s="119" t="n">
        <v>0</v>
      </c>
      <c r="K16" s="117" t="n">
        <v>0</v>
      </c>
      <c r="L16" s="117" t="n">
        <v>5920.042614599999</v>
      </c>
      <c r="M16" s="19">
        <f>K16+L16</f>
        <v/>
      </c>
      <c r="N16" s="88" t="n">
        <v>10</v>
      </c>
      <c r="O16" s="88" t="n">
        <v>9</v>
      </c>
      <c r="P16" s="88" t="n">
        <v>9</v>
      </c>
    </row>
    <row r="17" customFormat="1" s="4">
      <c r="B17" s="16" t="inlineStr">
        <is>
          <t>SBUX PHX</t>
        </is>
      </c>
      <c r="C17" s="17" t="n">
        <v>9360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2276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4638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12782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20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35619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96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2379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14748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3070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6.xml><?xml version="1.0" encoding="utf-8"?>
<worksheet xmlns:r="http://schemas.openxmlformats.org/officeDocument/2006/relationships" xmlns="http://schemas.openxmlformats.org/spreadsheetml/2006/main">
  <sheetPr codeName="Sheet21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22674</v>
      </c>
      <c r="G6" s="117" t="n">
        <v>14190.26325</v>
      </c>
      <c r="H6" s="117" t="n">
        <v>6136.60763206</v>
      </c>
      <c r="I6" s="19">
        <f>G6+H6</f>
        <v/>
      </c>
      <c r="J6" s="119" t="n">
        <v>22373</v>
      </c>
      <c r="K6" s="117" t="n">
        <v>14725.688</v>
      </c>
      <c r="L6" s="117" t="n">
        <v>5933.98750032</v>
      </c>
      <c r="M6" s="19">
        <f>K6+L6</f>
        <v/>
      </c>
      <c r="N6" s="85" t="n">
        <v>80</v>
      </c>
      <c r="O6" s="85" t="n">
        <v>77</v>
      </c>
      <c r="P6" s="85" t="n">
        <v>63</v>
      </c>
      <c r="Q6" s="1" t="inlineStr">
        <is>
          <t>HC updated @8:06am</t>
        </is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1349</v>
      </c>
      <c r="E8" s="140" t="inlineStr">
        <is>
          <t>Room 2</t>
        </is>
      </c>
      <c r="F8" s="119" t="n">
        <v>0</v>
      </c>
      <c r="G8" s="117" t="n">
        <v>0</v>
      </c>
      <c r="H8" s="117" t="n">
        <v>4128.8060633</v>
      </c>
      <c r="I8" s="19">
        <f>G8+H8</f>
        <v/>
      </c>
      <c r="J8" s="119" t="n">
        <v>0</v>
      </c>
      <c r="K8" s="117" t="n">
        <v>0</v>
      </c>
      <c r="L8" s="117" t="n">
        <v>4075.42677736</v>
      </c>
      <c r="M8" s="19">
        <f>K8+L8</f>
        <v/>
      </c>
      <c r="N8" s="87" t="n">
        <v>3</v>
      </c>
      <c r="O8" s="87" t="n">
        <v>3</v>
      </c>
      <c r="P8" s="87" t="n">
        <v>2</v>
      </c>
    </row>
    <row r="9">
      <c r="B9" s="28" t="inlineStr">
        <is>
          <t>SPROUTS AZ</t>
        </is>
      </c>
      <c r="C9" s="17" t="n">
        <v>1848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1104</v>
      </c>
      <c r="E10" s="18" t="inlineStr">
        <is>
          <t>Room 3</t>
        </is>
      </c>
      <c r="F10" s="119" t="n">
        <v>15874</v>
      </c>
      <c r="G10" s="117" t="n">
        <v>12216.485</v>
      </c>
      <c r="H10" s="117" t="n">
        <v>353.326692</v>
      </c>
      <c r="I10" s="19">
        <f>G10+H10</f>
        <v/>
      </c>
      <c r="J10" s="119" t="n">
        <v>15745</v>
      </c>
      <c r="K10" s="117" t="n">
        <v>13100.9825</v>
      </c>
      <c r="L10" s="117" t="n">
        <v>337.1260954</v>
      </c>
      <c r="M10" s="19">
        <f>K10+L10</f>
        <v/>
      </c>
      <c r="N10" s="88" t="n">
        <v>53</v>
      </c>
      <c r="O10" s="88" t="n">
        <v>48</v>
      </c>
      <c r="P10" s="88" t="n">
        <v>44</v>
      </c>
    </row>
    <row r="11">
      <c r="B11" s="16" t="inlineStr">
        <is>
          <t>WM DC</t>
        </is>
      </c>
      <c r="C11" s="17" t="n">
        <v>4652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10556</v>
      </c>
      <c r="E12" s="140" t="inlineStr">
        <is>
          <t>Room 4</t>
        </is>
      </c>
      <c r="F12" s="119" t="n">
        <v>13014</v>
      </c>
      <c r="G12" s="117" t="n">
        <v>11071.88175</v>
      </c>
      <c r="H12" s="117" t="n">
        <v>16952.09425326</v>
      </c>
      <c r="I12" s="19">
        <f>G12+H12</f>
        <v/>
      </c>
      <c r="J12" s="119" t="n">
        <v>13545</v>
      </c>
      <c r="K12" s="117" t="n">
        <v>12991.53475</v>
      </c>
      <c r="L12" s="117" t="n">
        <v>17347.73080047</v>
      </c>
      <c r="M12" s="19">
        <f>K12+L12</f>
        <v/>
      </c>
      <c r="N12" s="88" t="n">
        <v>56</v>
      </c>
      <c r="O12" s="88" t="n">
        <v>52</v>
      </c>
      <c r="P12" s="88" t="n">
        <v>47</v>
      </c>
    </row>
    <row r="13">
      <c r="B13" s="16" t="inlineStr">
        <is>
          <t>KING SOOPERS</t>
        </is>
      </c>
      <c r="C13" s="17" t="n">
        <v>1279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29644</v>
      </c>
      <c r="E14" s="18" t="inlineStr">
        <is>
          <t>Room 5</t>
        </is>
      </c>
      <c r="F14" s="119" t="n">
        <v>27802</v>
      </c>
      <c r="G14" s="117" t="n">
        <v>16712.0375</v>
      </c>
      <c r="H14" s="117" t="n">
        <v>30753.20847507997</v>
      </c>
      <c r="I14" s="19">
        <f>G14+H14</f>
        <v/>
      </c>
      <c r="J14" s="119" t="n">
        <v>29005</v>
      </c>
      <c r="K14" s="117" t="n">
        <v>21518.49525</v>
      </c>
      <c r="L14" s="117" t="n">
        <v>31934.35533117997</v>
      </c>
      <c r="M14" s="19">
        <f>K14+L14</f>
        <v/>
      </c>
      <c r="N14" s="88" t="n">
        <v>68</v>
      </c>
      <c r="O14" s="88" t="n">
        <v>67</v>
      </c>
      <c r="P14" s="88" t="n">
        <v>57</v>
      </c>
    </row>
    <row r="15">
      <c r="B15" s="43" t="inlineStr">
        <is>
          <t>RALPHS</t>
        </is>
      </c>
      <c r="C15" s="17" t="n">
        <v>1402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231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6403.602771219999</v>
      </c>
      <c r="I16" s="19">
        <f>G16+H16</f>
        <v/>
      </c>
      <c r="J16" s="119" t="n">
        <v>0</v>
      </c>
      <c r="K16" s="117" t="n">
        <v>0</v>
      </c>
      <c r="L16" s="117" t="n">
        <v>6402.11581938</v>
      </c>
      <c r="M16" s="19">
        <f>K16+L16</f>
        <v/>
      </c>
      <c r="N16" s="88" t="n">
        <v>13</v>
      </c>
      <c r="O16" s="88" t="n">
        <v>12</v>
      </c>
      <c r="P16" s="88" t="n">
        <v>13</v>
      </c>
    </row>
    <row r="17" customFormat="1" s="4">
      <c r="B17" s="16" t="inlineStr">
        <is>
          <t>SBUX PHX</t>
        </is>
      </c>
      <c r="C17" s="17" t="n">
        <v>9734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480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4411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11185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32076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4652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14699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4186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7.xml><?xml version="1.0" encoding="utf-8"?>
<worksheet xmlns:r="http://schemas.openxmlformats.org/officeDocument/2006/relationships" xmlns="http://schemas.openxmlformats.org/spreadsheetml/2006/main">
  <sheetPr codeName="Sheet21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44569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84</v>
      </c>
      <c r="E6" s="18" t="inlineStr">
        <is>
          <t xml:space="preserve">Room 1 </t>
        </is>
      </c>
      <c r="F6" s="119" t="n">
        <v>20496</v>
      </c>
      <c r="G6" s="117" t="n">
        <v>11582.519</v>
      </c>
      <c r="H6" s="117" t="n">
        <v>5664.694788359996</v>
      </c>
      <c r="I6" s="19">
        <f>G6+H6</f>
        <v/>
      </c>
      <c r="J6" s="119" t="n">
        <v>26552</v>
      </c>
      <c r="K6" s="117" t="n">
        <v>15146.398</v>
      </c>
      <c r="L6" s="117" t="n">
        <v>6894.095431779995</v>
      </c>
      <c r="M6" s="19">
        <f>K6+L6</f>
        <v/>
      </c>
      <c r="N6" s="85" t="n">
        <v>82</v>
      </c>
      <c r="O6" s="85" t="n">
        <v>79</v>
      </c>
      <c r="P6" s="85" t="n">
        <v>60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906</v>
      </c>
      <c r="E8" s="140" t="inlineStr">
        <is>
          <t>Room 2</t>
        </is>
      </c>
      <c r="F8" s="119" t="n">
        <v>0</v>
      </c>
      <c r="G8" s="117" t="n">
        <v>0</v>
      </c>
      <c r="H8" s="117" t="n">
        <v>3673.1964319</v>
      </c>
      <c r="I8" s="19">
        <f>G8+H8</f>
        <v/>
      </c>
      <c r="J8" s="119" t="n">
        <v>0</v>
      </c>
      <c r="K8" s="117" t="n">
        <v>0</v>
      </c>
      <c r="L8" s="117" t="n">
        <v>3825.70526914</v>
      </c>
      <c r="M8" s="19">
        <f>K8+L8</f>
        <v/>
      </c>
      <c r="N8" s="87" t="n">
        <v>2</v>
      </c>
      <c r="O8" s="87" t="n">
        <v>3</v>
      </c>
      <c r="P8" s="87" t="n">
        <v>1</v>
      </c>
    </row>
    <row r="9">
      <c r="B9" s="28" t="inlineStr">
        <is>
          <t>SPROUTS AZ</t>
        </is>
      </c>
      <c r="C9" s="17" t="n">
        <v>3834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1695</v>
      </c>
      <c r="E10" s="18" t="inlineStr">
        <is>
          <t>Room 3</t>
        </is>
      </c>
      <c r="F10" s="119" t="n">
        <v>18077</v>
      </c>
      <c r="G10" s="117" t="n">
        <v>13354.778</v>
      </c>
      <c r="H10" s="117" t="n">
        <v>314.46482</v>
      </c>
      <c r="I10" s="19">
        <f>G10+H10</f>
        <v/>
      </c>
      <c r="J10" s="119" t="n">
        <v>18748</v>
      </c>
      <c r="K10" s="117" t="n">
        <v>13765.97475</v>
      </c>
      <c r="L10" s="117" t="n">
        <v>360.1182172</v>
      </c>
      <c r="M10" s="19">
        <f>K10+L10</f>
        <v/>
      </c>
      <c r="N10" s="88" t="n">
        <v>54</v>
      </c>
      <c r="O10" s="88" t="n">
        <v>52</v>
      </c>
      <c r="P10" s="88" t="n">
        <v>47</v>
      </c>
    </row>
    <row r="11">
      <c r="B11" s="16" t="inlineStr">
        <is>
          <t>WM DC</t>
        </is>
      </c>
      <c r="C11" s="17" t="n">
        <v>2440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8560</v>
      </c>
      <c r="E12" s="140" t="inlineStr">
        <is>
          <t>Room 4</t>
        </is>
      </c>
      <c r="F12" s="119" t="n">
        <v>14227</v>
      </c>
      <c r="G12" s="117" t="n">
        <v>11184.44525</v>
      </c>
      <c r="H12" s="117" t="n">
        <v>17655.72490650001</v>
      </c>
      <c r="I12" s="19">
        <f>G12+H12</f>
        <v/>
      </c>
      <c r="J12" s="119" t="n">
        <v>14696</v>
      </c>
      <c r="K12" s="117" t="n">
        <v>13932.108</v>
      </c>
      <c r="L12" s="117" t="n">
        <v>17735.66900868001</v>
      </c>
      <c r="M12" s="19">
        <f>K12+L12</f>
        <v/>
      </c>
      <c r="N12" s="88" t="n">
        <v>61</v>
      </c>
      <c r="O12" s="88" t="n">
        <v>60</v>
      </c>
      <c r="P12" s="88" t="n">
        <v>47</v>
      </c>
    </row>
    <row r="13">
      <c r="B13" s="16" t="inlineStr">
        <is>
          <t>KING SOOPERS</t>
        </is>
      </c>
      <c r="C13" s="17" t="n">
        <v>1163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25452</v>
      </c>
      <c r="E14" s="18" t="inlineStr">
        <is>
          <t>Room 5</t>
        </is>
      </c>
      <c r="F14" s="119" t="n">
        <v>22482</v>
      </c>
      <c r="G14" s="117" t="n">
        <v>16647.37625</v>
      </c>
      <c r="H14" s="117" t="n">
        <v>26069.89180862001</v>
      </c>
      <c r="I14" s="19">
        <f>G14+H14</f>
        <v/>
      </c>
      <c r="J14" s="119" t="n">
        <v>20162</v>
      </c>
      <c r="K14" s="117" t="n">
        <v>18033.918</v>
      </c>
      <c r="L14" s="117" t="n">
        <v>24260.40685002</v>
      </c>
      <c r="M14" s="19">
        <f>K14+L14</f>
        <v/>
      </c>
      <c r="N14" s="88" t="n">
        <v>65</v>
      </c>
      <c r="O14" s="88" t="n">
        <v>64</v>
      </c>
      <c r="P14" s="88" t="n">
        <v>51</v>
      </c>
    </row>
    <row r="15">
      <c r="B15" s="43" t="inlineStr">
        <is>
          <t>RALPHS</t>
        </is>
      </c>
      <c r="C15" s="17" t="n">
        <v>598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300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5444.694208</v>
      </c>
      <c r="I16" s="19">
        <f>G16+H16</f>
        <v/>
      </c>
      <c r="J16" s="119" t="n">
        <v>0</v>
      </c>
      <c r="K16" s="117" t="n">
        <v>0</v>
      </c>
      <c r="L16" s="117" t="n">
        <v>4558.27910126</v>
      </c>
      <c r="M16" s="19">
        <f>K16+L16</f>
        <v/>
      </c>
      <c r="N16" s="88" t="n">
        <v>10</v>
      </c>
      <c r="O16" s="88" t="n">
        <v>9</v>
      </c>
      <c r="P16" s="88" t="n">
        <v>8</v>
      </c>
    </row>
    <row r="17" customFormat="1" s="4">
      <c r="B17" s="16" t="inlineStr">
        <is>
          <t>SBUX PHX</t>
        </is>
      </c>
      <c r="C17" s="17" t="n">
        <v>9989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1569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4447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12025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36502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3212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11543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3298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8.xml><?xml version="1.0" encoding="utf-8"?>
<worksheet xmlns:r="http://schemas.openxmlformats.org/officeDocument/2006/relationships" xmlns="http://schemas.openxmlformats.org/spreadsheetml/2006/main">
  <sheetPr codeName="Sheet21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10001</v>
      </c>
      <c r="G6" s="117" t="n">
        <v>13659.86985</v>
      </c>
      <c r="H6" s="117" t="n">
        <v>701.1631749999999</v>
      </c>
      <c r="I6" s="19">
        <f>G6+H6</f>
        <v/>
      </c>
      <c r="J6" s="119" t="n">
        <v>9758</v>
      </c>
      <c r="K6" s="117" t="n">
        <v>13300</v>
      </c>
      <c r="L6" s="117" t="n">
        <v>685</v>
      </c>
      <c r="M6" s="19">
        <f>K6+L6</f>
        <v/>
      </c>
      <c r="N6" s="85" t="n">
        <v>42</v>
      </c>
      <c r="O6" s="85" t="n">
        <v>42</v>
      </c>
      <c r="P6" s="85" t="n">
        <v>31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406.819374</v>
      </c>
      <c r="I8" s="19">
        <f>G8+H8</f>
        <v/>
      </c>
      <c r="J8" s="119" t="n">
        <v>0</v>
      </c>
      <c r="K8" s="117" t="n">
        <v>0</v>
      </c>
      <c r="L8" s="117" t="n">
        <v>145</v>
      </c>
      <c r="M8" s="19">
        <f>K8+L8</f>
        <v/>
      </c>
      <c r="N8" s="87" t="n">
        <v>0</v>
      </c>
      <c r="O8" s="87" t="n">
        <v>0</v>
      </c>
      <c r="P8" s="87" t="n">
        <v>0</v>
      </c>
    </row>
    <row r="9">
      <c r="B9" s="28" t="inlineStr">
        <is>
          <t>SPROUTS AZ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0</v>
      </c>
      <c r="E10" s="18" t="inlineStr">
        <is>
          <t>Room 3</t>
        </is>
      </c>
      <c r="F10" s="119" t="n">
        <v>5322</v>
      </c>
      <c r="G10" s="117" t="n">
        <v>8295.490250000001</v>
      </c>
      <c r="H10" s="117" t="n">
        <v>326.6280956000001</v>
      </c>
      <c r="I10" s="19">
        <f>G10+H10</f>
        <v/>
      </c>
      <c r="J10" s="119" t="n">
        <v>5830</v>
      </c>
      <c r="K10" s="117" t="n">
        <v>8537</v>
      </c>
      <c r="L10" s="117" t="n">
        <v>450</v>
      </c>
      <c r="M10" s="19">
        <f>K10+L10</f>
        <v/>
      </c>
      <c r="N10" s="88" t="n">
        <v>0</v>
      </c>
      <c r="O10" s="88" t="n">
        <v>0</v>
      </c>
      <c r="P10" s="88" t="n">
        <v>0</v>
      </c>
    </row>
    <row r="11">
      <c r="B11" s="16" t="inlineStr">
        <is>
          <t>WM DC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116.443875</v>
      </c>
      <c r="I12" s="19">
        <f>G12+H12</f>
        <v/>
      </c>
      <c r="J12" s="119" t="n">
        <v>0</v>
      </c>
      <c r="K12" s="117" t="n">
        <v>0</v>
      </c>
      <c r="L12" s="117" t="n">
        <v>109</v>
      </c>
      <c r="M12" s="19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KING SOOPERS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88" t="n">
        <v>0</v>
      </c>
    </row>
    <row r="15">
      <c r="B15" s="43" t="inlineStr">
        <is>
          <t>RALPHS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88" t="n">
        <v>0</v>
      </c>
    </row>
    <row r="17" customFormat="1" s="4">
      <c r="B17" s="16" t="inlineStr">
        <is>
          <t>SBUX PHX</t>
        </is>
      </c>
      <c r="C17" s="17" t="n">
        <v>10404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571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4613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/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/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/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/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/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15323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/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19.xml><?xml version="1.0" encoding="utf-8"?>
<worksheet xmlns:r="http://schemas.openxmlformats.org/officeDocument/2006/relationships" xmlns="http://schemas.openxmlformats.org/spreadsheetml/2006/main">
  <sheetPr codeName="Sheet21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72</v>
      </c>
      <c r="E6" s="18" t="inlineStr">
        <is>
          <t xml:space="preserve">Room 1 </t>
        </is>
      </c>
      <c r="F6" s="119" t="n">
        <v>26162</v>
      </c>
      <c r="G6" s="117" t="n">
        <v>12935.87218333333</v>
      </c>
      <c r="H6" s="117" t="n">
        <v>6885.19182414</v>
      </c>
      <c r="I6" s="19">
        <f>G6+H6</f>
        <v/>
      </c>
      <c r="J6" s="119" t="n">
        <v>26942</v>
      </c>
      <c r="K6" s="117" t="n">
        <v>15522.99368333333</v>
      </c>
      <c r="L6" s="117" t="n">
        <v>6965.67930418</v>
      </c>
      <c r="M6" s="19">
        <f>K6+L6</f>
        <v/>
      </c>
      <c r="N6" s="85" t="n">
        <v>76</v>
      </c>
      <c r="O6" s="85" t="n">
        <v>76</v>
      </c>
      <c r="P6" s="85" t="n">
        <v>52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1690</v>
      </c>
      <c r="E8" s="140" t="inlineStr">
        <is>
          <t>Room 2</t>
        </is>
      </c>
      <c r="F8" s="119" t="n">
        <v>0</v>
      </c>
      <c r="G8" s="117" t="n">
        <v>0</v>
      </c>
      <c r="H8" s="117" t="n">
        <v>4330.45129944</v>
      </c>
      <c r="I8" s="19">
        <f>G8+H8</f>
        <v/>
      </c>
      <c r="J8" s="119" t="n">
        <v>0</v>
      </c>
      <c r="K8" s="117" t="n">
        <v>0</v>
      </c>
      <c r="L8" s="117" t="n">
        <v>4352.25777416</v>
      </c>
      <c r="M8" s="19">
        <f>K8+L8</f>
        <v/>
      </c>
      <c r="N8" s="87" t="n">
        <v>3</v>
      </c>
      <c r="O8" s="87" t="n">
        <v>4</v>
      </c>
      <c r="P8" s="87" t="n">
        <v>2</v>
      </c>
    </row>
    <row r="9">
      <c r="B9" s="28" t="inlineStr">
        <is>
          <t>SPROUTS AZ</t>
        </is>
      </c>
      <c r="C9" s="17" t="n">
        <v>1673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979</v>
      </c>
      <c r="E10" s="18" t="inlineStr">
        <is>
          <t>Room 3</t>
        </is>
      </c>
      <c r="F10" s="119" t="n">
        <v>18306</v>
      </c>
      <c r="G10" s="117" t="n">
        <v>12774.44025</v>
      </c>
      <c r="H10" s="117" t="n">
        <v>409.577726</v>
      </c>
      <c r="I10" s="19">
        <f>G10+H10</f>
        <v/>
      </c>
      <c r="J10" s="119" t="n">
        <v>17755</v>
      </c>
      <c r="K10" s="117" t="n">
        <v>13193.31675</v>
      </c>
      <c r="L10" s="117" t="n">
        <v>381.0027938000001</v>
      </c>
      <c r="M10" s="19">
        <f>K10+L10</f>
        <v/>
      </c>
      <c r="N10" s="88" t="n">
        <v>47</v>
      </c>
      <c r="O10" s="88" t="n">
        <v>43</v>
      </c>
      <c r="P10" s="88" t="n">
        <v>36</v>
      </c>
    </row>
    <row r="11">
      <c r="B11" s="16" t="inlineStr">
        <is>
          <t>WM DC</t>
        </is>
      </c>
      <c r="C11" s="17" t="n">
        <v>1192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9536</v>
      </c>
      <c r="E12" s="140" t="inlineStr">
        <is>
          <t>Room 4</t>
        </is>
      </c>
      <c r="F12" s="119" t="n">
        <v>16132</v>
      </c>
      <c r="G12" s="117" t="n">
        <v>11832.033</v>
      </c>
      <c r="H12" s="117" t="n">
        <v>18779.02748033</v>
      </c>
      <c r="I12" s="19">
        <f>G12+H12</f>
        <v/>
      </c>
      <c r="J12" s="119" t="n">
        <v>16795</v>
      </c>
      <c r="K12" s="117" t="n">
        <v>15265.84975</v>
      </c>
      <c r="L12" s="117" t="n">
        <v>19356.14068347</v>
      </c>
      <c r="M12" s="19">
        <f>K12+L12</f>
        <v/>
      </c>
      <c r="N12" s="88" t="n">
        <v>55</v>
      </c>
      <c r="O12" s="88" t="n">
        <v>53</v>
      </c>
      <c r="P12" s="88" t="n">
        <v>45</v>
      </c>
    </row>
    <row r="13">
      <c r="B13" s="16" t="inlineStr">
        <is>
          <t>KING SOOPERS</t>
        </is>
      </c>
      <c r="C13" s="17" t="n">
        <v>1932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27105</v>
      </c>
      <c r="E14" s="18" t="inlineStr">
        <is>
          <t>Room 5</t>
        </is>
      </c>
      <c r="F14" s="119" t="n">
        <v>15876</v>
      </c>
      <c r="G14" s="117" t="n">
        <v>12613.765</v>
      </c>
      <c r="H14" s="117" t="n">
        <v>19931.56920312</v>
      </c>
      <c r="I14" s="19">
        <f>G14+H14</f>
        <v/>
      </c>
      <c r="J14" s="119" t="n">
        <v>16684</v>
      </c>
      <c r="K14" s="117" t="n">
        <v>16936.1935</v>
      </c>
      <c r="L14" s="117" t="n">
        <v>20878.98729196</v>
      </c>
      <c r="M14" s="19">
        <f>K14+L14</f>
        <v/>
      </c>
      <c r="N14" s="88" t="n">
        <v>69</v>
      </c>
      <c r="O14" s="88" t="n">
        <v>69</v>
      </c>
      <c r="P14" s="88" t="n">
        <v>55</v>
      </c>
    </row>
    <row r="15">
      <c r="B15" s="43" t="inlineStr">
        <is>
          <t>RALPHS</t>
        </is>
      </c>
      <c r="C15" s="17" t="n">
        <v>1356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362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9554.075541239999</v>
      </c>
      <c r="I16" s="19">
        <f>G16+H16</f>
        <v/>
      </c>
      <c r="J16" s="119" t="n">
        <v>0</v>
      </c>
      <c r="K16" s="117" t="n">
        <v>0</v>
      </c>
      <c r="L16" s="117" t="n">
        <v>9393.047863759999</v>
      </c>
      <c r="M16" s="19">
        <f>K16+L16</f>
        <v/>
      </c>
      <c r="N16" s="88" t="n">
        <v>11</v>
      </c>
      <c r="O16" s="88" t="n">
        <v>10</v>
      </c>
      <c r="P16" s="88" t="n">
        <v>9</v>
      </c>
    </row>
    <row r="17" customFormat="1" s="4">
      <c r="B17" s="16" t="inlineStr">
        <is>
          <t>SBUX PHX</t>
        </is>
      </c>
      <c r="C17" s="17" t="n">
        <v>10707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978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4719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12457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36424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72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1192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16145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2652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0.xml><?xml version="1.0" encoding="utf-8"?>
<worksheet xmlns:r="http://schemas.openxmlformats.org/officeDocument/2006/relationships" xmlns="http://schemas.openxmlformats.org/spreadsheetml/2006/main">
  <sheetPr codeName="Sheet22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HC as of 8:15AM</t>
        </is>
      </c>
    </row>
    <row r="6">
      <c r="B6" s="16" t="inlineStr">
        <is>
          <t>QT</t>
        </is>
      </c>
      <c r="C6" s="17" t="n">
        <v>84</v>
      </c>
      <c r="E6" s="18" t="inlineStr">
        <is>
          <t xml:space="preserve">Room 1 </t>
        </is>
      </c>
      <c r="F6" s="119" t="n">
        <v>25371</v>
      </c>
      <c r="G6" s="117" t="n">
        <v>13269.19571666667</v>
      </c>
      <c r="H6" s="117" t="n">
        <v>7299.016123379998</v>
      </c>
      <c r="I6" s="19">
        <f>G6+H6</f>
        <v/>
      </c>
      <c r="J6" s="119" t="n">
        <v>26750</v>
      </c>
      <c r="K6" s="117" t="n">
        <v>14844.45846666667</v>
      </c>
      <c r="L6" s="117" t="n">
        <v>7432.756618140001</v>
      </c>
      <c r="M6" s="19">
        <f>K6+L6</f>
        <v/>
      </c>
      <c r="N6" s="85" t="n">
        <v>83</v>
      </c>
      <c r="O6" s="85" t="n">
        <v>81</v>
      </c>
      <c r="P6" s="85" t="n">
        <v>65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1914</v>
      </c>
      <c r="E8" s="140" t="inlineStr">
        <is>
          <t>Room 2</t>
        </is>
      </c>
      <c r="F8" s="119" t="n">
        <v>0</v>
      </c>
      <c r="G8" s="117" t="n">
        <v>0</v>
      </c>
      <c r="H8" s="117" t="n">
        <v>3748.063467259999</v>
      </c>
      <c r="I8" s="19">
        <f>G8+H8</f>
        <v/>
      </c>
      <c r="J8" s="119" t="n">
        <v>0</v>
      </c>
      <c r="K8" s="117" t="n">
        <v>0</v>
      </c>
      <c r="L8" s="117" t="n">
        <v>3820.300810559999</v>
      </c>
      <c r="M8" s="19">
        <f>K8+L8</f>
        <v/>
      </c>
      <c r="N8" s="87" t="n">
        <v>3</v>
      </c>
      <c r="O8" s="87" t="n">
        <v>4</v>
      </c>
      <c r="P8" s="87" t="n">
        <v>2</v>
      </c>
    </row>
    <row r="9">
      <c r="B9" s="28" t="inlineStr">
        <is>
          <t>SPROUTS AZ</t>
        </is>
      </c>
      <c r="C9" s="17" t="n">
        <v>1827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1085</v>
      </c>
      <c r="E10" s="18" t="inlineStr">
        <is>
          <t>Room 3</t>
        </is>
      </c>
      <c r="F10" s="119" t="n">
        <v>19228</v>
      </c>
      <c r="G10" s="117" t="n">
        <v>13578.747</v>
      </c>
      <c r="H10" s="117" t="n">
        <v>393.6929094</v>
      </c>
      <c r="I10" s="19">
        <f>G10+H10</f>
        <v/>
      </c>
      <c r="J10" s="119" t="n">
        <v>19028</v>
      </c>
      <c r="K10" s="117" t="n">
        <v>14012.5015</v>
      </c>
      <c r="L10" s="117" t="n">
        <v>397.014915</v>
      </c>
      <c r="M10" s="19">
        <f>K10+L10</f>
        <v/>
      </c>
      <c r="N10" s="88" t="n">
        <v>48</v>
      </c>
      <c r="O10" s="88" t="n">
        <v>47</v>
      </c>
      <c r="P10" s="88" t="n">
        <v>42</v>
      </c>
    </row>
    <row r="11">
      <c r="B11" s="16" t="inlineStr">
        <is>
          <t>WM DC</t>
        </is>
      </c>
      <c r="C11" s="17" t="n">
        <v>1999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10457</v>
      </c>
      <c r="E12" s="140" t="inlineStr">
        <is>
          <t>Room 4</t>
        </is>
      </c>
      <c r="F12" s="119" t="n">
        <v>13980</v>
      </c>
      <c r="G12" s="117" t="n">
        <v>11793.208</v>
      </c>
      <c r="H12" s="117" t="n">
        <v>16834.56965436001</v>
      </c>
      <c r="I12" s="19">
        <f>G12+H12</f>
        <v/>
      </c>
      <c r="J12" s="119" t="n">
        <v>14780</v>
      </c>
      <c r="K12" s="117" t="n">
        <v>13412.71025</v>
      </c>
      <c r="L12" s="117" t="n">
        <v>17464.20072144001</v>
      </c>
      <c r="M12" s="19">
        <f>K12+L12</f>
        <v/>
      </c>
      <c r="N12" s="88" t="n">
        <v>54</v>
      </c>
      <c r="O12" s="88" t="n">
        <v>54</v>
      </c>
      <c r="P12" s="88" t="n">
        <v>44</v>
      </c>
    </row>
    <row r="13">
      <c r="B13" s="16" t="inlineStr">
        <is>
          <t>KING SOOPERS</t>
        </is>
      </c>
      <c r="C13" s="17" t="n">
        <v>2279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28731</v>
      </c>
      <c r="E14" s="18" t="inlineStr">
        <is>
          <t>Room 5</t>
        </is>
      </c>
      <c r="F14" s="119" t="n">
        <v>18060</v>
      </c>
      <c r="G14" s="117" t="n">
        <v>14516.1525</v>
      </c>
      <c r="H14" s="117" t="n">
        <v>22049.59440740002</v>
      </c>
      <c r="I14" s="19">
        <f>G14+H14</f>
        <v/>
      </c>
      <c r="J14" s="119" t="n">
        <v>18894</v>
      </c>
      <c r="K14" s="117" t="n">
        <v>17351.18875</v>
      </c>
      <c r="L14" s="117" t="n">
        <v>23753.13897892</v>
      </c>
      <c r="M14" s="19">
        <f>K14+L14</f>
        <v/>
      </c>
      <c r="N14" s="88" t="n">
        <v>70</v>
      </c>
      <c r="O14" s="88" t="n">
        <v>68</v>
      </c>
      <c r="P14" s="88" t="n">
        <v>58</v>
      </c>
    </row>
    <row r="15">
      <c r="B15" s="43" t="inlineStr">
        <is>
          <t>RALPHS</t>
        </is>
      </c>
      <c r="C15" s="17" t="n">
        <v>1020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354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5230.57692946</v>
      </c>
      <c r="I16" s="19">
        <f>G16+H16</f>
        <v/>
      </c>
      <c r="J16" s="119" t="n">
        <v>0</v>
      </c>
      <c r="K16" s="117" t="n">
        <v>0</v>
      </c>
      <c r="L16" s="117" t="n">
        <v>5263.96270892</v>
      </c>
      <c r="M16" s="19">
        <f>K16+L16</f>
        <v/>
      </c>
      <c r="N16" s="88" t="n">
        <v>10</v>
      </c>
      <c r="O16" s="88" t="n">
        <v>10</v>
      </c>
      <c r="P16" s="88" t="n">
        <v>8</v>
      </c>
    </row>
    <row r="17" customFormat="1" s="4">
      <c r="B17" s="16" t="inlineStr">
        <is>
          <t>SBUX PHX</t>
        </is>
      </c>
      <c r="C17" s="17" t="n">
        <v>11736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789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 t="n">
        <v>79452</v>
      </c>
      <c r="K18" s="135" t="n">
        <v>59620.85896666667</v>
      </c>
      <c r="L18" s="135" t="n">
        <v>58131.37475298001</v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4914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11297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34672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84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1999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16007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3057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1.xml><?xml version="1.0" encoding="utf-8"?>
<worksheet xmlns:r="http://schemas.openxmlformats.org/officeDocument/2006/relationships" xmlns="http://schemas.openxmlformats.org/spreadsheetml/2006/main">
  <sheetPr codeName="Sheet22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43</v>
      </c>
      <c r="E6" s="18" t="inlineStr">
        <is>
          <t xml:space="preserve">Room 1 </t>
        </is>
      </c>
      <c r="F6" s="119" t="n">
        <v>24438</v>
      </c>
      <c r="G6" s="117" t="n">
        <v>13596.96075</v>
      </c>
      <c r="H6" s="117" t="n">
        <v>6329.395262259996</v>
      </c>
      <c r="I6" s="19">
        <f>G6+H6</f>
        <v/>
      </c>
      <c r="J6" s="119" t="n">
        <v>25608</v>
      </c>
      <c r="K6" s="117" t="n">
        <v>14959.4395</v>
      </c>
      <c r="L6" s="117" t="n">
        <v>6039.547642159996</v>
      </c>
      <c r="M6" s="19">
        <f>K6+L6</f>
        <v/>
      </c>
      <c r="N6" s="85" t="n">
        <v>76</v>
      </c>
      <c r="O6" s="85" t="n">
        <v>74</v>
      </c>
      <c r="P6" s="85" t="n">
        <v>61</v>
      </c>
    </row>
    <row r="7">
      <c r="B7" s="16" t="inlineStr">
        <is>
          <t>CANTEEN AZ</t>
        </is>
      </c>
      <c r="C7" s="17" t="n">
        <v>20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2113</v>
      </c>
      <c r="E8" s="140" t="inlineStr">
        <is>
          <t>Room 2</t>
        </is>
      </c>
      <c r="F8" s="119" t="n">
        <v>0</v>
      </c>
      <c r="G8" s="117" t="n">
        <v>0</v>
      </c>
      <c r="H8" s="117" t="n">
        <v>4464.087496100001</v>
      </c>
      <c r="I8" s="19">
        <f>G8+H8</f>
        <v/>
      </c>
      <c r="J8" s="119" t="n">
        <v>0</v>
      </c>
      <c r="K8" s="117" t="n">
        <v>0</v>
      </c>
      <c r="L8" s="117" t="n">
        <v>4398.85855196</v>
      </c>
      <c r="M8" s="19">
        <f>K8+L8</f>
        <v/>
      </c>
      <c r="N8" s="87" t="n">
        <v>2</v>
      </c>
      <c r="O8" s="87" t="n">
        <v>2</v>
      </c>
      <c r="P8" s="87" t="n">
        <v>1</v>
      </c>
    </row>
    <row r="9">
      <c r="B9" s="28" t="inlineStr">
        <is>
          <t>SPROUTS AZ</t>
        </is>
      </c>
      <c r="C9" s="17" t="n">
        <v>1890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1155</v>
      </c>
      <c r="E10" s="18" t="inlineStr">
        <is>
          <t>Room 3</t>
        </is>
      </c>
      <c r="F10" s="119" t="n">
        <v>17965</v>
      </c>
      <c r="G10" s="117" t="n">
        <v>14553.8885</v>
      </c>
      <c r="H10" s="117" t="n">
        <v>389.1572860000001</v>
      </c>
      <c r="I10" s="19">
        <f>G10+H10</f>
        <v/>
      </c>
      <c r="J10" s="119" t="n">
        <v>17862</v>
      </c>
      <c r="K10" s="117" t="n">
        <v>13770.487</v>
      </c>
      <c r="L10" s="117" t="n">
        <v>355.3487966</v>
      </c>
      <c r="M10" s="19">
        <f>K10+L10</f>
        <v/>
      </c>
      <c r="N10" s="88" t="n">
        <v>42</v>
      </c>
      <c r="O10" s="88" t="n">
        <v>41</v>
      </c>
      <c r="P10" s="88" t="n">
        <v>37</v>
      </c>
    </row>
    <row r="11">
      <c r="B11" s="16" t="inlineStr">
        <is>
          <t>WM DC</t>
        </is>
      </c>
      <c r="C11" s="17" t="n">
        <v>2131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10077</v>
      </c>
      <c r="E12" s="140" t="inlineStr">
        <is>
          <t>Room 4</t>
        </is>
      </c>
      <c r="F12" s="119" t="n">
        <v>15574</v>
      </c>
      <c r="G12" s="117" t="n">
        <v>12257.72375</v>
      </c>
      <c r="H12" s="117" t="n">
        <v>18331.28551617</v>
      </c>
      <c r="I12" s="19">
        <f>G12+H12</f>
        <v/>
      </c>
      <c r="J12" s="119" t="n">
        <v>14335</v>
      </c>
      <c r="K12" s="117" t="n">
        <v>13318.71875</v>
      </c>
      <c r="L12" s="117" t="n">
        <v>17431.46705269</v>
      </c>
      <c r="M12" s="19">
        <f>K12+L12</f>
        <v/>
      </c>
      <c r="N12" s="88" t="n">
        <v>56</v>
      </c>
      <c r="O12" s="88" t="n">
        <v>53</v>
      </c>
      <c r="P12" s="88" t="n">
        <v>45</v>
      </c>
    </row>
    <row r="13">
      <c r="B13" s="16" t="inlineStr">
        <is>
          <t>KING SOOPERS</t>
        </is>
      </c>
      <c r="C13" s="17" t="n">
        <v>2587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25513</v>
      </c>
      <c r="E14" s="18" t="inlineStr">
        <is>
          <t>Room 5</t>
        </is>
      </c>
      <c r="F14" s="119" t="n">
        <v>18568</v>
      </c>
      <c r="G14" s="117" t="n">
        <v>14732.83</v>
      </c>
      <c r="H14" s="117" t="n">
        <v>21872.95452568001</v>
      </c>
      <c r="I14" s="19">
        <f>G14+H14</f>
        <v/>
      </c>
      <c r="J14" s="119" t="n">
        <v>18713</v>
      </c>
      <c r="K14" s="117" t="n">
        <v>16209.17925</v>
      </c>
      <c r="L14" s="117" t="n">
        <v>21608.03692828</v>
      </c>
      <c r="M14" s="19">
        <f>K14+L14</f>
        <v/>
      </c>
      <c r="N14" s="88" t="n">
        <v>67</v>
      </c>
      <c r="O14" s="88" t="n">
        <v>66</v>
      </c>
      <c r="P14" s="88" t="n">
        <v>57</v>
      </c>
    </row>
    <row r="15">
      <c r="B15" s="43" t="inlineStr">
        <is>
          <t>RALPHS</t>
        </is>
      </c>
      <c r="C15" s="17" t="n">
        <v>1415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471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8413.19128968</v>
      </c>
      <c r="I16" s="19">
        <f>G16+H16</f>
        <v/>
      </c>
      <c r="J16" s="119" t="n">
        <v>0</v>
      </c>
      <c r="K16" s="117" t="n">
        <v>0</v>
      </c>
      <c r="L16" s="117" t="n">
        <v>8258.78149152</v>
      </c>
      <c r="M16" s="19">
        <f>K16+L16</f>
        <v/>
      </c>
      <c r="N16" s="88" t="n">
        <v>13</v>
      </c>
      <c r="O16" s="88" t="n">
        <v>12</v>
      </c>
      <c r="P16" s="88" t="n">
        <v>10</v>
      </c>
    </row>
    <row r="17" customFormat="1" s="4">
      <c r="B17" s="16" t="inlineStr">
        <is>
          <t>SBUX PHX</t>
        </is>
      </c>
      <c r="C17" s="17" t="n">
        <v>10081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1202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4720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12668</v>
      </c>
      <c r="D27" s="76" t="n">
        <v>11566</v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20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36645</v>
      </c>
      <c r="D29" s="76" t="n">
        <v>35071</v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43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2131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15790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2" t="n">
        <v>3045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2.xml><?xml version="1.0" encoding="utf-8"?>
<worksheet xmlns:r="http://schemas.openxmlformats.org/officeDocument/2006/relationships" xmlns="http://schemas.openxmlformats.org/spreadsheetml/2006/main">
  <sheetPr codeName="Sheet222">
    <tabColor theme="1"/>
    <outlinePr summaryBelow="1" summaryRight="1"/>
    <pageSetUpPr fitToPage="1"/>
  </sheetPr>
  <dimension ref="A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HC as of 8:13AM</t>
        </is>
      </c>
    </row>
    <row r="6">
      <c r="A6" s="1" t="inlineStr">
        <is>
          <t xml:space="preserve">Add On Approved </t>
        </is>
      </c>
      <c r="B6" s="16" t="inlineStr">
        <is>
          <t>QT</t>
        </is>
      </c>
      <c r="C6" s="17" t="n">
        <v>146</v>
      </c>
      <c r="E6" s="18" t="inlineStr">
        <is>
          <t xml:space="preserve">Room 1 </t>
        </is>
      </c>
      <c r="F6" s="119" t="n">
        <v>25528</v>
      </c>
      <c r="G6" s="117" t="n">
        <v>14252.53435</v>
      </c>
      <c r="H6" s="117" t="n">
        <v>7396.699848000001</v>
      </c>
      <c r="I6" s="19">
        <f>G6+H6</f>
        <v/>
      </c>
      <c r="J6" s="119" t="n">
        <v>26609</v>
      </c>
      <c r="K6" s="117" t="n">
        <v>15911.98106666667</v>
      </c>
      <c r="L6" s="117" t="n">
        <v>7496.16660568</v>
      </c>
      <c r="M6" s="19">
        <f>K6+L6</f>
        <v/>
      </c>
      <c r="N6" s="85" t="n">
        <v>87</v>
      </c>
      <c r="O6" s="85" t="n">
        <v>80</v>
      </c>
      <c r="P6" s="85" t="n">
        <v>68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1659</v>
      </c>
      <c r="E8" s="140" t="inlineStr">
        <is>
          <t>Room 2</t>
        </is>
      </c>
      <c r="F8" s="119" t="n">
        <v>0</v>
      </c>
      <c r="G8" s="117" t="n">
        <v>0</v>
      </c>
      <c r="H8" s="117" t="n">
        <v>3834.279071699999</v>
      </c>
      <c r="I8" s="19">
        <f>G8+H8</f>
        <v/>
      </c>
      <c r="J8" s="119" t="n">
        <v>0</v>
      </c>
      <c r="K8" s="117" t="n">
        <v>0</v>
      </c>
      <c r="L8" s="117" t="n">
        <v>3778.134274</v>
      </c>
      <c r="M8" s="19">
        <f>K8+L8</f>
        <v/>
      </c>
      <c r="N8" s="87" t="n">
        <v>5</v>
      </c>
      <c r="O8" s="87" t="n">
        <v>3</v>
      </c>
      <c r="P8" s="87" t="n">
        <v>3</v>
      </c>
    </row>
    <row r="9">
      <c r="B9" s="28" t="inlineStr">
        <is>
          <t>SPROUTS AZ</t>
        </is>
      </c>
      <c r="C9" s="17" t="n">
        <v>1821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1064</v>
      </c>
      <c r="E10" s="18" t="inlineStr">
        <is>
          <t>Room 3</t>
        </is>
      </c>
      <c r="F10" s="119" t="n">
        <v>19521</v>
      </c>
      <c r="G10" s="117" t="n">
        <v>12301.87625</v>
      </c>
      <c r="H10" s="117" t="n">
        <v>360.30549</v>
      </c>
      <c r="I10" s="19">
        <f>G10+H10</f>
        <v/>
      </c>
      <c r="J10" s="119" t="n">
        <v>19581</v>
      </c>
      <c r="K10" s="117" t="n">
        <v>12912.79525</v>
      </c>
      <c r="L10" s="117" t="n">
        <v>341.4387176</v>
      </c>
      <c r="M10" s="19">
        <f>K10+L10</f>
        <v/>
      </c>
      <c r="N10" s="88" t="n">
        <v>54</v>
      </c>
      <c r="O10" s="88" t="n">
        <v>53</v>
      </c>
      <c r="P10" s="88" t="n">
        <v>48</v>
      </c>
    </row>
    <row r="11">
      <c r="B11" s="16" t="inlineStr">
        <is>
          <t>WM DC</t>
        </is>
      </c>
      <c r="C11" s="17" t="n">
        <v>2157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10482</v>
      </c>
      <c r="E12" s="140" t="inlineStr">
        <is>
          <t>Room 4</t>
        </is>
      </c>
      <c r="F12" s="119" t="n">
        <v>14193</v>
      </c>
      <c r="G12" s="117" t="n">
        <v>11373.5145</v>
      </c>
      <c r="H12" s="117" t="n">
        <v>17708.14110917001</v>
      </c>
      <c r="I12" s="19">
        <f>G12+H12</f>
        <v/>
      </c>
      <c r="J12" s="119" t="n">
        <v>14830</v>
      </c>
      <c r="K12" s="117" t="n">
        <v>13787.4995</v>
      </c>
      <c r="L12" s="117" t="n">
        <v>18289.89039059002</v>
      </c>
      <c r="M12" s="19">
        <f>K12+L12</f>
        <v/>
      </c>
      <c r="N12" s="88" t="n">
        <v>51</v>
      </c>
      <c r="O12" s="88" t="n">
        <v>49</v>
      </c>
      <c r="P12" s="88" t="n">
        <v>42</v>
      </c>
    </row>
    <row r="13">
      <c r="B13" s="16" t="inlineStr">
        <is>
          <t>KING SOOPERS</t>
        </is>
      </c>
      <c r="C13" s="17" t="n">
        <v>1736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24733</v>
      </c>
      <c r="E14" s="18" t="inlineStr">
        <is>
          <t>Room 5</t>
        </is>
      </c>
      <c r="F14" s="119" t="n">
        <v>18230</v>
      </c>
      <c r="G14" s="117" t="n">
        <v>14490.97875</v>
      </c>
      <c r="H14" s="117" t="n">
        <v>21895.9184375</v>
      </c>
      <c r="I14" s="19">
        <f>G14+H14</f>
        <v/>
      </c>
      <c r="J14" s="119" t="n">
        <v>18983</v>
      </c>
      <c r="K14" s="117" t="n">
        <v>17061.854</v>
      </c>
      <c r="L14" s="117" t="n">
        <v>23333.96001720001</v>
      </c>
      <c r="M14" s="19">
        <f>K14+L14</f>
        <v/>
      </c>
      <c r="N14" s="88" t="n">
        <v>68</v>
      </c>
      <c r="O14" s="88" t="n">
        <v>67</v>
      </c>
      <c r="P14" s="88" t="n">
        <v>56</v>
      </c>
    </row>
    <row r="15">
      <c r="B15" s="43" t="inlineStr">
        <is>
          <t>RALPHS</t>
        </is>
      </c>
      <c r="C15" s="17" t="n">
        <v>1030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221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5769.29955756</v>
      </c>
      <c r="I16" s="19">
        <f>G16+H16</f>
        <v/>
      </c>
      <c r="J16" s="119" t="n">
        <v>0</v>
      </c>
      <c r="K16" s="117" t="n">
        <v>0</v>
      </c>
      <c r="L16" s="117" t="n">
        <v>5853.64759602</v>
      </c>
      <c r="M16" s="19">
        <f>K16+L16</f>
        <v/>
      </c>
      <c r="N16" s="88" t="n">
        <v>12</v>
      </c>
      <c r="O16" s="88" t="n">
        <v>9</v>
      </c>
      <c r="P16" s="88" t="n">
        <v>10</v>
      </c>
    </row>
    <row r="17" customFormat="1" s="4">
      <c r="B17" s="16" t="inlineStr">
        <is>
          <t>SBUX PHX</t>
        </is>
      </c>
      <c r="C17" s="17" t="n">
        <v>9970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1603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4184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12151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33548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101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2157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15485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3389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3.xml><?xml version="1.0" encoding="utf-8"?>
<worksheet xmlns:r="http://schemas.openxmlformats.org/officeDocument/2006/relationships" xmlns="http://schemas.openxmlformats.org/spreadsheetml/2006/main">
  <sheetPr codeName="Sheet223">
    <tabColor theme="1"/>
    <outlinePr summaryBelow="1" summaryRight="1"/>
    <pageSetUpPr fitToPage="1"/>
  </sheetPr>
  <dimension ref="A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A6" s="1" t="inlineStr">
        <is>
          <t xml:space="preserve">Add On Approved </t>
        </is>
      </c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23296</v>
      </c>
      <c r="G6" s="117" t="n">
        <v>14702.4475</v>
      </c>
      <c r="H6" s="117" t="n">
        <v>7106.097481119999</v>
      </c>
      <c r="I6" s="19">
        <f>G6+H6</f>
        <v/>
      </c>
      <c r="J6" s="119" t="n">
        <v>22539</v>
      </c>
      <c r="K6" s="117" t="n">
        <v>15184.6705</v>
      </c>
      <c r="L6" s="117" t="n">
        <v>6971.561182320001</v>
      </c>
      <c r="M6" s="19">
        <f>K6+L6</f>
        <v/>
      </c>
      <c r="N6" s="85" t="n">
        <v>84</v>
      </c>
      <c r="O6" s="85" t="n">
        <v>81</v>
      </c>
      <c r="P6" s="85" t="n">
        <v>67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2330</v>
      </c>
      <c r="E8" s="140" t="inlineStr">
        <is>
          <t>Room 2</t>
        </is>
      </c>
      <c r="F8" s="119" t="n">
        <v>0</v>
      </c>
      <c r="G8" s="117" t="n">
        <v>0</v>
      </c>
      <c r="H8" s="117" t="n">
        <v>4331.679624379999</v>
      </c>
      <c r="I8" s="19">
        <f>G8+H8</f>
        <v/>
      </c>
      <c r="J8" s="119" t="n">
        <v>0</v>
      </c>
      <c r="K8" s="117" t="n">
        <v>0</v>
      </c>
      <c r="L8" s="117" t="n">
        <v>4222.27773724</v>
      </c>
      <c r="M8" s="19">
        <f>K8+L8</f>
        <v/>
      </c>
      <c r="N8" s="87" t="n">
        <v>8</v>
      </c>
      <c r="O8" s="87" t="n">
        <v>8</v>
      </c>
      <c r="P8" s="87" t="n">
        <v>7</v>
      </c>
    </row>
    <row r="9">
      <c r="B9" s="28" t="inlineStr">
        <is>
          <t>SPROUTS AZ</t>
        </is>
      </c>
      <c r="C9" s="17" t="n">
        <v>1760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1114</v>
      </c>
      <c r="E10" s="18" t="inlineStr">
        <is>
          <t>Room 3</t>
        </is>
      </c>
      <c r="F10" s="119" t="n">
        <v>18243</v>
      </c>
      <c r="G10" s="117" t="n">
        <v>14686.381</v>
      </c>
      <c r="H10" s="117" t="n">
        <v>346.332255</v>
      </c>
      <c r="I10" s="19">
        <f>G10+H10</f>
        <v/>
      </c>
      <c r="J10" s="119" t="n">
        <v>17825</v>
      </c>
      <c r="K10" s="117" t="n">
        <v>14483.846</v>
      </c>
      <c r="L10" s="117" t="n">
        <v>315.080591</v>
      </c>
      <c r="M10" s="19">
        <f>K10+L10</f>
        <v/>
      </c>
      <c r="N10" s="88" t="n">
        <v>51</v>
      </c>
      <c r="O10" s="88" t="n">
        <v>49</v>
      </c>
      <c r="P10" s="88" t="n">
        <v>48</v>
      </c>
    </row>
    <row r="11">
      <c r="B11" s="16" t="inlineStr">
        <is>
          <t>WM DC</t>
        </is>
      </c>
      <c r="C11" s="17" t="n">
        <v>3111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10193</v>
      </c>
      <c r="E12" s="140" t="inlineStr">
        <is>
          <t>Room 4</t>
        </is>
      </c>
      <c r="F12" s="119" t="n">
        <v>15760</v>
      </c>
      <c r="G12" s="117" t="n">
        <v>12786.342</v>
      </c>
      <c r="H12" s="117" t="n">
        <v>19501.09782558</v>
      </c>
      <c r="I12" s="19">
        <f>G12+H12</f>
        <v/>
      </c>
      <c r="J12" s="119" t="n">
        <v>15238</v>
      </c>
      <c r="K12" s="117" t="n">
        <v>14350.02675</v>
      </c>
      <c r="L12" s="117" t="n">
        <v>19193.63883825001</v>
      </c>
      <c r="M12" s="19">
        <f>K12+L12</f>
        <v/>
      </c>
      <c r="N12" s="88" t="n">
        <v>58</v>
      </c>
      <c r="O12" s="88" t="n">
        <v>57</v>
      </c>
      <c r="P12" s="88" t="n">
        <v>46</v>
      </c>
    </row>
    <row r="13">
      <c r="B13" s="16" t="inlineStr">
        <is>
          <t>KING SOOPERS</t>
        </is>
      </c>
      <c r="C13" s="17" t="n">
        <v>2587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29755</v>
      </c>
      <c r="E14" s="18" t="inlineStr">
        <is>
          <t>Room 5</t>
        </is>
      </c>
      <c r="F14" s="119" t="n">
        <v>18378</v>
      </c>
      <c r="G14" s="117" t="n">
        <v>13233.4965</v>
      </c>
      <c r="H14" s="117" t="n">
        <v>22734.2931675</v>
      </c>
      <c r="I14" s="19">
        <f>G14+H14</f>
        <v/>
      </c>
      <c r="J14" s="119" t="n">
        <v>24128</v>
      </c>
      <c r="K14" s="117" t="n">
        <v>21270.22475</v>
      </c>
      <c r="L14" s="117" t="n">
        <v>28976.47776250001</v>
      </c>
      <c r="M14" s="19">
        <f>K14+L14</f>
        <v/>
      </c>
      <c r="N14" s="88" t="n">
        <v>69</v>
      </c>
      <c r="O14" s="88" t="n">
        <v>68</v>
      </c>
      <c r="P14" s="88" t="n">
        <v>53</v>
      </c>
    </row>
    <row r="15">
      <c r="B15" s="43" t="inlineStr">
        <is>
          <t>RALPHS</t>
        </is>
      </c>
      <c r="C15" s="17" t="n">
        <v>1960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471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10105.13345608</v>
      </c>
      <c r="I16" s="19">
        <f>G16+H16</f>
        <v/>
      </c>
      <c r="J16" s="119" t="n">
        <v>0</v>
      </c>
      <c r="K16" s="117" t="n">
        <v>0</v>
      </c>
      <c r="L16" s="117" t="n">
        <v>10052.3012374</v>
      </c>
      <c r="M16" s="19">
        <f>K16+L16</f>
        <v/>
      </c>
      <c r="N16" s="88" t="n">
        <v>12</v>
      </c>
      <c r="O16" s="88" t="n">
        <v>14</v>
      </c>
      <c r="P16" s="88" t="n">
        <v>10</v>
      </c>
    </row>
    <row r="17" customFormat="1" s="4">
      <c r="B17" s="16" t="inlineStr">
        <is>
          <t>SBUX PHX</t>
        </is>
      </c>
      <c r="C17" s="17" t="n">
        <v>8846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478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4427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11059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39690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1667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14731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3726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4.xml><?xml version="1.0" encoding="utf-8"?>
<worksheet xmlns:r="http://schemas.openxmlformats.org/officeDocument/2006/relationships" xmlns="http://schemas.openxmlformats.org/spreadsheetml/2006/main">
  <sheetPr codeName="Sheet22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108</v>
      </c>
      <c r="E6" s="18" t="inlineStr">
        <is>
          <t xml:space="preserve">Room 1 </t>
        </is>
      </c>
      <c r="F6" s="119" t="n">
        <v>24291</v>
      </c>
      <c r="G6" s="117" t="n">
        <v>12955.46375</v>
      </c>
      <c r="H6" s="117" t="n">
        <v>6454.465342799997</v>
      </c>
      <c r="I6" s="19">
        <f>G6+H6</f>
        <v/>
      </c>
      <c r="J6" s="119" t="n">
        <v>27512</v>
      </c>
      <c r="K6" s="117" t="n">
        <v>16019.22706666667</v>
      </c>
      <c r="L6" s="117" t="n">
        <v>7159.280318399995</v>
      </c>
      <c r="M6" s="19">
        <f>K6+L6</f>
        <v/>
      </c>
      <c r="N6" s="85" t="n">
        <v>86</v>
      </c>
      <c r="O6" s="85" t="n">
        <v>84</v>
      </c>
      <c r="P6" s="85" t="n">
        <v>67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1115</v>
      </c>
      <c r="E8" s="140" t="inlineStr">
        <is>
          <t>Room 2</t>
        </is>
      </c>
      <c r="F8" s="119" t="n">
        <v>0</v>
      </c>
      <c r="G8" s="117" t="n">
        <v>0</v>
      </c>
      <c r="H8" s="117" t="n">
        <v>3993.2376841</v>
      </c>
      <c r="I8" s="19">
        <f>G8+H8</f>
        <v/>
      </c>
      <c r="J8" s="119" t="n">
        <v>0</v>
      </c>
      <c r="K8" s="117" t="n">
        <v>0</v>
      </c>
      <c r="L8" s="117" t="n">
        <v>4109.442829999999</v>
      </c>
      <c r="M8" s="19">
        <f>K8+L8</f>
        <v/>
      </c>
      <c r="N8" s="87" t="n">
        <v>7</v>
      </c>
      <c r="O8" s="87" t="n">
        <v>7</v>
      </c>
      <c r="P8" s="87" t="n">
        <v>6</v>
      </c>
    </row>
    <row r="9">
      <c r="B9" s="28" t="inlineStr">
        <is>
          <t>SPROUTS AZ</t>
        </is>
      </c>
      <c r="C9" s="17" t="n">
        <v>2390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963</v>
      </c>
      <c r="E10" s="18" t="inlineStr">
        <is>
          <t>Room 3</t>
        </is>
      </c>
      <c r="F10" s="119" t="n">
        <v>17070</v>
      </c>
      <c r="G10" s="117" t="n">
        <v>11802.6035</v>
      </c>
      <c r="H10" s="117" t="n">
        <v>357.289821</v>
      </c>
      <c r="I10" s="19">
        <f>G10+H10</f>
        <v/>
      </c>
      <c r="J10" s="119" t="n">
        <v>18245</v>
      </c>
      <c r="K10" s="117" t="n">
        <v>12974.9185</v>
      </c>
      <c r="L10" s="117" t="n">
        <v>367.3494592</v>
      </c>
      <c r="M10" s="19">
        <f>K10+L10</f>
        <v/>
      </c>
      <c r="N10" s="88" t="n">
        <v>54</v>
      </c>
      <c r="O10" s="88" t="n">
        <v>52</v>
      </c>
      <c r="P10" s="88" t="n">
        <v>50</v>
      </c>
    </row>
    <row r="11">
      <c r="B11" s="16" t="inlineStr">
        <is>
          <t>WM DC</t>
        </is>
      </c>
      <c r="C11" s="17" t="n">
        <v>2113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7400</v>
      </c>
      <c r="E12" s="140" t="inlineStr">
        <is>
          <t>Room 4</t>
        </is>
      </c>
      <c r="F12" s="119" t="n">
        <v>16025</v>
      </c>
      <c r="G12" s="117" t="n">
        <v>12391.34125</v>
      </c>
      <c r="H12" s="117" t="n">
        <v>18689.18397122</v>
      </c>
      <c r="I12" s="19">
        <f>G12+H12</f>
        <v/>
      </c>
      <c r="J12" s="119" t="n">
        <v>16849</v>
      </c>
      <c r="K12" s="117" t="n">
        <v>15699.86825</v>
      </c>
      <c r="L12" s="117" t="n">
        <v>20275.32512406999</v>
      </c>
      <c r="M12" s="19">
        <f>K12+L12</f>
        <v/>
      </c>
      <c r="N12" s="88" t="n">
        <v>62</v>
      </c>
      <c r="O12" s="88" t="n">
        <v>61</v>
      </c>
      <c r="P12" s="88" t="n">
        <v>49</v>
      </c>
    </row>
    <row r="13">
      <c r="B13" s="16" t="inlineStr">
        <is>
          <t>KING SOOPERS</t>
        </is>
      </c>
      <c r="C13" s="17" t="n">
        <v>1514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26701</v>
      </c>
      <c r="E14" s="18" t="inlineStr">
        <is>
          <t>Room 5</t>
        </is>
      </c>
      <c r="F14" s="119" t="n">
        <v>20642</v>
      </c>
      <c r="G14" s="117" t="n">
        <v>16439.43175</v>
      </c>
      <c r="H14" s="117" t="n">
        <v>24388.70489068</v>
      </c>
      <c r="I14" s="19">
        <f>G14+H14</f>
        <v/>
      </c>
      <c r="J14" s="119" t="n">
        <v>19428</v>
      </c>
      <c r="K14" s="117" t="n">
        <v>17905.85</v>
      </c>
      <c r="L14" s="117" t="n">
        <v>23284.5839852</v>
      </c>
      <c r="M14" s="19">
        <f>K14+L14</f>
        <v/>
      </c>
      <c r="N14" s="88" t="n">
        <v>66</v>
      </c>
      <c r="O14" s="88" t="n">
        <v>65</v>
      </c>
      <c r="P14" s="88" t="n">
        <v>52</v>
      </c>
    </row>
    <row r="15">
      <c r="B15" s="43" t="inlineStr">
        <is>
          <t>RALPHS</t>
        </is>
      </c>
      <c r="C15" s="17" t="n">
        <v>971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203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5726.97279688</v>
      </c>
      <c r="I16" s="19">
        <f>G16+H16</f>
        <v/>
      </c>
      <c r="J16" s="119" t="n">
        <v>0</v>
      </c>
      <c r="K16" s="117" t="n">
        <v>0</v>
      </c>
      <c r="L16" s="117" t="n">
        <v>5945.82410196</v>
      </c>
      <c r="M16" s="19">
        <f>K16+L16</f>
        <v/>
      </c>
      <c r="N16" s="88" t="n">
        <v>11</v>
      </c>
      <c r="O16" s="88" t="n">
        <v>11</v>
      </c>
      <c r="P16" s="88" t="n">
        <v>8</v>
      </c>
    </row>
    <row r="17" customFormat="1" s="4">
      <c r="B17" s="16" t="inlineStr">
        <is>
          <t>SBUX PHX</t>
        </is>
      </c>
      <c r="C17" s="17" t="n">
        <v>11328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1113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4508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12422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36267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2386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15741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3378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5.xml><?xml version="1.0" encoding="utf-8"?>
<worksheet xmlns:r="http://schemas.openxmlformats.org/officeDocument/2006/relationships" xmlns="http://schemas.openxmlformats.org/spreadsheetml/2006/main">
  <sheetPr codeName="Sheet225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9627</v>
      </c>
      <c r="G6" s="117" t="n">
        <v>3400</v>
      </c>
      <c r="H6" s="117" t="n">
        <v>1384</v>
      </c>
      <c r="I6" s="19">
        <f>G6+H6</f>
        <v/>
      </c>
      <c r="J6" s="119" t="n">
        <v>10354</v>
      </c>
      <c r="K6" s="117" t="n">
        <v>3661</v>
      </c>
      <c r="L6" s="117" t="n">
        <v>1524</v>
      </c>
      <c r="M6" s="19">
        <f>K6+L6</f>
        <v/>
      </c>
      <c r="N6" s="85" t="n">
        <v>45</v>
      </c>
      <c r="O6" s="85" t="n">
        <v>43</v>
      </c>
      <c r="P6" s="85" t="n">
        <v>37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0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0</v>
      </c>
      <c r="O8" s="87" t="n">
        <v>0</v>
      </c>
      <c r="P8" s="87" t="n">
        <v>0</v>
      </c>
    </row>
    <row r="9">
      <c r="B9" s="28" t="inlineStr">
        <is>
          <t>SPROUTS AZ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0</v>
      </c>
      <c r="E10" s="18" t="inlineStr">
        <is>
          <t>Room 3</t>
        </is>
      </c>
      <c r="F10" s="119" t="n">
        <v>5635</v>
      </c>
      <c r="G10" s="117" t="n">
        <v>2931</v>
      </c>
      <c r="H10" s="117" t="n">
        <v>330</v>
      </c>
      <c r="I10" s="19">
        <f>G10+H10</f>
        <v/>
      </c>
      <c r="J10" s="119" t="n">
        <v>5189</v>
      </c>
      <c r="K10" s="117" t="n">
        <v>2700</v>
      </c>
      <c r="L10" s="117" t="n">
        <v>387</v>
      </c>
      <c r="M10" s="19">
        <f>K10+L10</f>
        <v/>
      </c>
      <c r="N10" s="88" t="n">
        <v>2</v>
      </c>
      <c r="O10" s="88" t="n">
        <v>0</v>
      </c>
      <c r="P10" s="88" t="n">
        <v>0</v>
      </c>
    </row>
    <row r="11">
      <c r="B11" s="16" t="inlineStr">
        <is>
          <t>WM DC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9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KING SOOPERS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0</v>
      </c>
      <c r="O14" s="88" t="n">
        <v>0</v>
      </c>
      <c r="P14" s="88" t="n">
        <v>0</v>
      </c>
    </row>
    <row r="15">
      <c r="B15" s="43" t="inlineStr">
        <is>
          <t>RALPHS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88" t="n">
        <v>0</v>
      </c>
    </row>
    <row r="17" customFormat="1" s="4">
      <c r="B17" s="16" t="inlineStr">
        <is>
          <t>SBUX PHX</t>
        </is>
      </c>
      <c r="C17" s="17" t="n">
        <v>10012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695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4836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0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0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15262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0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6.xml><?xml version="1.0" encoding="utf-8"?>
<worksheet xmlns:r="http://schemas.openxmlformats.org/officeDocument/2006/relationships" xmlns="http://schemas.openxmlformats.org/spreadsheetml/2006/main">
  <sheetPr codeName="Sheet22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67</v>
      </c>
      <c r="E6" s="18" t="inlineStr">
        <is>
          <t xml:space="preserve">Room 1 </t>
        </is>
      </c>
      <c r="F6" s="119" t="n">
        <v>25702</v>
      </c>
      <c r="G6" s="117" t="n">
        <v>13105.7649</v>
      </c>
      <c r="H6" s="117" t="n">
        <v>6556.610528</v>
      </c>
      <c r="I6" s="19">
        <f>G6+H6</f>
        <v/>
      </c>
      <c r="J6" s="119" t="n">
        <v>35682</v>
      </c>
      <c r="K6" s="117" t="n">
        <v>18170.45965</v>
      </c>
      <c r="L6" s="117" t="n">
        <v>7281.800771639999</v>
      </c>
      <c r="M6" s="19">
        <f>K6+L6</f>
        <v/>
      </c>
      <c r="N6" s="85" t="n">
        <v>79</v>
      </c>
      <c r="O6" s="85" t="n">
        <v>77</v>
      </c>
      <c r="P6" s="85" t="n">
        <v>64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2113</v>
      </c>
      <c r="E8" s="140" t="inlineStr">
        <is>
          <t>Room 2</t>
        </is>
      </c>
      <c r="F8" s="119" t="n">
        <v>0</v>
      </c>
      <c r="G8" s="117" t="n">
        <v>0</v>
      </c>
      <c r="H8" s="117" t="n">
        <v>4252.750825380001</v>
      </c>
      <c r="I8" s="19">
        <f>G8+H8</f>
        <v/>
      </c>
      <c r="J8" s="119" t="n">
        <v>0</v>
      </c>
      <c r="K8" s="117" t="n">
        <v>0</v>
      </c>
      <c r="L8" s="117" t="n">
        <v>4678.678632440002</v>
      </c>
      <c r="M8" s="19">
        <f>K8+L8</f>
        <v/>
      </c>
      <c r="N8" s="87" t="n">
        <v>8</v>
      </c>
      <c r="O8" s="87" t="n">
        <v>8</v>
      </c>
      <c r="P8" s="87" t="n">
        <v>7</v>
      </c>
    </row>
    <row r="9">
      <c r="B9" s="28" t="inlineStr">
        <is>
          <t>SPROUTS AZ</t>
        </is>
      </c>
      <c r="C9" s="17" t="n">
        <v>1883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1037</v>
      </c>
      <c r="E10" s="18" t="inlineStr">
        <is>
          <t>Room 3</t>
        </is>
      </c>
      <c r="F10" s="119" t="n">
        <v>19263</v>
      </c>
      <c r="G10" s="117" t="n">
        <v>13935.6115</v>
      </c>
      <c r="H10" s="117" t="n">
        <v>384.3574</v>
      </c>
      <c r="I10" s="19">
        <f>G10+H10</f>
        <v/>
      </c>
      <c r="J10" s="119" t="n">
        <v>24622</v>
      </c>
      <c r="K10" s="117" t="n">
        <v>17581.0505</v>
      </c>
      <c r="L10" s="117" t="n">
        <v>700.5594926</v>
      </c>
      <c r="M10" s="19">
        <f>K10+L10</f>
        <v/>
      </c>
      <c r="N10" s="88" t="n">
        <v>47</v>
      </c>
      <c r="O10" s="88" t="n">
        <v>46</v>
      </c>
      <c r="P10" s="88" t="n">
        <v>39</v>
      </c>
    </row>
    <row r="11">
      <c r="B11" s="16" t="inlineStr">
        <is>
          <t>WM DC</t>
        </is>
      </c>
      <c r="C11" s="17" t="n">
        <v>2268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10192</v>
      </c>
      <c r="E12" s="140" t="inlineStr">
        <is>
          <t>Room 4</t>
        </is>
      </c>
      <c r="F12" s="119" t="n">
        <v>16198</v>
      </c>
      <c r="G12" s="117" t="n">
        <v>12761.74575</v>
      </c>
      <c r="H12" s="117" t="n">
        <v>18779.34354093</v>
      </c>
      <c r="I12" s="19">
        <f>G12+H12</f>
        <v/>
      </c>
      <c r="J12" s="119" t="n">
        <v>16285</v>
      </c>
      <c r="K12" s="117" t="n">
        <v>14890.4565</v>
      </c>
      <c r="L12" s="117" t="n">
        <v>19161.75374002001</v>
      </c>
      <c r="M12" s="19">
        <f>K12+L12</f>
        <v/>
      </c>
      <c r="N12" s="88" t="n">
        <v>57</v>
      </c>
      <c r="O12" s="88" t="n">
        <v>54</v>
      </c>
      <c r="P12" s="88" t="n">
        <v>41</v>
      </c>
    </row>
    <row r="13">
      <c r="B13" s="16" t="inlineStr">
        <is>
          <t>KING SOOPERS</t>
        </is>
      </c>
      <c r="C13" s="17" t="n">
        <v>2587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28057</v>
      </c>
      <c r="E14" s="18" t="inlineStr">
        <is>
          <t>Room 5</t>
        </is>
      </c>
      <c r="F14" s="119" t="n">
        <v>18940</v>
      </c>
      <c r="G14" s="117" t="n">
        <v>14923.89125</v>
      </c>
      <c r="H14" s="117" t="n">
        <v>22979.61228071999</v>
      </c>
      <c r="I14" s="19">
        <f>G14+H14</f>
        <v/>
      </c>
      <c r="J14" s="119" t="n">
        <v>19770</v>
      </c>
      <c r="K14" s="117" t="n">
        <v>18298.83725</v>
      </c>
      <c r="L14" s="117" t="n">
        <v>24390.55221938</v>
      </c>
      <c r="M14" s="19">
        <f>K14+L14</f>
        <v/>
      </c>
      <c r="N14" s="88" t="n">
        <v>69</v>
      </c>
      <c r="O14" s="88" t="n">
        <v>68</v>
      </c>
      <c r="P14" s="88" t="n">
        <v>60</v>
      </c>
    </row>
    <row r="15">
      <c r="B15" s="43" t="inlineStr">
        <is>
          <t>RALPHS</t>
        </is>
      </c>
      <c r="C15" s="17" t="n">
        <v>1397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471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9362.908304479999</v>
      </c>
      <c r="I16" s="19">
        <f>G16+H16</f>
        <v/>
      </c>
      <c r="J16" s="119" t="n">
        <v>0</v>
      </c>
      <c r="K16" s="117" t="n">
        <v>0</v>
      </c>
      <c r="L16" s="117" t="n">
        <v>9589.708200359999</v>
      </c>
      <c r="M16" s="19">
        <f>K16+L16</f>
        <v/>
      </c>
      <c r="N16" s="88" t="n">
        <v>10</v>
      </c>
      <c r="O16" s="88" t="n">
        <v>11</v>
      </c>
      <c r="P16" s="88" t="n">
        <v>8</v>
      </c>
    </row>
    <row r="17" customFormat="1" s="4">
      <c r="B17" s="16" t="inlineStr">
        <is>
          <t>SBUX PHX</t>
        </is>
      </c>
      <c r="C17" s="17" t="n">
        <v>21308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974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8706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11357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38211</v>
      </c>
      <c r="D29" s="76" t="n">
        <v>38897</v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67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2268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16303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2920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7.xml><?xml version="1.0" encoding="utf-8"?>
<worksheet xmlns:r="http://schemas.openxmlformats.org/officeDocument/2006/relationships" xmlns="http://schemas.openxmlformats.org/spreadsheetml/2006/main">
  <sheetPr codeName="Sheet22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44579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108</v>
      </c>
      <c r="E6" s="18" t="inlineStr">
        <is>
          <t xml:space="preserve">Room 1 </t>
        </is>
      </c>
      <c r="F6" s="119" t="n">
        <v>26932</v>
      </c>
      <c r="G6" s="117" t="n">
        <v>13791.11738333333</v>
      </c>
      <c r="H6" s="117" t="n">
        <v>7748.660352399997</v>
      </c>
      <c r="I6" s="19">
        <f>G6+H6</f>
        <v/>
      </c>
      <c r="J6" s="119" t="n">
        <v>22263</v>
      </c>
      <c r="K6" s="117" t="n">
        <v>13515.87763333334</v>
      </c>
      <c r="L6" s="117" t="n">
        <v>7348.483075699998</v>
      </c>
      <c r="M6" s="19">
        <f>K6+L6</f>
        <v/>
      </c>
      <c r="N6" s="85" t="n">
        <v>88</v>
      </c>
      <c r="O6" s="85" t="n">
        <v>84</v>
      </c>
      <c r="P6" s="85" t="n">
        <v>77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3625</v>
      </c>
      <c r="E8" s="140" t="inlineStr">
        <is>
          <t>Room 2</t>
        </is>
      </c>
      <c r="F8" s="119" t="n">
        <v>0</v>
      </c>
      <c r="G8" s="117" t="n">
        <v>0</v>
      </c>
      <c r="H8" s="117" t="n">
        <v>3859.2006438</v>
      </c>
      <c r="I8" s="19">
        <f>G8+H8</f>
        <v/>
      </c>
      <c r="J8" s="119" t="n">
        <v>0</v>
      </c>
      <c r="K8" s="117" t="n">
        <v>0</v>
      </c>
      <c r="L8" s="117" t="n">
        <v>4023.50688072</v>
      </c>
      <c r="M8" s="19">
        <f>K8+L8</f>
        <v/>
      </c>
      <c r="N8" s="87" t="n">
        <v>7</v>
      </c>
      <c r="O8" s="87" t="n">
        <v>7</v>
      </c>
      <c r="P8" s="87" t="n">
        <v>7</v>
      </c>
    </row>
    <row r="9">
      <c r="B9" s="28" t="inlineStr">
        <is>
          <t>SPROUTS AZ</t>
        </is>
      </c>
      <c r="C9" s="17" t="n">
        <v>1834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1181</v>
      </c>
      <c r="E10" s="18" t="inlineStr">
        <is>
          <t>Room 3</t>
        </is>
      </c>
      <c r="F10" s="119" t="n">
        <v>18333</v>
      </c>
      <c r="G10" s="117" t="n">
        <v>12947.3185</v>
      </c>
      <c r="H10" s="117" t="n">
        <v>400.7832530000001</v>
      </c>
      <c r="I10" s="19">
        <f>G10+H10</f>
        <v/>
      </c>
      <c r="J10" s="119" t="n">
        <v>24381</v>
      </c>
      <c r="K10" s="117" t="n">
        <v>19496.746</v>
      </c>
      <c r="L10" s="117" t="n">
        <v>215.7235418</v>
      </c>
      <c r="M10" s="19">
        <f>K10+L10</f>
        <v/>
      </c>
      <c r="N10" s="88" t="n">
        <v>51</v>
      </c>
      <c r="O10" s="88" t="n">
        <v>49</v>
      </c>
      <c r="P10" s="88" t="n">
        <v>48</v>
      </c>
    </row>
    <row r="11">
      <c r="B11" s="16" t="inlineStr">
        <is>
          <t>WM DC</t>
        </is>
      </c>
      <c r="C11" s="17" t="n">
        <v>2316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9986</v>
      </c>
      <c r="E12" s="140" t="inlineStr">
        <is>
          <t>Room 4</t>
        </is>
      </c>
      <c r="F12" s="119" t="n">
        <v>15105</v>
      </c>
      <c r="G12" s="117" t="n">
        <v>12620.02975</v>
      </c>
      <c r="H12" s="117" t="n">
        <v>17852.98127032</v>
      </c>
      <c r="I12" s="19">
        <f>G12+H12</f>
        <v/>
      </c>
      <c r="J12" s="119" t="n">
        <v>15335</v>
      </c>
      <c r="K12" s="117" t="n">
        <v>14127.491</v>
      </c>
      <c r="L12" s="117" t="n">
        <v>19605.69164843999</v>
      </c>
      <c r="M12" s="19">
        <f>K12+L12</f>
        <v/>
      </c>
      <c r="N12" s="88" t="n">
        <v>56</v>
      </c>
      <c r="O12" s="88" t="n">
        <v>53</v>
      </c>
      <c r="P12" s="88" t="n">
        <v>43</v>
      </c>
    </row>
    <row r="13">
      <c r="B13" s="16" t="inlineStr">
        <is>
          <t>KING SOOPERS</t>
        </is>
      </c>
      <c r="C13" s="17" t="n">
        <v>4323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26671</v>
      </c>
      <c r="E14" s="18" t="inlineStr">
        <is>
          <t>Room 5</t>
        </is>
      </c>
      <c r="F14" s="119" t="n">
        <v>19687</v>
      </c>
      <c r="G14" s="117" t="n">
        <v>15642.96575</v>
      </c>
      <c r="H14" s="117" t="n">
        <v>23801.06495138001</v>
      </c>
      <c r="I14" s="19">
        <f>G14+H14</f>
        <v/>
      </c>
      <c r="J14" s="119" t="n">
        <v>20605</v>
      </c>
      <c r="K14" s="117" t="n">
        <v>18709.4245</v>
      </c>
      <c r="L14" s="117" t="n">
        <v>25492.14672238001</v>
      </c>
      <c r="M14" s="19">
        <f>K14+L14</f>
        <v/>
      </c>
      <c r="N14" s="88" t="n">
        <v>70</v>
      </c>
      <c r="O14" s="88" t="n">
        <v>68</v>
      </c>
      <c r="P14" s="88" t="n">
        <v>58</v>
      </c>
    </row>
    <row r="15">
      <c r="B15" s="43" t="inlineStr">
        <is>
          <t>RALPHS</t>
        </is>
      </c>
      <c r="C15" s="17" t="n">
        <v>2433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692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5583.85093892</v>
      </c>
      <c r="I16" s="19">
        <f>G16+H16</f>
        <v/>
      </c>
      <c r="J16" s="119" t="n">
        <v>0</v>
      </c>
      <c r="K16" s="117" t="n">
        <v>0</v>
      </c>
      <c r="L16" s="117" t="n">
        <v>11519.0987234</v>
      </c>
      <c r="M16" s="19">
        <f>K16+L16</f>
        <v/>
      </c>
      <c r="N16" s="88" t="n">
        <v>11</v>
      </c>
      <c r="O16" s="88" t="n">
        <v>12</v>
      </c>
      <c r="P16" s="88" t="n">
        <v>10</v>
      </c>
    </row>
    <row r="17" customFormat="1" s="4">
      <c r="B17" s="16" t="inlineStr">
        <is>
          <t>SBUX PHX</t>
        </is>
      </c>
      <c r="C17" s="17" t="n">
        <v>6396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705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2682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11458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35872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108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2316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16680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3015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8.xml><?xml version="1.0" encoding="utf-8"?>
<worksheet xmlns:r="http://schemas.openxmlformats.org/officeDocument/2006/relationships" xmlns="http://schemas.openxmlformats.org/spreadsheetml/2006/main">
  <sheetPr codeName="Sheet22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HC as of 8:14AM</t>
        </is>
      </c>
    </row>
    <row r="6">
      <c r="B6" s="16" t="inlineStr">
        <is>
          <t>QT</t>
        </is>
      </c>
      <c r="C6" s="17" t="n">
        <v>63</v>
      </c>
      <c r="E6" s="18" t="inlineStr">
        <is>
          <t xml:space="preserve">Room 1 </t>
        </is>
      </c>
      <c r="F6" s="119" t="n">
        <v>24128</v>
      </c>
      <c r="G6" s="117" t="n">
        <v>13261.9615</v>
      </c>
      <c r="H6" s="117" t="n">
        <v>6711.0965529</v>
      </c>
      <c r="I6" s="19">
        <f>G6+H6</f>
        <v/>
      </c>
      <c r="J6" s="119" t="n">
        <v>29626</v>
      </c>
      <c r="K6" s="117" t="n">
        <v>16556.7245</v>
      </c>
      <c r="L6" s="117" t="n">
        <v>6855.86652546</v>
      </c>
      <c r="M6" s="19">
        <f>K6+L6</f>
        <v/>
      </c>
      <c r="N6" s="85" t="n">
        <v>78</v>
      </c>
      <c r="O6" s="85" t="n">
        <v>79</v>
      </c>
      <c r="P6" s="85" t="n">
        <v>66</v>
      </c>
    </row>
    <row r="7">
      <c r="B7" s="16" t="inlineStr">
        <is>
          <t>CANTEEN AZ</t>
        </is>
      </c>
      <c r="C7" s="17" t="n">
        <v>20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2173</v>
      </c>
      <c r="E8" s="140" t="inlineStr">
        <is>
          <t>Room 2</t>
        </is>
      </c>
      <c r="F8" s="119" t="n">
        <v>0</v>
      </c>
      <c r="G8" s="117" t="n">
        <v>0</v>
      </c>
      <c r="H8" s="117" t="n">
        <v>4100.13754716</v>
      </c>
      <c r="I8" s="19">
        <f>G8+H8</f>
        <v/>
      </c>
      <c r="J8" s="119" t="n">
        <v>0</v>
      </c>
      <c r="K8" s="117" t="n">
        <v>0</v>
      </c>
      <c r="L8" s="117" t="n">
        <v>4312.932306279999</v>
      </c>
      <c r="M8" s="19">
        <f>K8+L8</f>
        <v/>
      </c>
      <c r="N8" s="87" t="n">
        <v>5</v>
      </c>
      <c r="O8" s="87" t="n">
        <v>5</v>
      </c>
      <c r="P8" s="87" t="n">
        <v>3</v>
      </c>
    </row>
    <row r="9">
      <c r="B9" s="28" t="inlineStr">
        <is>
          <t>SPROUTS AZ</t>
        </is>
      </c>
      <c r="C9" s="17" t="n">
        <v>1969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1173</v>
      </c>
      <c r="E10" s="18" t="inlineStr">
        <is>
          <t>Room 3</t>
        </is>
      </c>
      <c r="F10" s="119" t="n">
        <v>18925</v>
      </c>
      <c r="G10" s="117" t="n">
        <v>14211.457</v>
      </c>
      <c r="H10" s="117" t="n">
        <v>352.153163</v>
      </c>
      <c r="I10" s="19">
        <f>G10+H10</f>
        <v/>
      </c>
      <c r="J10" s="119" t="n">
        <v>20318</v>
      </c>
      <c r="K10" s="117" t="n">
        <v>15416.1905</v>
      </c>
      <c r="L10" s="117" t="n">
        <v>452.8333004</v>
      </c>
      <c r="M10" s="19">
        <f>K10+L10</f>
        <v/>
      </c>
      <c r="N10" s="88" t="n">
        <v>43</v>
      </c>
      <c r="O10" s="88" t="n">
        <v>43</v>
      </c>
      <c r="P10" s="88" t="n">
        <v>38</v>
      </c>
    </row>
    <row r="11">
      <c r="B11" s="16" t="inlineStr">
        <is>
          <t>WM DC</t>
        </is>
      </c>
      <c r="C11" s="17" t="n">
        <v>2266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10564</v>
      </c>
      <c r="E12" s="140" t="inlineStr">
        <is>
          <t>Room 4</t>
        </is>
      </c>
      <c r="F12" s="119" t="n">
        <v>14343</v>
      </c>
      <c r="G12" s="117" t="n">
        <v>10924.62775</v>
      </c>
      <c r="H12" s="117" t="n">
        <v>16795.36444102</v>
      </c>
      <c r="I12" s="19">
        <f>G12+H12</f>
        <v/>
      </c>
      <c r="J12" s="119" t="n">
        <v>14406</v>
      </c>
      <c r="K12" s="117" t="n">
        <v>12865.4935</v>
      </c>
      <c r="L12" s="117" t="n">
        <v>17217.63231248999</v>
      </c>
      <c r="M12" s="19">
        <f>K12+L12</f>
        <v/>
      </c>
      <c r="N12" s="88" t="n">
        <v>54</v>
      </c>
      <c r="O12" s="88" t="n">
        <v>53</v>
      </c>
      <c r="P12" s="88" t="n">
        <v>43</v>
      </c>
    </row>
    <row r="13">
      <c r="B13" s="16" t="inlineStr">
        <is>
          <t>KING SOOPERS</t>
        </is>
      </c>
      <c r="C13" s="17" t="n">
        <v>2568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28634</v>
      </c>
      <c r="E14" s="18" t="inlineStr">
        <is>
          <t>Room 5</t>
        </is>
      </c>
      <c r="F14" s="119" t="n">
        <v>19942</v>
      </c>
      <c r="G14" s="117" t="n">
        <v>14580.5925</v>
      </c>
      <c r="H14" s="117" t="n">
        <v>23246.7459341</v>
      </c>
      <c r="I14" s="19">
        <f>G14+H14</f>
        <v/>
      </c>
      <c r="J14" s="119" t="n">
        <v>20504</v>
      </c>
      <c r="K14" s="117" t="n">
        <v>18411.8155</v>
      </c>
      <c r="L14" s="117" t="n">
        <v>23961.99479354</v>
      </c>
      <c r="M14" s="19">
        <f>K14+L14</f>
        <v/>
      </c>
      <c r="N14" s="88" t="n">
        <v>67</v>
      </c>
      <c r="O14" s="88" t="n">
        <v>65</v>
      </c>
      <c r="P14" s="88" t="n">
        <v>54</v>
      </c>
    </row>
    <row r="15">
      <c r="B15" s="43" t="inlineStr">
        <is>
          <t>RALPHS</t>
        </is>
      </c>
      <c r="C15" s="17" t="n">
        <v>1477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521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9464.68625818</v>
      </c>
      <c r="I16" s="19">
        <f>G16+H16</f>
        <v/>
      </c>
      <c r="J16" s="119" t="n">
        <v>0</v>
      </c>
      <c r="K16" s="117" t="n">
        <v>0</v>
      </c>
      <c r="L16" s="117" t="n">
        <v>9825.2168088</v>
      </c>
      <c r="M16" s="19">
        <f>K16+L16</f>
        <v/>
      </c>
      <c r="N16" s="88" t="n">
        <v>10</v>
      </c>
      <c r="O16" s="88" t="n">
        <v>12</v>
      </c>
      <c r="P16" s="88" t="n">
        <v>9</v>
      </c>
    </row>
    <row r="17" customFormat="1" s="4">
      <c r="B17" s="16" t="inlineStr">
        <is>
          <t>SBUX PHX</t>
        </is>
      </c>
      <c r="C17" s="17" t="n">
        <v>13401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1197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6018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11877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36232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2266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15905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3651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29.xml><?xml version="1.0" encoding="utf-8"?>
<worksheet xmlns:r="http://schemas.openxmlformats.org/officeDocument/2006/relationships" xmlns="http://schemas.openxmlformats.org/spreadsheetml/2006/main">
  <sheetPr codeName="Sheet22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HC as of 8:21AM</t>
        </is>
      </c>
    </row>
    <row r="6">
      <c r="B6" s="16" t="inlineStr">
        <is>
          <t>QT</t>
        </is>
      </c>
      <c r="C6" s="17" t="n">
        <v>85</v>
      </c>
      <c r="E6" s="18" t="inlineStr">
        <is>
          <t xml:space="preserve">Room 1 </t>
        </is>
      </c>
      <c r="F6" s="119" t="n">
        <v>26022</v>
      </c>
      <c r="G6" s="117" t="n">
        <v>14015.82416666667</v>
      </c>
      <c r="H6" s="117" t="n">
        <v>7460.786966319993</v>
      </c>
      <c r="I6" s="19">
        <f>G6+H6</f>
        <v/>
      </c>
      <c r="J6" s="119" t="n">
        <v>27771</v>
      </c>
      <c r="K6" s="117" t="n">
        <v>14785.82616666666</v>
      </c>
      <c r="L6" s="117" t="n">
        <v>7455.473948599997</v>
      </c>
      <c r="M6" s="19">
        <f>K6+L6</f>
        <v/>
      </c>
      <c r="N6" s="85" t="n">
        <v>82</v>
      </c>
      <c r="O6" s="85" t="n">
        <v>79</v>
      </c>
      <c r="P6" s="85" t="n">
        <v>73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1649</v>
      </c>
      <c r="E8" s="140" t="inlineStr">
        <is>
          <t>Room 2</t>
        </is>
      </c>
      <c r="F8" s="119" t="n">
        <v>0</v>
      </c>
      <c r="G8" s="117" t="n">
        <v>0</v>
      </c>
      <c r="H8" s="117" t="n">
        <v>3898.268136079999</v>
      </c>
      <c r="I8" s="19">
        <f>G8+H8</f>
        <v/>
      </c>
      <c r="J8" s="119" t="n">
        <v>0</v>
      </c>
      <c r="K8" s="117" t="n">
        <v>0</v>
      </c>
      <c r="L8" s="117" t="n">
        <v>3975.312468279999</v>
      </c>
      <c r="M8" s="19">
        <f>K8+L8</f>
        <v/>
      </c>
      <c r="N8" s="87" t="n">
        <v>5</v>
      </c>
      <c r="O8" s="87" t="n">
        <v>5</v>
      </c>
      <c r="P8" s="87" t="n">
        <v>5</v>
      </c>
    </row>
    <row r="9">
      <c r="B9" s="28" t="inlineStr">
        <is>
          <t>SPROUTS AZ</t>
        </is>
      </c>
      <c r="C9" s="17" t="n">
        <v>1802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1248</v>
      </c>
      <c r="E10" s="18" t="inlineStr">
        <is>
          <t>Room 3</t>
        </is>
      </c>
      <c r="F10" s="119" t="n">
        <v>18445</v>
      </c>
      <c r="G10" s="117" t="n">
        <v>12639.922</v>
      </c>
      <c r="H10" s="117" t="n">
        <v>357.30564</v>
      </c>
      <c r="I10" s="19">
        <f>G10+H10</f>
        <v/>
      </c>
      <c r="J10" s="119" t="n">
        <v>18119</v>
      </c>
      <c r="K10" s="117" t="n">
        <v>13193.406</v>
      </c>
      <c r="L10" s="117" t="n">
        <v>329.4843694</v>
      </c>
      <c r="M10" s="19">
        <f>K10+L10</f>
        <v/>
      </c>
      <c r="N10" s="88" t="n">
        <v>52</v>
      </c>
      <c r="O10" s="88" t="n">
        <v>53</v>
      </c>
      <c r="P10" s="88" t="n">
        <v>45</v>
      </c>
    </row>
    <row r="11">
      <c r="B11" s="16" t="inlineStr">
        <is>
          <t>WM DC</t>
        </is>
      </c>
      <c r="C11" s="17" t="n">
        <v>3692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10614</v>
      </c>
      <c r="E12" s="140" t="inlineStr">
        <is>
          <t>Room 4</t>
        </is>
      </c>
      <c r="F12" s="119" t="n">
        <v>14799</v>
      </c>
      <c r="G12" s="117" t="n">
        <v>11528.237</v>
      </c>
      <c r="H12" s="117" t="n">
        <v>17604.49728169</v>
      </c>
      <c r="I12" s="19">
        <f>G12+H12</f>
        <v/>
      </c>
      <c r="J12" s="119" t="n">
        <v>14804</v>
      </c>
      <c r="K12" s="117" t="n">
        <v>13395.5685</v>
      </c>
      <c r="L12" s="117" t="n">
        <v>17791.21627914999</v>
      </c>
      <c r="M12" s="19">
        <f>K12+L12</f>
        <v/>
      </c>
      <c r="N12" s="88" t="n">
        <v>52</v>
      </c>
      <c r="O12" s="88" t="n">
        <v>45</v>
      </c>
      <c r="P12" s="88" t="n">
        <v>41</v>
      </c>
    </row>
    <row r="13">
      <c r="B13" s="16" t="inlineStr">
        <is>
          <t>KING SOOPERS</t>
        </is>
      </c>
      <c r="C13" s="17" t="n">
        <v>1802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24342</v>
      </c>
      <c r="E14" s="18" t="inlineStr">
        <is>
          <t>Room 5</t>
        </is>
      </c>
      <c r="F14" s="119" t="n">
        <v>23778</v>
      </c>
      <c r="G14" s="117" t="n">
        <v>17162.84325</v>
      </c>
      <c r="H14" s="117" t="n">
        <v>27907.28433201998</v>
      </c>
      <c r="I14" s="19">
        <f>G14+H14</f>
        <v/>
      </c>
      <c r="J14" s="119" t="n">
        <v>23687</v>
      </c>
      <c r="K14" s="117" t="n">
        <v>17729.26375</v>
      </c>
      <c r="L14" s="117" t="n">
        <v>27839.58207471998</v>
      </c>
      <c r="M14" s="19">
        <f>K14+L14</f>
        <v/>
      </c>
      <c r="N14" s="88" t="n">
        <v>68</v>
      </c>
      <c r="O14" s="88" t="n">
        <v>66</v>
      </c>
      <c r="P14" s="88" t="n">
        <v>56</v>
      </c>
    </row>
    <row r="15">
      <c r="B15" s="43" t="inlineStr">
        <is>
          <t>RALPHS</t>
        </is>
      </c>
      <c r="C15" s="17" t="n">
        <v>1043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262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5836.69534296</v>
      </c>
      <c r="I16" s="19">
        <f>G16+H16</f>
        <v/>
      </c>
      <c r="J16" s="119" t="n">
        <v>0</v>
      </c>
      <c r="K16" s="117" t="n">
        <v>0</v>
      </c>
      <c r="L16" s="117" t="n">
        <v>5937.18975594</v>
      </c>
      <c r="M16" s="19">
        <f>K16+L16</f>
        <v/>
      </c>
      <c r="N16" s="88" t="n">
        <v>13</v>
      </c>
      <c r="O16" s="88" t="n">
        <v>10</v>
      </c>
      <c r="P16" s="88" t="n">
        <v>11</v>
      </c>
    </row>
    <row r="17" customFormat="1" s="4">
      <c r="B17" s="16" t="inlineStr">
        <is>
          <t>SBUX PHX</t>
        </is>
      </c>
      <c r="C17" s="17" t="n">
        <v>8831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1634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4418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11892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34558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85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3692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15740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3618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0.xml><?xml version="1.0" encoding="utf-8"?>
<worksheet xmlns:r="http://schemas.openxmlformats.org/officeDocument/2006/relationships" xmlns="http://schemas.openxmlformats.org/spreadsheetml/2006/main">
  <sheetPr codeName="Sheet23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HC as of 8:19AM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21892</v>
      </c>
      <c r="G6" s="117" t="n">
        <v>13023.8845</v>
      </c>
      <c r="H6" s="117" t="n">
        <v>5428.587435900004</v>
      </c>
      <c r="I6" s="19">
        <f>G6+H6</f>
        <v/>
      </c>
      <c r="J6" s="119" t="n">
        <v>21938</v>
      </c>
      <c r="K6" s="117" t="n">
        <v>13732.67675</v>
      </c>
      <c r="L6" s="117" t="n">
        <v>5172.709007220002</v>
      </c>
      <c r="M6" s="19">
        <f>K6+L6</f>
        <v/>
      </c>
      <c r="N6" s="85" t="n">
        <v>79</v>
      </c>
      <c r="O6" s="85" t="n">
        <v>76</v>
      </c>
      <c r="P6" s="85" t="n">
        <v>65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2373</v>
      </c>
      <c r="E8" s="140" t="inlineStr">
        <is>
          <t>Room 2</t>
        </is>
      </c>
      <c r="F8" s="119" t="n">
        <v>0</v>
      </c>
      <c r="G8" s="117" t="n">
        <v>0</v>
      </c>
      <c r="H8" s="117" t="n">
        <v>4080.3368391</v>
      </c>
      <c r="I8" s="19">
        <f>G8+H8</f>
        <v/>
      </c>
      <c r="J8" s="119" t="n">
        <v>0</v>
      </c>
      <c r="K8" s="117" t="n">
        <v>0</v>
      </c>
      <c r="L8" s="117" t="n">
        <v>3990.02534484</v>
      </c>
      <c r="M8" s="19">
        <f>K8+L8</f>
        <v/>
      </c>
      <c r="N8" s="87" t="n">
        <v>8</v>
      </c>
      <c r="O8" s="87" t="n">
        <v>8</v>
      </c>
      <c r="P8" s="87" t="n">
        <v>8</v>
      </c>
    </row>
    <row r="9">
      <c r="B9" s="28" t="inlineStr">
        <is>
          <t>SPROUTS AZ</t>
        </is>
      </c>
      <c r="C9" s="17" t="n">
        <v>1968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1176</v>
      </c>
      <c r="E10" s="18" t="inlineStr">
        <is>
          <t>Room 3</t>
        </is>
      </c>
      <c r="F10" s="119" t="n">
        <v>17868</v>
      </c>
      <c r="G10" s="117" t="n">
        <v>14421.92</v>
      </c>
      <c r="H10" s="117" t="n">
        <v>319.6403042000001</v>
      </c>
      <c r="I10" s="19">
        <f>G10+H10</f>
        <v/>
      </c>
      <c r="J10" s="119" t="n">
        <v>18059</v>
      </c>
      <c r="K10" s="117" t="n">
        <v>14582.276</v>
      </c>
      <c r="L10" s="117" t="n">
        <v>323.4579944</v>
      </c>
      <c r="M10" s="19">
        <f>K10+L10</f>
        <v/>
      </c>
      <c r="N10" s="88" t="n">
        <v>49</v>
      </c>
      <c r="O10" s="88" t="n">
        <v>49</v>
      </c>
      <c r="P10" s="88" t="n">
        <v>42</v>
      </c>
    </row>
    <row r="11">
      <c r="B11" s="16" t="inlineStr">
        <is>
          <t>WM DC</t>
        </is>
      </c>
      <c r="C11" s="17" t="n">
        <v>3091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10136</v>
      </c>
      <c r="E12" s="140" t="inlineStr">
        <is>
          <t>Room 4</t>
        </is>
      </c>
      <c r="F12" s="119" t="n">
        <v>15257</v>
      </c>
      <c r="G12" s="117" t="n">
        <v>11834.14275</v>
      </c>
      <c r="H12" s="117" t="n">
        <v>18244.93118256001</v>
      </c>
      <c r="I12" s="19">
        <f>G12+H12</f>
        <v/>
      </c>
      <c r="J12" s="119" t="n">
        <v>15362</v>
      </c>
      <c r="K12" s="117" t="n">
        <v>14429.0285</v>
      </c>
      <c r="L12" s="117" t="n">
        <v>18359.21339833999</v>
      </c>
      <c r="M12" s="19">
        <f>K12+L12</f>
        <v/>
      </c>
      <c r="N12" s="88" t="n">
        <v>57</v>
      </c>
      <c r="O12" s="88" t="n">
        <v>52</v>
      </c>
      <c r="P12" s="88" t="n">
        <v>44</v>
      </c>
    </row>
    <row r="13">
      <c r="B13" s="16" t="inlineStr">
        <is>
          <t>KING SOOPERS</t>
        </is>
      </c>
      <c r="C13" s="17" t="n">
        <v>2568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/>
      <c r="E14" s="18" t="inlineStr">
        <is>
          <t>Room 5</t>
        </is>
      </c>
      <c r="F14" s="119" t="n">
        <v>22790</v>
      </c>
      <c r="G14" s="117" t="n">
        <v>16181.95875</v>
      </c>
      <c r="H14" s="117" t="n">
        <v>26869.90927987999</v>
      </c>
      <c r="I14" s="19">
        <f>G14+H14</f>
        <v/>
      </c>
      <c r="J14" s="119" t="n">
        <v>23599</v>
      </c>
      <c r="K14" s="117" t="n">
        <v>20701.90725</v>
      </c>
      <c r="L14" s="117" t="n">
        <v>27989.84741643999</v>
      </c>
      <c r="M14" s="19">
        <f>K14+L14</f>
        <v/>
      </c>
      <c r="N14" s="88" t="n">
        <v>69</v>
      </c>
      <c r="O14" s="88" t="n">
        <v>68</v>
      </c>
      <c r="P14" s="88" t="n">
        <v>53</v>
      </c>
    </row>
    <row r="15">
      <c r="B15" s="43" t="inlineStr">
        <is>
          <t>RALPHS</t>
        </is>
      </c>
      <c r="C15" s="17" t="n">
        <v>2036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521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10048.51396872</v>
      </c>
      <c r="I16" s="19">
        <f>G16+H16</f>
        <v/>
      </c>
      <c r="J16" s="119" t="n">
        <v>0</v>
      </c>
      <c r="K16" s="117" t="n">
        <v>0</v>
      </c>
      <c r="L16" s="117" t="n">
        <v>10170.6798805</v>
      </c>
      <c r="M16" s="19">
        <f>K16+L16</f>
        <v/>
      </c>
      <c r="N16" s="88" t="n">
        <v>14</v>
      </c>
      <c r="O16" s="88" t="n">
        <v>13</v>
      </c>
      <c r="P16" s="88" t="n">
        <v>12</v>
      </c>
    </row>
    <row r="17" customFormat="1" s="4">
      <c r="B17" s="16" t="inlineStr">
        <is>
          <t>SBUX PHX</t>
        </is>
      </c>
      <c r="C17" s="17" t="n">
        <v>9897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392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4438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9598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38478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3091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14163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4092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1.xml><?xml version="1.0" encoding="utf-8"?>
<worksheet xmlns:r="http://schemas.openxmlformats.org/officeDocument/2006/relationships" xmlns="http://schemas.openxmlformats.org/spreadsheetml/2006/main">
  <sheetPr codeName="Sheet23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69</v>
      </c>
      <c r="E6" s="18" t="inlineStr">
        <is>
          <t xml:space="preserve">Room 1 </t>
        </is>
      </c>
      <c r="F6" s="119" t="n">
        <v>25282</v>
      </c>
      <c r="G6" s="117" t="n">
        <v>12301.55293333333</v>
      </c>
      <c r="H6" s="117" t="n">
        <v>5973.576998600005</v>
      </c>
      <c r="I6" s="19">
        <f>G6+H6</f>
        <v/>
      </c>
      <c r="J6" s="119" t="n">
        <v>24406</v>
      </c>
      <c r="K6" s="117" t="n">
        <v>13853.33843333334</v>
      </c>
      <c r="L6" s="117" t="n">
        <v>6017.931562660005</v>
      </c>
      <c r="M6" s="19">
        <f>K6+L6</f>
        <v/>
      </c>
      <c r="N6" s="85" t="n">
        <v>82</v>
      </c>
      <c r="O6" s="85" t="n">
        <v>84</v>
      </c>
      <c r="P6" s="85" t="n">
        <v>64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1153</v>
      </c>
      <c r="E8" s="140" t="inlineStr">
        <is>
          <t>Room 2</t>
        </is>
      </c>
      <c r="F8" s="119" t="n">
        <v>0</v>
      </c>
      <c r="G8" s="117" t="n">
        <v>0</v>
      </c>
      <c r="H8" s="117" t="n">
        <v>3691.84755236</v>
      </c>
      <c r="I8" s="19">
        <f>G8+H8</f>
        <v/>
      </c>
      <c r="J8" s="119" t="n">
        <v>0</v>
      </c>
      <c r="K8" s="117" t="n">
        <v>0</v>
      </c>
      <c r="L8" s="117" t="n">
        <v>3630.9507167</v>
      </c>
      <c r="M8" s="19">
        <f>K8+L8</f>
        <v/>
      </c>
      <c r="N8" s="87" t="n">
        <v>7</v>
      </c>
      <c r="O8" s="87" t="n">
        <v>7</v>
      </c>
      <c r="P8" s="87" t="n">
        <v>7</v>
      </c>
    </row>
    <row r="9">
      <c r="B9" s="28" t="inlineStr">
        <is>
          <t>SPROUTS AZ</t>
        </is>
      </c>
      <c r="C9" s="17" t="n">
        <v>2353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920</v>
      </c>
      <c r="E10" s="18" t="inlineStr">
        <is>
          <t>Room 3</t>
        </is>
      </c>
      <c r="F10" s="119" t="n">
        <v>17359</v>
      </c>
      <c r="G10" s="117" t="n">
        <v>11666.8665</v>
      </c>
      <c r="H10" s="117" t="n">
        <v>372.14721</v>
      </c>
      <c r="I10" s="19">
        <f>G10+H10</f>
        <v/>
      </c>
      <c r="J10" s="119" t="n">
        <v>16418</v>
      </c>
      <c r="K10" s="117" t="n">
        <v>12373.3565</v>
      </c>
      <c r="L10" s="117" t="n">
        <v>330.3895454</v>
      </c>
      <c r="M10" s="19">
        <f>K10+L10</f>
        <v/>
      </c>
      <c r="N10" s="88" t="n">
        <v>52</v>
      </c>
      <c r="O10" s="88" t="n">
        <v>52</v>
      </c>
      <c r="P10" s="88" t="n">
        <v>44</v>
      </c>
    </row>
    <row r="11">
      <c r="B11" s="16" t="inlineStr">
        <is>
          <t>WM DC</t>
        </is>
      </c>
      <c r="C11" s="17" t="n">
        <v>1634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8106</v>
      </c>
      <c r="E12" s="140" t="inlineStr">
        <is>
          <t>Room 4</t>
        </is>
      </c>
      <c r="F12" s="119" t="n">
        <v>15547</v>
      </c>
      <c r="G12" s="117" t="n">
        <v>12534.98525</v>
      </c>
      <c r="H12" s="117" t="n">
        <v>18147.17582863999</v>
      </c>
      <c r="I12" s="19">
        <f>G12+H12</f>
        <v/>
      </c>
      <c r="J12" s="119" t="n">
        <v>15687</v>
      </c>
      <c r="K12" s="117" t="n">
        <v>14157.2745</v>
      </c>
      <c r="L12" s="117" t="n">
        <v>18281.33410737</v>
      </c>
      <c r="M12" s="19">
        <f>K12+L12</f>
        <v/>
      </c>
      <c r="N12" s="88" t="n">
        <v>60</v>
      </c>
      <c r="O12" s="88" t="n">
        <v>61</v>
      </c>
      <c r="P12" s="88" t="n">
        <v>43</v>
      </c>
    </row>
    <row r="13">
      <c r="B13" s="16" t="inlineStr">
        <is>
          <t>KING SOOPERS</t>
        </is>
      </c>
      <c r="C13" s="17" t="n">
        <v>1283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28205</v>
      </c>
      <c r="E14" s="18" t="inlineStr">
        <is>
          <t>Room 5</t>
        </is>
      </c>
      <c r="F14" s="119" t="n">
        <v>17730</v>
      </c>
      <c r="G14" s="117" t="n">
        <v>15751.52375</v>
      </c>
      <c r="H14" s="117" t="n">
        <v>22125.00282466001</v>
      </c>
      <c r="I14" s="19">
        <f>G14+H14</f>
        <v/>
      </c>
      <c r="J14" s="119" t="n">
        <v>17920</v>
      </c>
      <c r="K14" s="117" t="n">
        <v>17724.977</v>
      </c>
      <c r="L14" s="117" t="n">
        <v>22257.27858310002</v>
      </c>
      <c r="M14" s="19">
        <f>K14+L14</f>
        <v/>
      </c>
      <c r="N14" s="88" t="n">
        <v>66</v>
      </c>
      <c r="O14" s="88" t="n">
        <v>65</v>
      </c>
      <c r="P14" s="88" t="n">
        <v>49</v>
      </c>
    </row>
    <row r="15">
      <c r="B15" s="43" t="inlineStr">
        <is>
          <t>RALPHS</t>
        </is>
      </c>
      <c r="C15" s="17" t="n">
        <v>990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244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5544.87591884</v>
      </c>
      <c r="I16" s="19">
        <f>G16+H16</f>
        <v/>
      </c>
      <c r="J16" s="119" t="n">
        <v>0</v>
      </c>
      <c r="K16" s="117" t="n">
        <v>0</v>
      </c>
      <c r="L16" s="117" t="n">
        <v>5566.860594059999</v>
      </c>
      <c r="M16" s="19">
        <f>K16+L16</f>
        <v/>
      </c>
      <c r="N16" s="88" t="n">
        <v>12</v>
      </c>
      <c r="O16" s="88" t="n">
        <v>11</v>
      </c>
      <c r="P16" s="88" t="n">
        <v>11</v>
      </c>
    </row>
    <row r="17" customFormat="1" s="4">
      <c r="B17" s="16" t="inlineStr">
        <is>
          <t>SBUX PHX</t>
        </is>
      </c>
      <c r="C17" s="17" t="n">
        <v>9515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999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4487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11285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35789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69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1634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16749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3273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2.xml><?xml version="1.0" encoding="utf-8"?>
<worksheet xmlns:r="http://schemas.openxmlformats.org/officeDocument/2006/relationships" xmlns="http://schemas.openxmlformats.org/spreadsheetml/2006/main">
  <sheetPr codeName="Sheet232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10213</v>
      </c>
      <c r="G6" s="117" t="n">
        <v>9852</v>
      </c>
      <c r="H6" s="117" t="n">
        <v>1120</v>
      </c>
      <c r="I6" s="19">
        <f>G6+H6</f>
        <v/>
      </c>
      <c r="J6" s="119" t="n">
        <v>10566</v>
      </c>
      <c r="K6" s="117" t="n">
        <v>10135</v>
      </c>
      <c r="L6" s="117" t="n">
        <v>1283</v>
      </c>
      <c r="M6" s="19">
        <f>K6+L6</f>
        <v/>
      </c>
      <c r="N6" s="85" t="n">
        <v>46</v>
      </c>
      <c r="O6" s="85" t="n">
        <v>47</v>
      </c>
      <c r="P6" s="85" t="n">
        <v>36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0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0</v>
      </c>
      <c r="O8" s="87" t="n">
        <v>0</v>
      </c>
      <c r="P8" s="87" t="n">
        <v>0</v>
      </c>
    </row>
    <row r="9">
      <c r="B9" s="28" t="inlineStr">
        <is>
          <t>SPROUTS AZ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0</v>
      </c>
      <c r="E10" s="18" t="inlineStr">
        <is>
          <t>Room 3</t>
        </is>
      </c>
      <c r="F10" s="119" t="n">
        <v>5367</v>
      </c>
      <c r="G10" s="117" t="n">
        <v>2759</v>
      </c>
      <c r="H10" s="117" t="n">
        <v>285</v>
      </c>
      <c r="I10" s="19">
        <f>G10+H10</f>
        <v/>
      </c>
      <c r="J10" s="119" t="n">
        <v>5389</v>
      </c>
      <c r="K10" s="117" t="n">
        <v>2833</v>
      </c>
      <c r="L10" s="117" t="n">
        <v>297</v>
      </c>
      <c r="M10" s="19">
        <f>K10+L10</f>
        <v/>
      </c>
      <c r="N10" s="88" t="n">
        <v>1</v>
      </c>
      <c r="O10" s="88" t="n">
        <v>0</v>
      </c>
      <c r="P10" s="88" t="n">
        <v>1</v>
      </c>
    </row>
    <row r="11">
      <c r="B11" s="16" t="inlineStr">
        <is>
          <t>WM DC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9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KING SOOPERS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88" t="n">
        <v>1</v>
      </c>
    </row>
    <row r="15">
      <c r="B15" s="43" t="inlineStr">
        <is>
          <t>RALPHS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88" t="n">
        <v>0</v>
      </c>
    </row>
    <row r="17" customFormat="1" s="4">
      <c r="B17" s="16" t="inlineStr">
        <is>
          <t>SBUX PHX</t>
        </is>
      </c>
      <c r="C17" s="17" t="n">
        <v>10681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567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4707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0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0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15580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0</v>
      </c>
      <c r="D33" s="80">
        <f>SUM(C9+C10)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3.xml><?xml version="1.0" encoding="utf-8"?>
<worksheet xmlns:r="http://schemas.openxmlformats.org/officeDocument/2006/relationships" xmlns="http://schemas.openxmlformats.org/spreadsheetml/2006/main">
  <sheetPr codeName="Sheet233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63</v>
      </c>
      <c r="E6" s="18" t="inlineStr">
        <is>
          <t xml:space="preserve">Room 1 </t>
        </is>
      </c>
      <c r="F6" s="119" t="n">
        <v>24326</v>
      </c>
      <c r="G6" s="117" t="n">
        <v>12867.38763333334</v>
      </c>
      <c r="H6" s="117" t="n">
        <v>6451.521795079998</v>
      </c>
      <c r="I6" s="19">
        <f>G6+H6</f>
        <v/>
      </c>
      <c r="J6" s="119" t="n">
        <v>24310</v>
      </c>
      <c r="K6" s="117" t="n">
        <v>14133.08388333333</v>
      </c>
      <c r="L6" s="117" t="n">
        <v>6310.62707468</v>
      </c>
      <c r="M6" s="19">
        <f>K6+L6</f>
        <v/>
      </c>
      <c r="N6" s="85" t="n">
        <v>76</v>
      </c>
      <c r="O6" s="85" t="n">
        <v>77</v>
      </c>
      <c r="P6" s="85" t="n">
        <v>62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2173</v>
      </c>
      <c r="E8" s="140" t="inlineStr">
        <is>
          <t>Room 2</t>
        </is>
      </c>
      <c r="F8" s="119" t="n">
        <v>0</v>
      </c>
      <c r="G8" s="117" t="n">
        <v>0</v>
      </c>
      <c r="H8" s="117" t="n">
        <v>4136.436864339999</v>
      </c>
      <c r="I8" s="19">
        <f>G8+H8</f>
        <v/>
      </c>
      <c r="J8" s="119" t="n">
        <v>0</v>
      </c>
      <c r="K8" s="117" t="n">
        <v>0</v>
      </c>
      <c r="L8" s="117" t="n">
        <v>4102.20034356</v>
      </c>
      <c r="M8" s="19">
        <f>K8+L8</f>
        <v/>
      </c>
      <c r="N8" s="87" t="n">
        <v>8</v>
      </c>
      <c r="O8" s="87" t="n">
        <v>8</v>
      </c>
      <c r="P8" s="87" t="n">
        <v>6</v>
      </c>
    </row>
    <row r="9">
      <c r="B9" s="28" t="inlineStr">
        <is>
          <t>SPROUTS AZ</t>
        </is>
      </c>
      <c r="C9" s="17" t="n">
        <v>1864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945</v>
      </c>
      <c r="E10" s="18" t="inlineStr">
        <is>
          <t>Room 3</t>
        </is>
      </c>
      <c r="F10" s="119" t="n">
        <v>19606</v>
      </c>
      <c r="G10" s="117" t="n">
        <v>14231.8565</v>
      </c>
      <c r="H10" s="117" t="n">
        <v>385.025771</v>
      </c>
      <c r="I10" s="19">
        <f>G10+H10</f>
        <v/>
      </c>
      <c r="J10" s="119" t="n">
        <v>19315</v>
      </c>
      <c r="K10" s="117" t="n">
        <v>14801.131</v>
      </c>
      <c r="L10" s="117" t="n">
        <v>345.5975102</v>
      </c>
      <c r="M10" s="19">
        <f>K10+L10</f>
        <v/>
      </c>
      <c r="N10" s="88" t="n">
        <v>45</v>
      </c>
      <c r="O10" s="88" t="n">
        <v>46</v>
      </c>
      <c r="P10" s="88" t="n">
        <v>36</v>
      </c>
    </row>
    <row r="11">
      <c r="B11" s="16" t="inlineStr">
        <is>
          <t>WM DC</t>
        </is>
      </c>
      <c r="C11" s="17" t="n">
        <v>2225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9521</v>
      </c>
      <c r="E12" s="140" t="inlineStr">
        <is>
          <t>Room 4</t>
        </is>
      </c>
      <c r="F12" s="119" t="n">
        <v>15591</v>
      </c>
      <c r="G12" s="117" t="n">
        <v>12304.7875</v>
      </c>
      <c r="H12" s="117" t="n">
        <v>18221.43364037001</v>
      </c>
      <c r="I12" s="19">
        <f>G12+H12</f>
        <v/>
      </c>
      <c r="J12" s="119" t="n">
        <v>15112</v>
      </c>
      <c r="K12" s="117" t="n">
        <v>13913.2775</v>
      </c>
      <c r="L12" s="117" t="n">
        <v>17795.74818325001</v>
      </c>
      <c r="M12" s="19">
        <f>K12+L12</f>
        <v/>
      </c>
      <c r="N12" s="88" t="n">
        <v>55</v>
      </c>
      <c r="O12" s="88" t="n">
        <v>50</v>
      </c>
      <c r="P12" s="88" t="n">
        <v>48</v>
      </c>
    </row>
    <row r="13">
      <c r="B13" s="16" t="inlineStr">
        <is>
          <t>KING SOOPERS</t>
        </is>
      </c>
      <c r="C13" s="17" t="n">
        <v>2568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25712</v>
      </c>
      <c r="E14" s="18" t="inlineStr">
        <is>
          <t>Room 5</t>
        </is>
      </c>
      <c r="F14" s="119" t="n">
        <v>19766</v>
      </c>
      <c r="G14" s="117" t="n">
        <v>16202.1135</v>
      </c>
      <c r="H14" s="117" t="n">
        <v>25278.34820965999</v>
      </c>
      <c r="I14" s="19">
        <f>G14+H14</f>
        <v/>
      </c>
      <c r="J14" s="119" t="n">
        <v>19043</v>
      </c>
      <c r="K14" s="117" t="n">
        <v>17436.739</v>
      </c>
      <c r="L14" s="117" t="n">
        <v>24300.71254600001</v>
      </c>
      <c r="M14" s="19">
        <f>K14+L14</f>
        <v/>
      </c>
      <c r="N14" s="88" t="n">
        <v>69</v>
      </c>
      <c r="O14" s="88" t="n">
        <v>68</v>
      </c>
      <c r="P14" s="88" t="n">
        <v>56</v>
      </c>
    </row>
    <row r="15">
      <c r="B15" s="43" t="inlineStr">
        <is>
          <t>RALPHS</t>
        </is>
      </c>
      <c r="C15" s="17" t="n">
        <v>1469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521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9679.64971184</v>
      </c>
      <c r="I16" s="19">
        <f>G16+H16</f>
        <v/>
      </c>
      <c r="J16" s="119" t="n">
        <v>0</v>
      </c>
      <c r="K16" s="117" t="n">
        <v>0</v>
      </c>
      <c r="L16" s="117" t="n">
        <v>9678.55947298</v>
      </c>
      <c r="M16" s="19">
        <f>K16+L16</f>
        <v/>
      </c>
      <c r="N16" s="88" t="n">
        <v>10</v>
      </c>
      <c r="O16" s="88" t="n">
        <v>10</v>
      </c>
      <c r="P16" s="88" t="n">
        <v>10</v>
      </c>
    </row>
    <row r="17" customFormat="1" s="4">
      <c r="B17" s="16" t="inlineStr">
        <is>
          <t>SBUX PHX</t>
        </is>
      </c>
      <c r="C17" s="17" t="n">
        <v>10557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902</v>
      </c>
      <c r="E18" s="84" t="n"/>
      <c r="F18" s="135" t="n">
        <v>79289</v>
      </c>
      <c r="G18" s="135" t="n">
        <v>55606.14513333333</v>
      </c>
      <c r="H18" s="135" t="n">
        <v>64152.41599229</v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4627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11622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37805</v>
      </c>
      <c r="D29" s="76" t="n">
        <v>36629</v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63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2225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16045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3349</v>
      </c>
      <c r="D33" s="80" t="n">
        <v>3349</v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4.xml><?xml version="1.0" encoding="utf-8"?>
<worksheet xmlns:r="http://schemas.openxmlformats.org/officeDocument/2006/relationships" xmlns="http://schemas.openxmlformats.org/spreadsheetml/2006/main">
  <sheetPr codeName="Sheet23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120</v>
      </c>
      <c r="E6" s="18" t="inlineStr">
        <is>
          <t xml:space="preserve">Room 1 </t>
        </is>
      </c>
      <c r="F6" s="119" t="n">
        <v>25732</v>
      </c>
      <c r="G6" s="117" t="n">
        <v>13001.45481666667</v>
      </c>
      <c r="H6" s="117" t="n">
        <v>6469.148792059999</v>
      </c>
      <c r="I6" s="19">
        <f>G6+H6</f>
        <v/>
      </c>
      <c r="J6" s="119" t="n">
        <v>26821</v>
      </c>
      <c r="K6" s="117" t="n">
        <v>13872.03156666666</v>
      </c>
      <c r="L6" s="117" t="n">
        <v>6138.999481279998</v>
      </c>
      <c r="M6" s="19">
        <f>K6+L6</f>
        <v/>
      </c>
      <c r="N6" s="85" t="n">
        <v>88</v>
      </c>
      <c r="O6" s="85" t="n">
        <v>86</v>
      </c>
      <c r="P6" s="85" t="n">
        <v>75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1645</v>
      </c>
      <c r="E8" s="140" t="inlineStr">
        <is>
          <t>Room 2</t>
        </is>
      </c>
      <c r="F8" s="119" t="n">
        <v>0</v>
      </c>
      <c r="G8" s="117" t="n">
        <v>0</v>
      </c>
      <c r="H8" s="117" t="n">
        <v>3604.61722592</v>
      </c>
      <c r="I8" s="19">
        <f>G8+H8</f>
        <v/>
      </c>
      <c r="J8" s="119" t="n">
        <v>0</v>
      </c>
      <c r="K8" s="117" t="n">
        <v>0</v>
      </c>
      <c r="L8" s="117" t="n">
        <v>3628.86425054</v>
      </c>
      <c r="M8" s="19">
        <f>K8+L8</f>
        <v/>
      </c>
      <c r="N8" s="87" t="n">
        <v>7</v>
      </c>
      <c r="O8" s="87" t="n">
        <v>7</v>
      </c>
      <c r="P8" s="87" t="n">
        <v>3</v>
      </c>
    </row>
    <row r="9">
      <c r="B9" s="28" t="inlineStr">
        <is>
          <t>SPROUTS AZ</t>
        </is>
      </c>
      <c r="C9" s="17" t="n">
        <v>1536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1047</v>
      </c>
      <c r="E10" s="18" t="inlineStr">
        <is>
          <t>Room 3</t>
        </is>
      </c>
      <c r="F10" s="119" t="n">
        <v>18324</v>
      </c>
      <c r="G10" s="117" t="n">
        <v>12665.4545</v>
      </c>
      <c r="H10" s="117" t="n">
        <v>380.920571</v>
      </c>
      <c r="I10" s="19">
        <f>G10+H10</f>
        <v/>
      </c>
      <c r="J10" s="119" t="n">
        <v>18572</v>
      </c>
      <c r="K10" s="117" t="n">
        <v>13227.5055</v>
      </c>
      <c r="L10" s="117" t="n">
        <v>375.3217316</v>
      </c>
      <c r="M10" s="19">
        <f>K10+L10</f>
        <v/>
      </c>
      <c r="N10" s="88" t="n">
        <v>49</v>
      </c>
      <c r="O10" s="88" t="n">
        <v>49</v>
      </c>
      <c r="P10" s="88" t="n">
        <v>46</v>
      </c>
    </row>
    <row r="11">
      <c r="B11" s="16" t="inlineStr">
        <is>
          <t>WM DC</t>
        </is>
      </c>
      <c r="C11" s="17" t="n">
        <v>2205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9663</v>
      </c>
      <c r="E12" s="140" t="inlineStr">
        <is>
          <t>Room 4</t>
        </is>
      </c>
      <c r="F12" s="119" t="n">
        <v>14656</v>
      </c>
      <c r="G12" s="117" t="n">
        <v>12247.648</v>
      </c>
      <c r="H12" s="117" t="n">
        <v>17044.45221697999</v>
      </c>
      <c r="I12" s="19">
        <f>G12+H12</f>
        <v/>
      </c>
      <c r="J12" s="119" t="n">
        <v>13302</v>
      </c>
      <c r="K12" s="117" t="n">
        <v>12344.1965</v>
      </c>
      <c r="L12" s="117" t="n">
        <v>15922.56057802999</v>
      </c>
      <c r="M12" s="19">
        <f>K12+L12</f>
        <v/>
      </c>
      <c r="N12" s="88" t="n">
        <v>55</v>
      </c>
      <c r="O12" s="88" t="n">
        <v>48</v>
      </c>
      <c r="P12" s="88" t="n">
        <v>49</v>
      </c>
    </row>
    <row r="13">
      <c r="B13" s="16" t="inlineStr">
        <is>
          <t>KING SOOPERS</t>
        </is>
      </c>
      <c r="C13" s="17" t="n">
        <v>1802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12544</v>
      </c>
      <c r="E14" s="18" t="inlineStr">
        <is>
          <t>Room 5</t>
        </is>
      </c>
      <c r="F14" s="119" t="n">
        <v>19170</v>
      </c>
      <c r="G14" s="117" t="n">
        <v>15524.2695</v>
      </c>
      <c r="H14" s="117" t="n">
        <v>23474.0257757</v>
      </c>
      <c r="I14" s="19">
        <f>G14+H14</f>
        <v/>
      </c>
      <c r="J14" s="119" t="n">
        <v>18106</v>
      </c>
      <c r="K14" s="117" t="n">
        <v>15604.875</v>
      </c>
      <c r="L14" s="117" t="n">
        <v>22102.66183286001</v>
      </c>
      <c r="M14" s="19">
        <f>K14+L14</f>
        <v/>
      </c>
      <c r="N14" s="88" t="n">
        <v>70</v>
      </c>
      <c r="O14" s="88" t="n">
        <v>68</v>
      </c>
      <c r="P14" s="88" t="n">
        <v>59</v>
      </c>
    </row>
    <row r="15">
      <c r="B15" s="43" t="inlineStr">
        <is>
          <t>RALPHS</t>
        </is>
      </c>
      <c r="C15" s="17" t="n">
        <v>1053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262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5646.51148322</v>
      </c>
      <c r="I16" s="19">
        <f>G16+H16</f>
        <v/>
      </c>
      <c r="J16" s="119" t="n">
        <v>0</v>
      </c>
      <c r="K16" s="117" t="n">
        <v>0</v>
      </c>
      <c r="L16" s="117" t="n">
        <v>5541.224250879999</v>
      </c>
      <c r="M16" s="19">
        <f>K16+L16</f>
        <v/>
      </c>
      <c r="N16" s="88" t="n">
        <v>10</v>
      </c>
      <c r="O16" s="88" t="n">
        <v>12</v>
      </c>
      <c r="P16" s="88" t="n">
        <v>9</v>
      </c>
    </row>
    <row r="17" customFormat="1" s="4">
      <c r="B17" s="16" t="inlineStr">
        <is>
          <t>SBUX PHX</t>
        </is>
      </c>
      <c r="C17" s="17" t="n">
        <v>11575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714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5030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11516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34783</v>
      </c>
      <c r="D29" s="76" t="n">
        <v>32457</v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120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2205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15855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3165</v>
      </c>
      <c r="D33" s="80" t="n">
        <v>3165</v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5.xml><?xml version="1.0" encoding="utf-8"?>
<worksheet xmlns:r="http://schemas.openxmlformats.org/officeDocument/2006/relationships" xmlns="http://schemas.openxmlformats.org/spreadsheetml/2006/main">
  <sheetPr codeName="Sheet235">
    <tabColor theme="1"/>
    <outlinePr summaryBelow="1" summaryRight="1"/>
    <pageSetUpPr fitToPage="1"/>
  </sheetPr>
  <dimension ref="B2:AB34"/>
  <sheetViews>
    <sheetView topLeftCell="A4" zoomScale="130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HC as of 8:19AM</t>
        </is>
      </c>
    </row>
    <row r="6">
      <c r="B6" s="16" t="inlineStr">
        <is>
          <t>QT</t>
        </is>
      </c>
      <c r="C6" s="17" t="n">
        <v>64</v>
      </c>
      <c r="E6" s="18" t="inlineStr">
        <is>
          <t xml:space="preserve">Room 1 </t>
        </is>
      </c>
      <c r="F6" s="119" t="n">
        <v>23463</v>
      </c>
      <c r="G6" s="117" t="n">
        <v>12544.193</v>
      </c>
      <c r="H6" s="117" t="n">
        <v>5875.825928040002</v>
      </c>
      <c r="I6" s="19">
        <f>G6+H6</f>
        <v/>
      </c>
      <c r="J6" s="119" t="n">
        <v>25441</v>
      </c>
      <c r="K6" s="117" t="n">
        <v>13966.119</v>
      </c>
      <c r="L6" s="117" t="n">
        <v>5604.181446040001</v>
      </c>
      <c r="M6" s="19">
        <f>K6+L6</f>
        <v/>
      </c>
      <c r="N6" s="85" t="n">
        <v>78</v>
      </c>
      <c r="O6" s="85" t="n">
        <v>76</v>
      </c>
      <c r="P6" s="85" t="n">
        <v>69</v>
      </c>
    </row>
    <row r="7">
      <c r="B7" s="16" t="inlineStr">
        <is>
          <t>CANTEEN AZ</t>
        </is>
      </c>
      <c r="C7" s="17" t="n">
        <v>20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1879</v>
      </c>
      <c r="E8" s="140" t="inlineStr">
        <is>
          <t>Room 2</t>
        </is>
      </c>
      <c r="F8" s="119" t="n">
        <v>0</v>
      </c>
      <c r="G8" s="117" t="n">
        <v>0</v>
      </c>
      <c r="H8" s="117" t="n">
        <v>4157.70546424</v>
      </c>
      <c r="I8" s="19">
        <f>G8+H8</f>
        <v/>
      </c>
      <c r="J8" s="119" t="n">
        <v>0</v>
      </c>
      <c r="K8" s="117" t="n">
        <v>0</v>
      </c>
      <c r="L8" s="117" t="n">
        <v>4141.06767864</v>
      </c>
      <c r="M8" s="19">
        <f>K8+L8</f>
        <v/>
      </c>
      <c r="N8" s="87" t="n">
        <v>5</v>
      </c>
      <c r="O8" s="87" t="n">
        <v>5</v>
      </c>
      <c r="P8" s="87" t="n">
        <v>4</v>
      </c>
    </row>
    <row r="9">
      <c r="B9" s="28" t="inlineStr">
        <is>
          <t>SPROUTS AZ</t>
        </is>
      </c>
      <c r="C9" s="17" t="n">
        <v>1824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1176</v>
      </c>
      <c r="E10" s="18" t="inlineStr">
        <is>
          <t>Room 3</t>
        </is>
      </c>
      <c r="F10" s="119" t="n">
        <v>17906</v>
      </c>
      <c r="G10" s="117" t="n">
        <v>13271.4195</v>
      </c>
      <c r="H10" s="117" t="n">
        <v>353.337338</v>
      </c>
      <c r="I10" s="19">
        <f>G10+H10</f>
        <v/>
      </c>
      <c r="J10" s="119" t="n">
        <v>17601</v>
      </c>
      <c r="K10" s="117" t="n">
        <v>13547.0275</v>
      </c>
      <c r="L10" s="117" t="n">
        <v>343.0576164</v>
      </c>
      <c r="M10" s="19">
        <f>K10+L10</f>
        <v/>
      </c>
      <c r="N10" s="88" t="n">
        <v>45</v>
      </c>
      <c r="O10" s="88" t="n">
        <v>43</v>
      </c>
      <c r="P10" s="88" t="n">
        <v>44</v>
      </c>
    </row>
    <row r="11">
      <c r="B11" s="16" t="inlineStr">
        <is>
          <t>WM DC</t>
        </is>
      </c>
      <c r="C11" s="17" t="n">
        <v>1947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9746</v>
      </c>
      <c r="E12" s="140" t="inlineStr">
        <is>
          <t>Room 4</t>
        </is>
      </c>
      <c r="F12" s="119" t="n">
        <v>13906</v>
      </c>
      <c r="G12" s="117" t="n">
        <v>11134.76625</v>
      </c>
      <c r="H12" s="117" t="n">
        <v>16164.71437944002</v>
      </c>
      <c r="I12" s="19">
        <f>G12+H12</f>
        <v/>
      </c>
      <c r="J12" s="119" t="n">
        <v>13587</v>
      </c>
      <c r="K12" s="117" t="n">
        <v>12523.9735</v>
      </c>
      <c r="L12" s="117" t="n">
        <v>15979.7451405</v>
      </c>
      <c r="M12" s="19">
        <f>K12+L12</f>
        <v/>
      </c>
      <c r="N12" s="88" t="n">
        <v>54</v>
      </c>
      <c r="O12" s="88" t="n">
        <v>49</v>
      </c>
      <c r="P12" s="88" t="n">
        <v>48</v>
      </c>
    </row>
    <row r="13">
      <c r="B13" s="16" t="inlineStr">
        <is>
          <t>KING SOOPERS</t>
        </is>
      </c>
      <c r="C13" s="17" t="n">
        <v>2051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27176</v>
      </c>
      <c r="E14" s="18" t="inlineStr">
        <is>
          <t>Room 5</t>
        </is>
      </c>
      <c r="F14" s="119" t="n">
        <v>18420</v>
      </c>
      <c r="G14" s="117" t="n">
        <v>14411.30975</v>
      </c>
      <c r="H14" s="117" t="n">
        <v>21183.4624985</v>
      </c>
      <c r="I14" s="19">
        <f>G14+H14</f>
        <v/>
      </c>
      <c r="J14" s="119" t="n">
        <v>17800</v>
      </c>
      <c r="K14" s="117" t="n">
        <v>15614.2355</v>
      </c>
      <c r="L14" s="117" t="n">
        <v>20510.63134638</v>
      </c>
      <c r="M14" s="19">
        <f>K14+L14</f>
        <v/>
      </c>
      <c r="N14" s="88" t="n">
        <v>67</v>
      </c>
      <c r="O14" s="88" t="n">
        <v>66</v>
      </c>
      <c r="P14" s="88" t="n">
        <v>58</v>
      </c>
    </row>
    <row r="15">
      <c r="B15" s="43" t="inlineStr">
        <is>
          <t>RALPHS</t>
        </is>
      </c>
      <c r="C15" s="17" t="n">
        <v>1518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398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8843.197700199999</v>
      </c>
      <c r="I16" s="19">
        <f>G16+H16</f>
        <v/>
      </c>
      <c r="J16" s="119" t="n">
        <v>0</v>
      </c>
      <c r="K16" s="117" t="n">
        <v>0</v>
      </c>
      <c r="L16" s="117" t="n">
        <v>8711.37186666</v>
      </c>
      <c r="M16" s="19">
        <f>K16+L16</f>
        <v/>
      </c>
      <c r="N16" s="88" t="n">
        <v>12</v>
      </c>
      <c r="O16" s="88" t="n">
        <v>12</v>
      </c>
      <c r="P16" s="88" t="n">
        <v>11</v>
      </c>
    </row>
    <row r="17" customFormat="1" s="4">
      <c r="B17" s="16" t="inlineStr">
        <is>
          <t>SBUX PHX</t>
        </is>
      </c>
      <c r="C17" s="17" t="n">
        <v>10043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1255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4894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11893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20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33749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C9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1947</v>
      </c>
      <c r="D31" s="76">
        <f>C10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15905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3527</v>
      </c>
      <c r="D33" s="76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6.xml><?xml version="1.0" encoding="utf-8"?>
<worksheet xmlns:r="http://schemas.openxmlformats.org/officeDocument/2006/relationships" xmlns="http://schemas.openxmlformats.org/spreadsheetml/2006/main">
  <sheetPr codeName="Sheet23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HC as of 8:17AM</t>
        </is>
      </c>
    </row>
    <row r="6">
      <c r="B6" s="16" t="inlineStr">
        <is>
          <t>QT</t>
        </is>
      </c>
      <c r="C6" s="17" t="n">
        <v>136</v>
      </c>
      <c r="E6" s="18" t="inlineStr">
        <is>
          <t xml:space="preserve">Room 1 </t>
        </is>
      </c>
      <c r="F6" s="119" t="n">
        <v>27940</v>
      </c>
      <c r="G6" s="117" t="n">
        <v>13059.32701666667</v>
      </c>
      <c r="H6" s="117" t="n">
        <v>6595.431498979998</v>
      </c>
      <c r="I6" s="19">
        <f>G6+H6</f>
        <v/>
      </c>
      <c r="J6" s="119" t="n">
        <v>26581</v>
      </c>
      <c r="K6" s="117" t="n">
        <v>14201.05876666667</v>
      </c>
      <c r="L6" s="117" t="n">
        <v>6588.869064279996</v>
      </c>
      <c r="M6" s="19">
        <f>K6+L6</f>
        <v/>
      </c>
      <c r="N6" s="85" t="n">
        <v>81</v>
      </c>
      <c r="O6" s="85" t="n">
        <v>79</v>
      </c>
      <c r="P6" s="85" t="n">
        <v>75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1447</v>
      </c>
      <c r="E8" s="140" t="inlineStr">
        <is>
          <t>Room 2</t>
        </is>
      </c>
      <c r="F8" s="119" t="n">
        <v>0</v>
      </c>
      <c r="G8" s="117" t="n">
        <v>0</v>
      </c>
      <c r="H8" s="117" t="n">
        <v>3845.10723588</v>
      </c>
      <c r="I8" s="19">
        <f>G8+H8</f>
        <v/>
      </c>
      <c r="J8" s="119" t="n">
        <v>0</v>
      </c>
      <c r="K8" s="117" t="n">
        <v>0</v>
      </c>
      <c r="L8" s="117" t="n">
        <v>3763.17164066</v>
      </c>
      <c r="M8" s="19">
        <f>K8+L8</f>
        <v/>
      </c>
      <c r="N8" s="87" t="n">
        <v>5</v>
      </c>
      <c r="O8" s="87" t="n">
        <v>5</v>
      </c>
      <c r="P8" s="87" t="n">
        <v>4</v>
      </c>
    </row>
    <row r="9">
      <c r="B9" s="28" t="inlineStr">
        <is>
          <t>SPROUTS AZ</t>
        </is>
      </c>
      <c r="C9" s="17" t="n">
        <v>1816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1068</v>
      </c>
      <c r="E10" s="18" t="inlineStr">
        <is>
          <t>Room 3</t>
        </is>
      </c>
      <c r="F10" s="119" t="n">
        <v>19378</v>
      </c>
      <c r="G10" s="117" t="n">
        <v>12004.078</v>
      </c>
      <c r="H10" s="117" t="n">
        <v>339.30612</v>
      </c>
      <c r="I10" s="19">
        <f>G10+H10</f>
        <v/>
      </c>
      <c r="J10" s="119" t="n">
        <v>19044</v>
      </c>
      <c r="K10" s="117" t="n">
        <v>12730.5895</v>
      </c>
      <c r="L10" s="117" t="n">
        <v>340.4913476</v>
      </c>
      <c r="M10" s="19">
        <f>K10+L10</f>
        <v/>
      </c>
      <c r="N10" s="88" t="n">
        <v>52</v>
      </c>
      <c r="O10" s="88" t="n">
        <v>50</v>
      </c>
      <c r="P10" s="88" t="n">
        <v>47</v>
      </c>
    </row>
    <row r="11">
      <c r="B11" s="16" t="inlineStr">
        <is>
          <t>WM DC</t>
        </is>
      </c>
      <c r="C11" s="17" t="n">
        <v>2393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10718</v>
      </c>
      <c r="E12" s="140" t="inlineStr">
        <is>
          <t>Room 4</t>
        </is>
      </c>
      <c r="F12" s="119" t="n">
        <v>14752</v>
      </c>
      <c r="G12" s="117" t="n">
        <v>11413.58325</v>
      </c>
      <c r="H12" s="117" t="n">
        <v>17641.18488952999</v>
      </c>
      <c r="I12" s="19">
        <f>G12+H12</f>
        <v/>
      </c>
      <c r="J12" s="119" t="n">
        <v>14297</v>
      </c>
      <c r="K12" s="117" t="n">
        <v>13120.624</v>
      </c>
      <c r="L12" s="117" t="n">
        <v>17273.13775246999</v>
      </c>
      <c r="M12" s="19">
        <f>K12+L12</f>
        <v/>
      </c>
      <c r="N12" s="88" t="n">
        <v>52</v>
      </c>
      <c r="O12" s="88" t="n">
        <v>47</v>
      </c>
      <c r="P12" s="88" t="n">
        <v>46</v>
      </c>
    </row>
    <row r="13">
      <c r="B13" s="16" t="inlineStr">
        <is>
          <t>KING SOOPERS</t>
        </is>
      </c>
      <c r="C13" s="17" t="n">
        <v>1585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22769</v>
      </c>
      <c r="E14" s="18" t="inlineStr">
        <is>
          <t>Room 5</t>
        </is>
      </c>
      <c r="F14" s="119" t="n">
        <v>19959</v>
      </c>
      <c r="G14" s="117" t="n">
        <v>15755.95375</v>
      </c>
      <c r="H14" s="117" t="n">
        <v>24784.7765652</v>
      </c>
      <c r="I14" s="19">
        <f>G14+H14</f>
        <v/>
      </c>
      <c r="J14" s="119" t="n">
        <v>18981</v>
      </c>
      <c r="K14" s="117" t="n">
        <v>16992.0005</v>
      </c>
      <c r="L14" s="117" t="n">
        <v>24093.68934116</v>
      </c>
      <c r="M14" s="19">
        <f>K14+L14</f>
        <v/>
      </c>
      <c r="N14" s="88" t="n">
        <v>68</v>
      </c>
      <c r="O14" s="88" t="n">
        <v>66</v>
      </c>
      <c r="P14" s="88" t="n">
        <v>58</v>
      </c>
    </row>
    <row r="15">
      <c r="B15" s="43" t="inlineStr">
        <is>
          <t>RALPHS</t>
        </is>
      </c>
      <c r="C15" s="17" t="n">
        <v>1035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208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5722.8852542</v>
      </c>
      <c r="I16" s="19">
        <f>G16+H16</f>
        <v/>
      </c>
      <c r="J16" s="119" t="n">
        <v>0</v>
      </c>
      <c r="K16" s="117" t="n">
        <v>0</v>
      </c>
      <c r="L16" s="117" t="n">
        <v>5743.79126916</v>
      </c>
      <c r="M16" s="19">
        <f>K16+L16</f>
        <v/>
      </c>
      <c r="N16" s="88" t="n">
        <v>13</v>
      </c>
      <c r="O16" s="88" t="n">
        <v>11</v>
      </c>
      <c r="P16" s="88" t="n">
        <v>13</v>
      </c>
    </row>
    <row r="17" customFormat="1" s="4">
      <c r="B17" s="16" t="inlineStr">
        <is>
          <t>SBUX PHX</t>
        </is>
      </c>
      <c r="C17" s="17" t="n">
        <v>9988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1670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4264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11763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/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34643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200</v>
      </c>
      <c r="D30" s="76">
        <f>C9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2393</v>
      </c>
      <c r="D31" s="76">
        <f>C10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15260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3292</v>
      </c>
      <c r="D33" s="76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7.xml><?xml version="1.0" encoding="utf-8"?>
<worksheet xmlns:r="http://schemas.openxmlformats.org/officeDocument/2006/relationships" xmlns="http://schemas.openxmlformats.org/spreadsheetml/2006/main">
  <sheetPr codeName="Sheet23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44589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  <c r="Q5" s="4" t="inlineStr">
        <is>
          <t>HC as of 8:33AM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22374</v>
      </c>
      <c r="G6" s="117" t="n">
        <v>13225.77125</v>
      </c>
      <c r="H6" s="117" t="n">
        <v>5560.212702099998</v>
      </c>
      <c r="I6" s="19">
        <f>G6+H6</f>
        <v/>
      </c>
      <c r="J6" s="119" t="n">
        <v>21546</v>
      </c>
      <c r="K6" s="117" t="n">
        <v>13640.2585</v>
      </c>
      <c r="L6" s="117" t="n">
        <v>5282.594609639997</v>
      </c>
      <c r="M6" s="19">
        <f>K6+L6</f>
        <v/>
      </c>
      <c r="N6" s="85" t="n">
        <v>80</v>
      </c>
      <c r="O6" s="85" t="n">
        <v>77</v>
      </c>
      <c r="P6" s="85" t="n">
        <v>64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2203</v>
      </c>
      <c r="E8" s="140" t="inlineStr">
        <is>
          <t>Room 2</t>
        </is>
      </c>
      <c r="F8" s="119" t="n">
        <v>0</v>
      </c>
      <c r="G8" s="117" t="n">
        <v>0</v>
      </c>
      <c r="H8" s="117" t="n">
        <v>3928.31917258</v>
      </c>
      <c r="I8" s="19">
        <f>G8+H8</f>
        <v/>
      </c>
      <c r="J8" s="119" t="n">
        <v>0</v>
      </c>
      <c r="K8" s="117" t="n">
        <v>0</v>
      </c>
      <c r="L8" s="117" t="n">
        <v>3815.75982098</v>
      </c>
      <c r="M8" s="19">
        <f>K8+L8</f>
        <v/>
      </c>
      <c r="N8" s="87" t="n">
        <v>7</v>
      </c>
      <c r="O8" s="87" t="n">
        <v>7</v>
      </c>
      <c r="P8" s="87" t="n">
        <v>5</v>
      </c>
    </row>
    <row r="9">
      <c r="B9" s="28" t="inlineStr">
        <is>
          <t>SPROUTS AZ</t>
        </is>
      </c>
      <c r="C9" s="17" t="n">
        <v>1676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1064</v>
      </c>
      <c r="E10" s="18" t="inlineStr">
        <is>
          <t>Room 3</t>
        </is>
      </c>
      <c r="F10" s="119" t="n">
        <v>16967</v>
      </c>
      <c r="G10" s="117" t="n">
        <v>13640.726</v>
      </c>
      <c r="H10" s="117" t="n">
        <v>332.295714</v>
      </c>
      <c r="I10" s="19">
        <f>G10+H10</f>
        <v/>
      </c>
      <c r="J10" s="119" t="n">
        <v>16338</v>
      </c>
      <c r="K10" s="117" t="n">
        <v>13146.1515</v>
      </c>
      <c r="L10" s="117" t="n">
        <v>303.970218</v>
      </c>
      <c r="M10" s="19">
        <f>K10+L10</f>
        <v/>
      </c>
      <c r="N10" s="88" t="n">
        <v>52</v>
      </c>
      <c r="O10" s="88" t="n">
        <v>50</v>
      </c>
      <c r="P10" s="88" t="n">
        <v>46</v>
      </c>
    </row>
    <row r="11">
      <c r="B11" s="16" t="inlineStr">
        <is>
          <t>WM DC</t>
        </is>
      </c>
      <c r="C11" s="17" t="n">
        <v>4632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9454</v>
      </c>
      <c r="E12" s="140" t="inlineStr">
        <is>
          <t>Room 4</t>
        </is>
      </c>
      <c r="F12" s="119" t="n">
        <v>15120</v>
      </c>
      <c r="G12" s="117" t="n">
        <v>11852.57025</v>
      </c>
      <c r="H12" s="117" t="n">
        <v>18082.03191732</v>
      </c>
      <c r="I12" s="19">
        <f>G12+H12</f>
        <v/>
      </c>
      <c r="J12" s="119" t="n">
        <v>15612</v>
      </c>
      <c r="K12" s="117" t="n">
        <v>14704.69875</v>
      </c>
      <c r="L12" s="117" t="n">
        <v>18219.06917746001</v>
      </c>
      <c r="M12" s="19">
        <f>K12+L12</f>
        <v/>
      </c>
      <c r="N12" s="88" t="n">
        <v>59</v>
      </c>
      <c r="O12" s="88" t="n">
        <v>54</v>
      </c>
      <c r="P12" s="88" t="n">
        <v>49</v>
      </c>
    </row>
    <row r="13">
      <c r="B13" s="16" t="inlineStr">
        <is>
          <t>KING SOOPERS</t>
        </is>
      </c>
      <c r="C13" s="17" t="n">
        <v>2051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30046</v>
      </c>
      <c r="E14" s="18" t="inlineStr">
        <is>
          <t>Room 5</t>
        </is>
      </c>
      <c r="F14" s="119" t="n">
        <v>20148</v>
      </c>
      <c r="G14" s="117" t="n">
        <v>15183.05375</v>
      </c>
      <c r="H14" s="117" t="n">
        <v>23758.03752300002</v>
      </c>
      <c r="I14" s="19">
        <f>G14+H14</f>
        <v/>
      </c>
      <c r="J14" s="119" t="n">
        <v>28865</v>
      </c>
      <c r="K14" s="117" t="n">
        <v>22035.0525</v>
      </c>
      <c r="L14" s="117" t="n">
        <v>32986.09540932001</v>
      </c>
      <c r="M14" s="19">
        <f>K14+L14</f>
        <v/>
      </c>
      <c r="N14" s="88" t="n">
        <v>69</v>
      </c>
      <c r="O14" s="88" t="n">
        <v>68</v>
      </c>
      <c r="P14" s="88" t="n">
        <v>58</v>
      </c>
    </row>
    <row r="15">
      <c r="B15" s="43" t="inlineStr">
        <is>
          <t>RALPHS</t>
        </is>
      </c>
      <c r="C15" s="17" t="n">
        <v>2128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398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9288.8271768</v>
      </c>
      <c r="I16" s="19">
        <f>G16+H16</f>
        <v/>
      </c>
      <c r="J16" s="119" t="n">
        <v>0</v>
      </c>
      <c r="K16" s="117" t="n">
        <v>0</v>
      </c>
      <c r="L16" s="117" t="n">
        <v>9089.116556139999</v>
      </c>
      <c r="M16" s="19">
        <f>K16+L16</f>
        <v/>
      </c>
      <c r="N16" s="88" t="n">
        <v>14</v>
      </c>
      <c r="O16" s="88" t="n">
        <v>14</v>
      </c>
      <c r="P16" s="88" t="n">
        <v>13</v>
      </c>
    </row>
    <row r="17" customFormat="1" s="4">
      <c r="B17" s="16" t="inlineStr">
        <is>
          <t>SBUX PHX</t>
        </is>
      </c>
      <c r="C17" s="17" t="n">
        <v>8710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404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4513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10037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37341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C9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2321</v>
      </c>
      <c r="D31" s="76">
        <f>C10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14695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3524</v>
      </c>
      <c r="D33" s="76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8.xml><?xml version="1.0" encoding="utf-8"?>
<worksheet xmlns:r="http://schemas.openxmlformats.org/officeDocument/2006/relationships" xmlns="http://schemas.openxmlformats.org/spreadsheetml/2006/main">
  <sheetPr codeName="Sheet23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80</v>
      </c>
      <c r="E6" s="18" t="inlineStr">
        <is>
          <t xml:space="preserve">Room 1 </t>
        </is>
      </c>
      <c r="F6" s="119" t="n">
        <v>24479</v>
      </c>
      <c r="G6" s="117" t="n">
        <v>12275.59608333333</v>
      </c>
      <c r="H6" s="117" t="n">
        <v>5991.906571980002</v>
      </c>
      <c r="I6" s="19">
        <f>G6+H6</f>
        <v/>
      </c>
      <c r="J6" s="119" t="n">
        <v>25490</v>
      </c>
      <c r="K6" s="117" t="n">
        <v>14254.97333333333</v>
      </c>
      <c r="L6" s="117" t="n">
        <v>5931.461648540001</v>
      </c>
      <c r="M6" s="19">
        <f>K6+L6</f>
        <v/>
      </c>
      <c r="N6" s="85" t="n">
        <v>86</v>
      </c>
      <c r="O6" s="85" t="n">
        <v>84</v>
      </c>
      <c r="P6" s="85" t="n">
        <v>70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1069</v>
      </c>
      <c r="E8" s="140" t="inlineStr">
        <is>
          <t>Room 2</t>
        </is>
      </c>
      <c r="F8" s="119" t="n">
        <v>0</v>
      </c>
      <c r="G8" s="117" t="n">
        <v>0</v>
      </c>
      <c r="H8" s="117" t="n">
        <v>3494.263395640001</v>
      </c>
      <c r="I8" s="19">
        <f>G8+H8</f>
        <v/>
      </c>
      <c r="J8" s="119" t="n">
        <v>0</v>
      </c>
      <c r="K8" s="117" t="n">
        <v>0</v>
      </c>
      <c r="L8" s="117" t="n">
        <v>3517.51223184</v>
      </c>
      <c r="M8" s="19">
        <f>K8+L8</f>
        <v/>
      </c>
      <c r="N8" s="87" t="n">
        <v>6</v>
      </c>
      <c r="O8" s="87" t="n">
        <v>6</v>
      </c>
      <c r="P8" s="87" t="n">
        <v>4</v>
      </c>
    </row>
    <row r="9">
      <c r="B9" s="28" t="inlineStr">
        <is>
          <t>SPROUTS AZ</t>
        </is>
      </c>
      <c r="C9" s="17" t="n">
        <v>2295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798</v>
      </c>
      <c r="E10" s="18" t="inlineStr">
        <is>
          <t>Room 3</t>
        </is>
      </c>
      <c r="F10" s="119" t="n">
        <v>16725</v>
      </c>
      <c r="G10" s="117" t="n">
        <v>11234.27975</v>
      </c>
      <c r="H10" s="117" t="n">
        <v>345.14805</v>
      </c>
      <c r="I10" s="19">
        <f>G10+H10</f>
        <v/>
      </c>
      <c r="J10" s="119" t="n">
        <v>16959</v>
      </c>
      <c r="K10" s="117" t="n">
        <v>12155.10925</v>
      </c>
      <c r="L10" s="117" t="n">
        <v>363.4664478</v>
      </c>
      <c r="M10" s="19">
        <f>K10+L10</f>
        <v/>
      </c>
      <c r="N10" s="88" t="n">
        <v>55</v>
      </c>
      <c r="O10" s="88" t="n">
        <v>54</v>
      </c>
      <c r="P10" s="88" t="n">
        <v>48</v>
      </c>
    </row>
    <row r="11">
      <c r="B11" s="16" t="inlineStr">
        <is>
          <t>WM DC</t>
        </is>
      </c>
      <c r="C11" s="17" t="n">
        <v>2123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7580</v>
      </c>
      <c r="E12" s="140" t="inlineStr">
        <is>
          <t>Room 4</t>
        </is>
      </c>
      <c r="F12" s="119" t="n">
        <v>15345</v>
      </c>
      <c r="G12" s="117" t="n">
        <v>12547.59375</v>
      </c>
      <c r="H12" s="117" t="n">
        <v>17636.20418129</v>
      </c>
      <c r="I12" s="19">
        <f>G12+H12</f>
        <v/>
      </c>
      <c r="J12" s="119" t="n">
        <v>15296</v>
      </c>
      <c r="K12" s="117" t="n">
        <v>13997.45425</v>
      </c>
      <c r="L12" s="117" t="n">
        <v>17744.72616509</v>
      </c>
      <c r="M12" s="19">
        <f>K12+L12</f>
        <v/>
      </c>
      <c r="N12" s="88" t="n">
        <v>61</v>
      </c>
      <c r="O12" s="88" t="n">
        <v>54</v>
      </c>
      <c r="P12" s="88" t="n">
        <v>55</v>
      </c>
    </row>
    <row r="13">
      <c r="B13" s="16" t="inlineStr">
        <is>
          <t>KING SOOPERS</t>
        </is>
      </c>
      <c r="C13" s="17" t="n">
        <v>1363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25442</v>
      </c>
      <c r="E14" s="18" t="inlineStr">
        <is>
          <t>Room 5</t>
        </is>
      </c>
      <c r="F14" s="119" t="n">
        <v>18762</v>
      </c>
      <c r="G14" s="117" t="n">
        <v>16619.83375</v>
      </c>
      <c r="H14" s="117" t="n">
        <v>23373.95309438</v>
      </c>
      <c r="I14" s="19">
        <f>G14+H14</f>
        <v/>
      </c>
      <c r="J14" s="119" t="n">
        <v>18809</v>
      </c>
      <c r="K14" s="117" t="n">
        <v>17853.41375</v>
      </c>
      <c r="L14" s="117" t="n">
        <v>23466.22068628001</v>
      </c>
      <c r="M14" s="19">
        <f>K14+L14</f>
        <v/>
      </c>
      <c r="N14" s="88" t="n">
        <v>65</v>
      </c>
      <c r="O14" s="88" t="n">
        <v>65</v>
      </c>
      <c r="P14" s="88" t="n">
        <v>50</v>
      </c>
    </row>
    <row r="15">
      <c r="B15" s="43" t="inlineStr">
        <is>
          <t>RALPHS</t>
        </is>
      </c>
      <c r="C15" s="17" t="n">
        <v>1010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190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5268.65693764</v>
      </c>
      <c r="I16" s="19">
        <f>G16+H16</f>
        <v/>
      </c>
      <c r="J16" s="119" t="n">
        <v>0</v>
      </c>
      <c r="K16" s="117" t="n">
        <v>0</v>
      </c>
      <c r="L16" s="117" t="n">
        <v>5242.80192436</v>
      </c>
      <c r="M16" s="19">
        <f>K16+L16</f>
        <v/>
      </c>
      <c r="N16" s="88" t="n">
        <v>12</v>
      </c>
      <c r="O16" s="88" t="n">
        <v>11</v>
      </c>
      <c r="P16" s="88" t="n">
        <v>12</v>
      </c>
    </row>
    <row r="17" customFormat="1" s="4">
      <c r="B17" s="16" t="inlineStr">
        <is>
          <t>SBUX PHX</t>
        </is>
      </c>
      <c r="C17" s="17" t="n">
        <v>11367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1144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4519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11099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35141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80</v>
      </c>
      <c r="D30" s="76">
        <f>C9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2123</v>
      </c>
      <c r="D31" s="76">
        <f>C10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15567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2585</v>
      </c>
      <c r="D33" s="76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39.xml><?xml version="1.0" encoding="utf-8"?>
<worksheet xmlns:r="http://schemas.openxmlformats.org/officeDocument/2006/relationships" xmlns="http://schemas.openxmlformats.org/spreadsheetml/2006/main">
  <sheetPr codeName="Sheet23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15999</v>
      </c>
      <c r="G6" s="117" t="n">
        <v>6572</v>
      </c>
      <c r="H6" s="117" t="n">
        <v>1022</v>
      </c>
      <c r="I6" s="19">
        <f>G6+H6</f>
        <v/>
      </c>
      <c r="J6" s="119" t="n">
        <v>15423</v>
      </c>
      <c r="K6" s="117" t="n">
        <v>6312</v>
      </c>
      <c r="L6" s="117" t="n">
        <v>937</v>
      </c>
      <c r="M6" s="19">
        <f>K6+L6</f>
        <v/>
      </c>
      <c r="N6" s="85" t="n">
        <v>48</v>
      </c>
      <c r="O6" s="85" t="n">
        <v>48</v>
      </c>
      <c r="P6" s="85" t="n">
        <v>38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0</v>
      </c>
      <c r="I8" s="19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0</v>
      </c>
      <c r="O8" s="87" t="n">
        <v>0</v>
      </c>
      <c r="P8" s="87" t="n">
        <v>0</v>
      </c>
    </row>
    <row r="9">
      <c r="B9" s="28" t="inlineStr">
        <is>
          <t>SPROUTS AZ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0</v>
      </c>
      <c r="E10" s="18" t="inlineStr">
        <is>
          <t>Room 3</t>
        </is>
      </c>
      <c r="F10" s="119" t="n">
        <v>0</v>
      </c>
      <c r="G10" s="117" t="n">
        <v>0</v>
      </c>
      <c r="H10" s="117" t="n">
        <v>0</v>
      </c>
      <c r="I10" s="19">
        <f>G10+H10</f>
        <v/>
      </c>
      <c r="J10" s="119" t="n">
        <v>0</v>
      </c>
      <c r="K10" s="117" t="n">
        <v>0</v>
      </c>
      <c r="L10" s="117" t="n">
        <v>0</v>
      </c>
      <c r="M10" s="19">
        <f>K10+L10</f>
        <v/>
      </c>
      <c r="N10" s="88" t="n">
        <v>1</v>
      </c>
      <c r="O10" s="88" t="n">
        <v>0</v>
      </c>
      <c r="P10" s="88" t="n">
        <v>1</v>
      </c>
    </row>
    <row r="11">
      <c r="B11" s="16" t="inlineStr">
        <is>
          <t>WM DC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9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KING SOOPERS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9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88" t="n">
        <v>1</v>
      </c>
    </row>
    <row r="15">
      <c r="B15" s="43" t="inlineStr">
        <is>
          <t>RALPHS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9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88" t="n">
        <v>0</v>
      </c>
    </row>
    <row r="17" customFormat="1" s="4">
      <c r="B17" s="16" t="inlineStr">
        <is>
          <t>SBUX PHX</t>
        </is>
      </c>
      <c r="C17" s="17" t="n">
        <v>10154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582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4676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0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C9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0</v>
      </c>
      <c r="D31" s="76">
        <f>C10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15999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0</v>
      </c>
      <c r="D33" s="76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0.xml><?xml version="1.0" encoding="utf-8"?>
<worksheet xmlns:r="http://schemas.openxmlformats.org/officeDocument/2006/relationships" xmlns="http://schemas.openxmlformats.org/spreadsheetml/2006/main">
  <sheetPr codeName="Sheet24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65</v>
      </c>
      <c r="E6" s="18" t="inlineStr">
        <is>
          <t xml:space="preserve">Room 1 </t>
        </is>
      </c>
      <c r="F6" s="119" t="n">
        <v>25121</v>
      </c>
      <c r="G6" s="117" t="n">
        <v>12857.31778333334</v>
      </c>
      <c r="H6" s="117" t="n">
        <v>6229.129961059995</v>
      </c>
      <c r="I6" s="19">
        <f>G6+H6</f>
        <v/>
      </c>
      <c r="J6" s="119" t="n">
        <v>25704</v>
      </c>
      <c r="K6" s="117" t="n">
        <v>14513.19978333333</v>
      </c>
      <c r="L6" s="117" t="n">
        <v>6353.704644759996</v>
      </c>
      <c r="M6" s="19">
        <f>K6+L6</f>
        <v/>
      </c>
      <c r="N6" s="85" t="n">
        <v>80</v>
      </c>
      <c r="O6" s="85" t="n">
        <v>79</v>
      </c>
      <c r="P6" s="85" t="n">
        <v>72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1853</v>
      </c>
      <c r="E8" s="140" t="inlineStr">
        <is>
          <t>Room 2</t>
        </is>
      </c>
      <c r="F8" s="119" t="n">
        <v>0</v>
      </c>
      <c r="G8" s="117" t="n">
        <v>0</v>
      </c>
      <c r="H8" s="117" t="n">
        <v>4028.5837975</v>
      </c>
      <c r="I8" s="19">
        <f>G8+H8</f>
        <v/>
      </c>
      <c r="J8" s="119" t="n">
        <v>0</v>
      </c>
      <c r="K8" s="117" t="n">
        <v>0</v>
      </c>
      <c r="L8" s="117" t="n">
        <v>4000.473965020001</v>
      </c>
      <c r="M8" s="19">
        <f>K8+L8</f>
        <v/>
      </c>
      <c r="N8" s="87" t="n">
        <v>7</v>
      </c>
      <c r="O8" s="87" t="n">
        <v>7</v>
      </c>
      <c r="P8" s="87" t="n">
        <v>8</v>
      </c>
    </row>
    <row r="9">
      <c r="B9" s="28" t="inlineStr">
        <is>
          <t>SPROUTS AZ</t>
        </is>
      </c>
      <c r="C9" s="17" t="n">
        <v>1773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866</v>
      </c>
      <c r="E10" s="18" t="inlineStr">
        <is>
          <t>Room 3</t>
        </is>
      </c>
      <c r="F10" s="119" t="n">
        <v>18131</v>
      </c>
      <c r="G10" s="117" t="n">
        <v>12884.372</v>
      </c>
      <c r="H10" s="117" t="n">
        <v>355.09509</v>
      </c>
      <c r="I10" s="19">
        <f>G10+H10</f>
        <v/>
      </c>
      <c r="J10" s="119" t="n">
        <v>18620</v>
      </c>
      <c r="K10" s="117" t="n">
        <v>13798.7005</v>
      </c>
      <c r="L10" s="117" t="n">
        <v>393.346604</v>
      </c>
      <c r="M10" s="19">
        <f>K10+L10</f>
        <v/>
      </c>
      <c r="N10" s="88" t="n">
        <v>48</v>
      </c>
      <c r="O10" s="88" t="n">
        <v>47</v>
      </c>
      <c r="P10" s="88" t="n">
        <v>42</v>
      </c>
    </row>
    <row r="11">
      <c r="B11" s="16" t="inlineStr">
        <is>
          <t>WM DC</t>
        </is>
      </c>
      <c r="C11" s="17" t="n">
        <v>2134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9560</v>
      </c>
      <c r="E12" s="140" t="inlineStr">
        <is>
          <t>Room 4</t>
        </is>
      </c>
      <c r="F12" s="119" t="n">
        <v>14863</v>
      </c>
      <c r="G12" s="117" t="n">
        <v>11931.10525</v>
      </c>
      <c r="H12" s="117" t="n">
        <v>16458.67371274999</v>
      </c>
      <c r="I12" s="19">
        <f>G12+H12</f>
        <v/>
      </c>
      <c r="J12" s="119" t="n">
        <v>14620</v>
      </c>
      <c r="K12" s="117" t="n">
        <v>13544.50025</v>
      </c>
      <c r="L12" s="117" t="n">
        <v>16321.97100683</v>
      </c>
      <c r="M12" s="19">
        <f>K12+L12</f>
        <v/>
      </c>
      <c r="N12" s="88" t="n">
        <v>56</v>
      </c>
      <c r="O12" s="88" t="n">
        <v>50</v>
      </c>
      <c r="P12" s="88" t="n">
        <v>47</v>
      </c>
    </row>
    <row r="13">
      <c r="B13" s="16" t="inlineStr">
        <is>
          <t>KING SOOPERS</t>
        </is>
      </c>
      <c r="C13" s="17" t="n">
        <v>2069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23888</v>
      </c>
      <c r="E14" s="18" t="inlineStr">
        <is>
          <t>Room 5</t>
        </is>
      </c>
      <c r="F14" s="119" t="n">
        <v>18894</v>
      </c>
      <c r="G14" s="117" t="n">
        <v>15430.8485</v>
      </c>
      <c r="H14" s="117" t="n">
        <v>23706.32522921998</v>
      </c>
      <c r="I14" s="19">
        <f>G14+H14</f>
        <v/>
      </c>
      <c r="J14" s="119" t="n">
        <v>18891</v>
      </c>
      <c r="K14" s="117" t="n">
        <v>17502.01</v>
      </c>
      <c r="L14" s="117" t="n">
        <v>23778.15902293998</v>
      </c>
      <c r="M14" s="19">
        <f>K14+L14</f>
        <v/>
      </c>
      <c r="N14" s="88" t="n">
        <v>68</v>
      </c>
      <c r="O14" s="88" t="n">
        <v>67</v>
      </c>
      <c r="P14" s="88" t="n">
        <v>54</v>
      </c>
    </row>
    <row r="15">
      <c r="B15" s="43" t="inlineStr">
        <is>
          <t>RALPHS</t>
        </is>
      </c>
      <c r="C15" s="17" t="n">
        <v>1550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438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8518.402967399999</v>
      </c>
      <c r="I16" s="19">
        <f>G16+H16</f>
        <v/>
      </c>
      <c r="J16" s="119" t="n">
        <v>0</v>
      </c>
      <c r="K16" s="117" t="n">
        <v>0</v>
      </c>
      <c r="L16" s="117" t="n">
        <v>8641.26196998</v>
      </c>
      <c r="M16" s="19">
        <f>K16+L16</f>
        <v/>
      </c>
      <c r="N16" s="88" t="n">
        <v>10</v>
      </c>
      <c r="O16" s="88" t="n">
        <v>10</v>
      </c>
      <c r="P16" s="88" t="n">
        <v>10</v>
      </c>
    </row>
    <row r="17" customFormat="1" s="4">
      <c r="B17" s="16" t="inlineStr">
        <is>
          <t>SBUX PHX</t>
        </is>
      </c>
      <c r="C17" s="17" t="n">
        <v>11863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855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4759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11254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35546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65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2134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16370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3104</v>
      </c>
      <c r="D33" s="76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1.xml><?xml version="1.0" encoding="utf-8"?>
<worksheet xmlns:r="http://schemas.openxmlformats.org/officeDocument/2006/relationships" xmlns="http://schemas.openxmlformats.org/spreadsheetml/2006/main">
  <sheetPr codeName="Sheet24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107</v>
      </c>
      <c r="E6" s="18" t="inlineStr">
        <is>
          <t xml:space="preserve">Room 1 </t>
        </is>
      </c>
      <c r="F6" s="119" t="n">
        <v>22944</v>
      </c>
      <c r="G6" s="117" t="n">
        <v>12644.081</v>
      </c>
      <c r="H6" s="117" t="n">
        <v>5055.414500499997</v>
      </c>
      <c r="I6" s="19">
        <f>G6+H6</f>
        <v/>
      </c>
      <c r="J6" s="119" t="n">
        <v>25144</v>
      </c>
      <c r="K6" s="117" t="n">
        <v>13067.53573333333</v>
      </c>
      <c r="L6" s="117" t="n">
        <v>5898.218788159998</v>
      </c>
      <c r="M6" s="19">
        <f>K6+L6</f>
        <v/>
      </c>
      <c r="N6" s="85" t="n">
        <v>89</v>
      </c>
      <c r="O6" s="85" t="n">
        <v>86</v>
      </c>
      <c r="P6" s="85" t="n">
        <v>78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1729</v>
      </c>
      <c r="E8" s="140" t="inlineStr">
        <is>
          <t>Room 2</t>
        </is>
      </c>
      <c r="F8" s="119" t="n">
        <v>0</v>
      </c>
      <c r="G8" s="117" t="n">
        <v>0</v>
      </c>
      <c r="H8" s="117" t="n">
        <v>3497.966378499999</v>
      </c>
      <c r="I8" s="19">
        <f>G8+H8</f>
        <v/>
      </c>
      <c r="J8" s="119" t="n">
        <v>0</v>
      </c>
      <c r="K8" s="117" t="n">
        <v>0</v>
      </c>
      <c r="L8" s="117" t="n">
        <v>3449.95438692</v>
      </c>
      <c r="M8" s="19">
        <f>K8+L8</f>
        <v/>
      </c>
      <c r="N8" s="87" t="n">
        <v>6</v>
      </c>
      <c r="O8" s="87" t="n">
        <v>6</v>
      </c>
      <c r="P8" s="87" t="n">
        <v>5</v>
      </c>
    </row>
    <row r="9">
      <c r="B9" s="28" t="inlineStr">
        <is>
          <t>SPROUTS AZ</t>
        </is>
      </c>
      <c r="C9" s="17" t="n">
        <v>1808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974</v>
      </c>
      <c r="E10" s="18" t="inlineStr">
        <is>
          <t>Room 3</t>
        </is>
      </c>
      <c r="F10" s="119" t="n">
        <v>16352</v>
      </c>
      <c r="G10" s="117" t="n">
        <v>12018.8175</v>
      </c>
      <c r="H10" s="117" t="n">
        <v>368.35776</v>
      </c>
      <c r="I10" s="19">
        <f>G10+H10</f>
        <v/>
      </c>
      <c r="J10" s="119" t="n">
        <v>17497</v>
      </c>
      <c r="K10" s="117" t="n">
        <v>12236.80075</v>
      </c>
      <c r="L10" s="117" t="n">
        <v>377.946976</v>
      </c>
      <c r="M10" s="19">
        <f>K10+L10</f>
        <v/>
      </c>
      <c r="N10" s="88" t="n">
        <v>52</v>
      </c>
      <c r="O10" s="88" t="n">
        <v>51</v>
      </c>
      <c r="P10" s="88" t="n">
        <v>48</v>
      </c>
    </row>
    <row r="11">
      <c r="B11" s="16" t="inlineStr">
        <is>
          <t>WM DC</t>
        </is>
      </c>
      <c r="C11" s="17" t="n">
        <v>2016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9350</v>
      </c>
      <c r="E12" s="140" t="inlineStr">
        <is>
          <t>Room 4</t>
        </is>
      </c>
      <c r="F12" s="119" t="n">
        <v>13523</v>
      </c>
      <c r="G12" s="117" t="n">
        <v>11628.1785</v>
      </c>
      <c r="H12" s="117" t="n">
        <v>15945.92579703</v>
      </c>
      <c r="I12" s="19">
        <f>G12+H12</f>
        <v/>
      </c>
      <c r="J12" s="119" t="n">
        <v>13675</v>
      </c>
      <c r="K12" s="117" t="n">
        <v>12503.07175</v>
      </c>
      <c r="L12" s="117" t="n">
        <v>16159.45698163</v>
      </c>
      <c r="M12" s="19">
        <f>K12+L12</f>
        <v/>
      </c>
      <c r="N12" s="88" t="n">
        <v>55</v>
      </c>
      <c r="O12" s="88" t="n">
        <v>47</v>
      </c>
      <c r="P12" s="88" t="n">
        <v>47</v>
      </c>
    </row>
    <row r="13">
      <c r="B13" s="16" t="inlineStr">
        <is>
          <t>KING SOOPERS</t>
        </is>
      </c>
      <c r="C13" s="17" t="n">
        <v>1585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23134</v>
      </c>
      <c r="E14" s="18" t="inlineStr">
        <is>
          <t>Room 5</t>
        </is>
      </c>
      <c r="F14" s="119" t="n">
        <v>17825</v>
      </c>
      <c r="G14" s="117" t="n">
        <v>14391.9</v>
      </c>
      <c r="H14" s="117" t="n">
        <v>21799.42625762</v>
      </c>
      <c r="I14" s="19">
        <f>G14+H14</f>
        <v/>
      </c>
      <c r="J14" s="119" t="n">
        <v>17893</v>
      </c>
      <c r="K14" s="117" t="n">
        <v>16363.5685</v>
      </c>
      <c r="L14" s="117" t="n">
        <v>22303.94595795999</v>
      </c>
      <c r="M14" s="19">
        <f>K14+L14</f>
        <v/>
      </c>
      <c r="N14" s="88" t="n">
        <v>71</v>
      </c>
      <c r="O14" s="88" t="n">
        <v>67</v>
      </c>
      <c r="P14" s="88" t="n">
        <v>56</v>
      </c>
    </row>
    <row r="15">
      <c r="B15" s="43" t="inlineStr">
        <is>
          <t>RALPHS</t>
        </is>
      </c>
      <c r="C15" s="17" t="n">
        <v>1076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208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5127.780369640001</v>
      </c>
      <c r="I16" s="19">
        <f>G16+H16</f>
        <v/>
      </c>
      <c r="J16" s="119" t="n">
        <v>0</v>
      </c>
      <c r="K16" s="117" t="n">
        <v>0</v>
      </c>
      <c r="L16" s="117" t="n">
        <v>5073.95195506</v>
      </c>
      <c r="M16" s="19">
        <f>K16+L16</f>
        <v/>
      </c>
      <c r="N16" s="88" t="n">
        <v>11</v>
      </c>
      <c r="O16" s="88" t="n">
        <v>12</v>
      </c>
      <c r="P16" s="88" t="n">
        <v>11</v>
      </c>
    </row>
    <row r="17" customFormat="1" s="4">
      <c r="B17" s="16" t="inlineStr">
        <is>
          <t>SBUX PHX</t>
        </is>
      </c>
      <c r="C17" s="17" t="n">
        <v>10696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626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4980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10541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32373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2016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16553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3459</v>
      </c>
      <c r="D33" s="76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2.xml><?xml version="1.0" encoding="utf-8"?>
<worksheet xmlns:r="http://schemas.openxmlformats.org/officeDocument/2006/relationships" xmlns="http://schemas.openxmlformats.org/spreadsheetml/2006/main">
  <sheetPr codeName="Sheet242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8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0" t="inlineStr">
        <is>
          <t>Actual</t>
        </is>
      </c>
    </row>
    <row r="6">
      <c r="B6" s="16" t="inlineStr">
        <is>
          <t>QT</t>
        </is>
      </c>
      <c r="C6" s="17" t="n">
        <v>141</v>
      </c>
      <c r="E6" s="18" t="inlineStr">
        <is>
          <t xml:space="preserve">Room 1 </t>
        </is>
      </c>
      <c r="F6" s="119" t="n">
        <v>24229</v>
      </c>
      <c r="G6" s="117" t="n">
        <v>13094.147</v>
      </c>
      <c r="H6" s="117" t="n">
        <v>5863.780324959994</v>
      </c>
      <c r="I6" s="19">
        <f>G6+H6</f>
        <v/>
      </c>
      <c r="J6" s="119" t="n">
        <v>27347</v>
      </c>
      <c r="K6" s="117" t="n">
        <v>15182.73625</v>
      </c>
      <c r="L6" s="117" t="n">
        <v>5689.048619699997</v>
      </c>
      <c r="M6" s="19">
        <f>K6+L6</f>
        <v/>
      </c>
      <c r="N6" s="85" t="n">
        <v>81</v>
      </c>
      <c r="O6" s="85" t="n">
        <v>80</v>
      </c>
      <c r="P6" s="85" t="n">
        <v>70</v>
      </c>
    </row>
    <row r="7">
      <c r="B7" s="16" t="inlineStr">
        <is>
          <t>CANTEEN AZ</t>
        </is>
      </c>
      <c r="C7" s="17" t="n">
        <v>20</v>
      </c>
      <c r="E7" s="18" t="inlineStr">
        <is>
          <t>Rm 1 Extra</t>
        </is>
      </c>
      <c r="F7" s="120" t="n"/>
      <c r="G7" s="118" t="n"/>
      <c r="H7" s="118" t="n"/>
      <c r="I7" s="2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1687</v>
      </c>
      <c r="E8" s="140" t="inlineStr">
        <is>
          <t>Room 2</t>
        </is>
      </c>
      <c r="F8" s="119" t="n">
        <v>0</v>
      </c>
      <c r="G8" s="117" t="n">
        <v>0</v>
      </c>
      <c r="H8" s="117" t="n">
        <v>4342.468326480001</v>
      </c>
      <c r="I8" s="19">
        <f>G8+H8</f>
        <v/>
      </c>
      <c r="J8" s="119" t="n">
        <v>0</v>
      </c>
      <c r="K8" s="117" t="n">
        <v>0</v>
      </c>
      <c r="L8" s="117" t="n">
        <v>4518.219700619999</v>
      </c>
      <c r="M8" s="19">
        <f>K8+L8</f>
        <v/>
      </c>
      <c r="N8" s="87" t="n">
        <v>5</v>
      </c>
      <c r="O8" s="87" t="n">
        <v>5</v>
      </c>
      <c r="P8" s="87" t="n">
        <v>3</v>
      </c>
    </row>
    <row r="9">
      <c r="B9" s="28" t="inlineStr">
        <is>
          <t>SPROUTS AZ</t>
        </is>
      </c>
      <c r="C9" s="17" t="n">
        <v>1721</v>
      </c>
      <c r="E9" s="140" t="inlineStr">
        <is>
          <t>Rm 2 Extra</t>
        </is>
      </c>
      <c r="F9" s="120" t="n"/>
      <c r="G9" s="118" t="n"/>
      <c r="H9" s="118" t="n"/>
      <c r="I9" s="2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CO</t>
        </is>
      </c>
      <c r="C10" s="17" t="n">
        <v>997</v>
      </c>
      <c r="E10" s="18" t="inlineStr">
        <is>
          <t>Room 3</t>
        </is>
      </c>
      <c r="F10" s="119" t="n">
        <v>16858</v>
      </c>
      <c r="G10" s="117" t="n">
        <v>12738.24900000001</v>
      </c>
      <c r="H10" s="117" t="n">
        <v>354.889923</v>
      </c>
      <c r="I10" s="19">
        <f>G10+H10</f>
        <v/>
      </c>
      <c r="J10" s="119" t="n">
        <v>17535</v>
      </c>
      <c r="K10" s="117" t="n">
        <v>13136.265</v>
      </c>
      <c r="L10" s="117" t="n">
        <v>373.9092924</v>
      </c>
      <c r="M10" s="19">
        <f>K10+L10</f>
        <v/>
      </c>
      <c r="N10" s="88" t="n">
        <v>47</v>
      </c>
      <c r="O10" s="88" t="n">
        <v>45</v>
      </c>
      <c r="P10" s="88" t="n">
        <v>44</v>
      </c>
    </row>
    <row r="11">
      <c r="B11" s="16" t="inlineStr">
        <is>
          <t>WM DC</t>
        </is>
      </c>
      <c r="C11" s="17" t="n">
        <v>2025</v>
      </c>
      <c r="E11" s="18" t="inlineStr">
        <is>
          <t>Rm 3 Extra</t>
        </is>
      </c>
      <c r="F11" s="120" t="n"/>
      <c r="G11" s="118" t="n"/>
      <c r="H11" s="118" t="n"/>
      <c r="I11" s="2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ALBSFWY PHX</t>
        </is>
      </c>
      <c r="C12" s="17" t="n">
        <v>10054</v>
      </c>
      <c r="E12" s="140" t="inlineStr">
        <is>
          <t>Room 4</t>
        </is>
      </c>
      <c r="F12" s="119" t="n">
        <v>15772</v>
      </c>
      <c r="G12" s="117" t="n">
        <v>13105.43025</v>
      </c>
      <c r="H12" s="117" t="n">
        <v>18287.09509751001</v>
      </c>
      <c r="I12" s="19">
        <f>G12+H12</f>
        <v/>
      </c>
      <c r="J12" s="119" t="n">
        <v>16159</v>
      </c>
      <c r="K12" s="117" t="n">
        <v>15299.5965</v>
      </c>
      <c r="L12" s="117" t="n">
        <v>17674.15204609</v>
      </c>
      <c r="M12" s="19">
        <f>K12+L12</f>
        <v/>
      </c>
      <c r="N12" s="88" t="n">
        <v>56</v>
      </c>
      <c r="O12" s="88" t="n">
        <v>50</v>
      </c>
      <c r="P12" s="88" t="n">
        <v>50</v>
      </c>
    </row>
    <row r="13">
      <c r="B13" s="16" t="inlineStr">
        <is>
          <t>KING SOOPERS</t>
        </is>
      </c>
      <c r="C13" s="17" t="n">
        <v>1928</v>
      </c>
      <c r="E13" s="140" t="inlineStr">
        <is>
          <t>Rm 4 Extra</t>
        </is>
      </c>
      <c r="F13" s="120" t="n"/>
      <c r="G13" s="118" t="n"/>
      <c r="H13" s="118" t="n"/>
      <c r="I13" s="2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28" t="inlineStr">
        <is>
          <t>FRY'S</t>
        </is>
      </c>
      <c r="C14" s="17" t="n">
        <v>30087</v>
      </c>
      <c r="E14" s="18" t="inlineStr">
        <is>
          <t>Room 5</t>
        </is>
      </c>
      <c r="F14" s="119" t="n">
        <v>17897</v>
      </c>
      <c r="G14" s="117" t="n">
        <v>13911.32325</v>
      </c>
      <c r="H14" s="117" t="n">
        <v>21382.67407092001</v>
      </c>
      <c r="I14" s="19">
        <f>G14+H14</f>
        <v/>
      </c>
      <c r="J14" s="119" t="n">
        <v>18544</v>
      </c>
      <c r="K14" s="117" t="n">
        <v>16477.516</v>
      </c>
      <c r="L14" s="117" t="n">
        <v>21751.02099472001</v>
      </c>
      <c r="M14" s="19">
        <f>K14+L14</f>
        <v/>
      </c>
      <c r="N14" s="88" t="n">
        <v>68</v>
      </c>
      <c r="O14" s="88" t="n">
        <v>66</v>
      </c>
      <c r="P14" s="88" t="n">
        <v>58</v>
      </c>
    </row>
    <row r="15">
      <c r="B15" s="43" t="inlineStr">
        <is>
          <t>RALPHS</t>
        </is>
      </c>
      <c r="C15" s="17" t="n">
        <v>1305</v>
      </c>
      <c r="E15" s="18" t="inlineStr">
        <is>
          <t>Rm 5 Extra</t>
        </is>
      </c>
      <c r="F15" s="120" t="n"/>
      <c r="G15" s="118" t="n"/>
      <c r="H15" s="118" t="n"/>
      <c r="I15" s="2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 xml:space="preserve">DILLONS </t>
        </is>
      </c>
      <c r="C16" s="50" t="n">
        <v>411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8754.55971274</v>
      </c>
      <c r="I16" s="19">
        <f>G16+H16</f>
        <v/>
      </c>
      <c r="J16" s="119" t="n">
        <v>0</v>
      </c>
      <c r="K16" s="117" t="n">
        <v>0</v>
      </c>
      <c r="L16" s="117" t="n">
        <v>8469.26787462</v>
      </c>
      <c r="M16" s="19">
        <f>K16+L16</f>
        <v/>
      </c>
      <c r="N16" s="88" t="n">
        <v>12</v>
      </c>
      <c r="O16" s="88" t="n">
        <v>12</v>
      </c>
      <c r="P16" s="88" t="n">
        <v>11</v>
      </c>
    </row>
    <row r="17" customFormat="1" s="4">
      <c r="B17" s="16" t="inlineStr">
        <is>
          <t>SBUX PHX</t>
        </is>
      </c>
      <c r="C17" s="17" t="n">
        <v>11473</v>
      </c>
      <c r="E17" s="18" t="inlineStr">
        <is>
          <t>Rm 6 Extra</t>
        </is>
      </c>
      <c r="F17" s="120" t="n"/>
      <c r="G17" s="118" t="n"/>
      <c r="H17" s="118" t="n"/>
      <c r="I17" s="23" t="n"/>
      <c r="J17" s="120" t="n"/>
      <c r="K17" s="118" t="n"/>
      <c r="L17" s="118" t="n"/>
      <c r="M17" s="23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1241</v>
      </c>
      <c r="E18" s="84" t="n"/>
      <c r="F18" s="135">
        <f>SUM(F6:F17)</f>
        <v/>
      </c>
      <c r="G18" s="135">
        <f>SUM(G6:G17)</f>
        <v/>
      </c>
      <c r="H18" s="135">
        <f>SUM(H6:H17)</f>
        <v/>
      </c>
      <c r="I18" s="136">
        <f>SUM(I6:I17)</f>
        <v/>
      </c>
      <c r="J18" s="135">
        <f>SUM(J6:J17)</f>
        <v/>
      </c>
      <c r="K18" s="135">
        <f>SUM(K6:K17)</f>
        <v/>
      </c>
      <c r="L18" s="135">
        <f>SUM(L6:L17)</f>
        <v/>
      </c>
      <c r="M18" s="137">
        <f>SUM(M6:M17)</f>
        <v/>
      </c>
      <c r="N18" s="135">
        <f>SUM(N16,N14,N12,N10,N8,N6)</f>
        <v/>
      </c>
      <c r="O18" s="135">
        <f>SUM(O16,O14,O12,O10,O8,O6)</f>
        <v/>
      </c>
      <c r="P18" s="135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4801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89" t="inlineStr">
        <is>
          <t>Absent</t>
        </is>
      </c>
      <c r="O19" s="86" t="inlineStr">
        <is>
          <t>Absent</t>
        </is>
      </c>
      <c r="P19" s="138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11425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20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36257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2025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15955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3328</v>
      </c>
      <c r="D33" s="76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3.xml><?xml version="1.0" encoding="utf-8"?>
<worksheet xmlns:r="http://schemas.openxmlformats.org/officeDocument/2006/relationships" xmlns="http://schemas.openxmlformats.org/spreadsheetml/2006/main">
  <sheetPr codeName="Sheet243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as of 8:13AM</t>
        </is>
      </c>
    </row>
    <row r="6">
      <c r="B6" s="16" t="inlineStr">
        <is>
          <t>QT</t>
        </is>
      </c>
      <c r="C6" s="17" t="n">
        <v>155</v>
      </c>
      <c r="E6" s="18" t="inlineStr">
        <is>
          <t xml:space="preserve">Room 1 </t>
        </is>
      </c>
      <c r="F6" s="119" t="n">
        <v>28060</v>
      </c>
      <c r="G6" s="117" t="n">
        <v>13801.85525</v>
      </c>
      <c r="H6" s="117" t="n">
        <v>6805.684495639993</v>
      </c>
      <c r="I6" s="152">
        <f>G6+H6</f>
        <v/>
      </c>
      <c r="J6" s="119" t="n">
        <v>26846</v>
      </c>
      <c r="K6" s="117" t="n">
        <v>14639.596</v>
      </c>
      <c r="L6" s="117" t="n">
        <v>6307.125347599993</v>
      </c>
      <c r="M6" s="19">
        <f>K6+L6</f>
        <v/>
      </c>
      <c r="N6" s="85" t="n">
        <v>85</v>
      </c>
      <c r="O6" s="85" t="n">
        <v>80</v>
      </c>
      <c r="P6" s="142" t="n">
        <v>77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1443</v>
      </c>
      <c r="E8" s="140" t="inlineStr">
        <is>
          <t>Room 2</t>
        </is>
      </c>
      <c r="F8" s="119" t="n">
        <v>0</v>
      </c>
      <c r="G8" s="117" t="n">
        <v>0</v>
      </c>
      <c r="H8" s="117" t="n">
        <v>4006.5639562</v>
      </c>
      <c r="I8" s="152">
        <f>G8+H8</f>
        <v/>
      </c>
      <c r="J8" s="119" t="n">
        <v>0</v>
      </c>
      <c r="K8" s="117" t="n">
        <v>0</v>
      </c>
      <c r="L8" s="117" t="n">
        <v>4165.27478778</v>
      </c>
      <c r="M8" s="19">
        <f>K8+L8</f>
        <v/>
      </c>
      <c r="N8" s="87" t="n">
        <v>4</v>
      </c>
      <c r="O8" s="87" t="n">
        <v>4</v>
      </c>
      <c r="P8" s="144" t="n">
        <v>3</v>
      </c>
    </row>
    <row r="9">
      <c r="B9" s="28" t="inlineStr">
        <is>
          <t>SPROUTS AZ</t>
        </is>
      </c>
      <c r="C9" s="17" t="n">
        <v>1716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1127</v>
      </c>
      <c r="E10" s="18" t="inlineStr">
        <is>
          <t>Room 3</t>
        </is>
      </c>
      <c r="F10" s="119" t="n">
        <v>17904</v>
      </c>
      <c r="G10" s="117" t="n">
        <v>11976.59775</v>
      </c>
      <c r="H10" s="117" t="n">
        <v>337.385095</v>
      </c>
      <c r="I10" s="152">
        <f>G10+H10</f>
        <v/>
      </c>
      <c r="J10" s="119" t="n">
        <v>25159</v>
      </c>
      <c r="K10" s="117" t="n">
        <v>18649.56825</v>
      </c>
      <c r="L10" s="117" t="n">
        <v>317.0182476</v>
      </c>
      <c r="M10" s="19">
        <f>K10+L10</f>
        <v/>
      </c>
      <c r="N10" s="88" t="n">
        <v>53</v>
      </c>
      <c r="O10" s="88" t="n">
        <v>49</v>
      </c>
      <c r="P10" s="145" t="n">
        <v>49</v>
      </c>
    </row>
    <row r="11">
      <c r="B11" s="16" t="inlineStr">
        <is>
          <t>WM DC</t>
        </is>
      </c>
      <c r="C11" s="17" t="n">
        <v>2031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9323</v>
      </c>
      <c r="E12" s="140" t="inlineStr">
        <is>
          <t>Room 4</t>
        </is>
      </c>
      <c r="F12" s="119" t="n">
        <v>15757</v>
      </c>
      <c r="G12" s="117" t="n">
        <v>12396.47025</v>
      </c>
      <c r="H12" s="117" t="n">
        <v>18551.94123498999</v>
      </c>
      <c r="I12" s="152">
        <f>G12+H12</f>
        <v/>
      </c>
      <c r="J12" s="119" t="n">
        <v>15570</v>
      </c>
      <c r="K12" s="117" t="n">
        <v>14681.555</v>
      </c>
      <c r="L12" s="117" t="n">
        <v>19120.95220278</v>
      </c>
      <c r="M12" s="19">
        <f>K12+L12</f>
        <v/>
      </c>
      <c r="N12" s="88" t="n">
        <v>52</v>
      </c>
      <c r="O12" s="88" t="n">
        <v>50</v>
      </c>
      <c r="P12" s="145" t="n">
        <v>48</v>
      </c>
    </row>
    <row r="13">
      <c r="B13" s="16" t="inlineStr">
        <is>
          <t>KING SOOPERS</t>
        </is>
      </c>
      <c r="C13" s="17" t="n">
        <v>1547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24235</v>
      </c>
      <c r="E14" s="18" t="inlineStr">
        <is>
          <t>Room 5</t>
        </is>
      </c>
      <c r="F14" s="119" t="n">
        <v>18186</v>
      </c>
      <c r="G14" s="117" t="n">
        <v>15132.93825</v>
      </c>
      <c r="H14" s="117" t="n">
        <v>23374.75232212</v>
      </c>
      <c r="I14" s="152">
        <f>G14+H14</f>
        <v/>
      </c>
      <c r="J14" s="119" t="n">
        <v>17842</v>
      </c>
      <c r="K14" s="117" t="n">
        <v>17088.37525</v>
      </c>
      <c r="L14" s="117" t="n">
        <v>22975.71894363999</v>
      </c>
      <c r="M14" s="19">
        <f>K14+L14</f>
        <v/>
      </c>
      <c r="N14" s="88" t="n">
        <v>69</v>
      </c>
      <c r="O14" s="88" t="n">
        <v>64</v>
      </c>
      <c r="P14" s="145" t="n">
        <v>58</v>
      </c>
    </row>
    <row r="15">
      <c r="B15" s="43" t="inlineStr">
        <is>
          <t>RALPHS</t>
        </is>
      </c>
      <c r="C15" s="17" t="n">
        <v>1050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203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5901.360520440001</v>
      </c>
      <c r="I16" s="152">
        <f>G16+H16</f>
        <v/>
      </c>
      <c r="J16" s="119" t="n">
        <v>0</v>
      </c>
      <c r="K16" s="117" t="n">
        <v>0</v>
      </c>
      <c r="L16" s="117" t="n">
        <v>10531.32200266</v>
      </c>
      <c r="M16" s="19">
        <f>K16+L16</f>
        <v/>
      </c>
      <c r="N16" s="88" t="n">
        <v>12</v>
      </c>
      <c r="O16" s="88" t="n">
        <v>11</v>
      </c>
      <c r="P16" s="145" t="n">
        <v>12</v>
      </c>
    </row>
    <row r="17" ht="15" customFormat="1" customHeight="1" s="4" thickBot="1">
      <c r="B17" s="16" t="inlineStr">
        <is>
          <t>SBUX PHX</t>
        </is>
      </c>
      <c r="C17" s="17" t="n">
        <v>9140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1418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4373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11433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36440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155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2031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15810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3006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4.xml><?xml version="1.0" encoding="utf-8"?>
<worksheet xmlns:r="http://schemas.openxmlformats.org/officeDocument/2006/relationships" xmlns="http://schemas.openxmlformats.org/spreadsheetml/2006/main">
  <sheetPr codeName="Sheet24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21071</v>
      </c>
      <c r="G6" s="117" t="n">
        <v>12941.97025</v>
      </c>
      <c r="H6" s="117" t="n">
        <v>5098.633810379995</v>
      </c>
      <c r="I6" s="152">
        <f>G6+H6</f>
        <v/>
      </c>
      <c r="J6" s="119" t="n">
        <v>22753</v>
      </c>
      <c r="K6" s="117" t="n">
        <v>13889.73075</v>
      </c>
      <c r="L6" s="117" t="n">
        <v>5324.513665359995</v>
      </c>
      <c r="M6" s="19">
        <f>K6+L6</f>
        <v/>
      </c>
      <c r="N6" s="85" t="n">
        <v>81</v>
      </c>
      <c r="O6" s="85" t="n">
        <v>77</v>
      </c>
      <c r="P6" s="142" t="n">
        <v>64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1768</v>
      </c>
      <c r="E8" s="140" t="inlineStr">
        <is>
          <t>Room 2</t>
        </is>
      </c>
      <c r="F8" s="119" t="n">
        <v>0</v>
      </c>
      <c r="G8" s="117" t="n">
        <v>0</v>
      </c>
      <c r="H8" s="117" t="n">
        <v>3762.54618318</v>
      </c>
      <c r="I8" s="152">
        <f>G8+H8</f>
        <v/>
      </c>
      <c r="J8" s="119" t="n">
        <v>0</v>
      </c>
      <c r="K8" s="117" t="n">
        <v>0</v>
      </c>
      <c r="L8" s="117" t="n">
        <v>3853.05062508</v>
      </c>
      <c r="M8" s="19">
        <f>K8+L8</f>
        <v/>
      </c>
      <c r="N8" s="87" t="n">
        <v>8</v>
      </c>
      <c r="O8" s="87" t="n">
        <v>8</v>
      </c>
      <c r="P8" s="144" t="n">
        <v>6</v>
      </c>
    </row>
    <row r="9">
      <c r="B9" s="28" t="inlineStr">
        <is>
          <t>SPROUTS AZ</t>
        </is>
      </c>
      <c r="C9" s="17" t="n">
        <v>1979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1041</v>
      </c>
      <c r="E10" s="18" t="inlineStr">
        <is>
          <t>Room 3</t>
        </is>
      </c>
      <c r="F10" s="119" t="n">
        <v>16000</v>
      </c>
      <c r="G10" s="117" t="n">
        <v>12811.206</v>
      </c>
      <c r="H10" s="117" t="n">
        <v>294.5326364</v>
      </c>
      <c r="I10" s="152">
        <f>G10+H10</f>
        <v/>
      </c>
      <c r="J10" s="119" t="n">
        <v>15417</v>
      </c>
      <c r="K10" s="117" t="n">
        <v>11983.966</v>
      </c>
      <c r="L10" s="117" t="n">
        <v>342.6670118</v>
      </c>
      <c r="M10" s="19">
        <f>K10+L10</f>
        <v/>
      </c>
      <c r="N10" s="88" t="n">
        <v>53</v>
      </c>
      <c r="O10" s="88" t="n">
        <v>50</v>
      </c>
      <c r="P10" s="145" t="n">
        <v>50</v>
      </c>
    </row>
    <row r="11">
      <c r="B11" s="16" t="inlineStr">
        <is>
          <t>WM DC</t>
        </is>
      </c>
      <c r="C11" s="17" t="n">
        <v>3486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10039</v>
      </c>
      <c r="E12" s="140" t="inlineStr">
        <is>
          <t>Room 4</t>
        </is>
      </c>
      <c r="F12" s="119" t="n">
        <v>15148</v>
      </c>
      <c r="G12" s="117" t="n">
        <v>12098.0065</v>
      </c>
      <c r="H12" s="117" t="n">
        <v>17669.39127401</v>
      </c>
      <c r="I12" s="152">
        <f>G12+H12</f>
        <v/>
      </c>
      <c r="J12" s="119" t="n">
        <v>15041</v>
      </c>
      <c r="K12" s="117" t="n">
        <v>14200.0845</v>
      </c>
      <c r="L12" s="117" t="n">
        <v>16694.03595548</v>
      </c>
      <c r="M12" s="19">
        <f>K12+L12</f>
        <v/>
      </c>
      <c r="N12" s="88" t="n">
        <v>59</v>
      </c>
      <c r="O12" s="88" t="n">
        <v>57</v>
      </c>
      <c r="P12" s="145" t="n">
        <v>54</v>
      </c>
    </row>
    <row r="13">
      <c r="B13" s="16" t="inlineStr">
        <is>
          <t>KING SOOPERS</t>
        </is>
      </c>
      <c r="C13" s="17" t="n">
        <v>1578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28774</v>
      </c>
      <c r="E14" s="18" t="inlineStr">
        <is>
          <t>Room 5</t>
        </is>
      </c>
      <c r="F14" s="119" t="n">
        <v>18713</v>
      </c>
      <c r="G14" s="117" t="n">
        <v>15933.92375</v>
      </c>
      <c r="H14" s="117" t="n">
        <v>22810.88218848001</v>
      </c>
      <c r="I14" s="152">
        <f>G14+H14</f>
        <v/>
      </c>
      <c r="J14" s="119" t="n">
        <v>23444</v>
      </c>
      <c r="K14" s="117" t="n">
        <v>19167.39625</v>
      </c>
      <c r="L14" s="117" t="n">
        <v>27516.46722434002</v>
      </c>
      <c r="M14" s="19">
        <f>K14+L14</f>
        <v/>
      </c>
      <c r="N14" s="88" t="n">
        <v>71</v>
      </c>
      <c r="O14" s="88" t="n">
        <v>69</v>
      </c>
      <c r="P14" s="145" t="n">
        <v>58</v>
      </c>
    </row>
    <row r="15">
      <c r="B15" s="43" t="inlineStr">
        <is>
          <t>RALPHS</t>
        </is>
      </c>
      <c r="C15" s="17" t="n">
        <v>1813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329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8917.40287792</v>
      </c>
      <c r="I16" s="152">
        <f>G16+H16</f>
        <v/>
      </c>
      <c r="J16" s="119" t="n">
        <v>0</v>
      </c>
      <c r="K16" s="117" t="n">
        <v>0</v>
      </c>
      <c r="L16" s="117" t="n">
        <v>8677.234933420001</v>
      </c>
      <c r="M16" s="19">
        <f>K16+L16</f>
        <v/>
      </c>
      <c r="N16" s="88" t="n">
        <v>14</v>
      </c>
      <c r="O16" s="88" t="n">
        <v>14</v>
      </c>
      <c r="P16" s="145" t="n">
        <v>14</v>
      </c>
    </row>
    <row r="17" ht="15" customFormat="1" customHeight="1" s="4" thickBot="1">
      <c r="B17" s="16" t="inlineStr">
        <is>
          <t>SBUX PHX</t>
        </is>
      </c>
      <c r="C17" s="17" t="n">
        <v>10377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443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4586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9302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36950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1833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13943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3728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5.xml><?xml version="1.0" encoding="utf-8"?>
<worksheet xmlns:r="http://schemas.openxmlformats.org/officeDocument/2006/relationships" xmlns="http://schemas.openxmlformats.org/spreadsheetml/2006/main">
  <sheetPr codeName="Sheet245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76</v>
      </c>
      <c r="E6" s="18" t="inlineStr">
        <is>
          <t xml:space="preserve">Room 1 </t>
        </is>
      </c>
      <c r="F6" s="119" t="n">
        <v>25567</v>
      </c>
      <c r="G6" s="117" t="n">
        <v>13237.4975</v>
      </c>
      <c r="H6" s="117" t="n">
        <v>5616.600530899999</v>
      </c>
      <c r="I6" s="152">
        <f>G6+H6</f>
        <v/>
      </c>
      <c r="J6" s="119" t="n">
        <v>27879</v>
      </c>
      <c r="K6" s="117" t="n">
        <v>15754.46483333334</v>
      </c>
      <c r="L6" s="117" t="n">
        <v>6033.8012646</v>
      </c>
      <c r="M6" s="19">
        <f>K6+L6</f>
        <v/>
      </c>
      <c r="N6" s="85" t="n">
        <v>88</v>
      </c>
      <c r="O6" s="85" t="n">
        <v>84</v>
      </c>
      <c r="P6" s="142" t="n">
        <v>69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1242</v>
      </c>
      <c r="E8" s="140" t="inlineStr">
        <is>
          <t>Room 2</t>
        </is>
      </c>
      <c r="F8" s="119" t="n">
        <v>0</v>
      </c>
      <c r="G8" s="117" t="n">
        <v>0</v>
      </c>
      <c r="H8" s="117" t="n">
        <v>4092.91052832</v>
      </c>
      <c r="I8" s="152">
        <f>G8+H8</f>
        <v/>
      </c>
      <c r="J8" s="119" t="n">
        <v>0</v>
      </c>
      <c r="K8" s="117" t="n">
        <v>0</v>
      </c>
      <c r="L8" s="117" t="n">
        <v>4107.782216899999</v>
      </c>
      <c r="M8" s="19">
        <f>K8+L8</f>
        <v/>
      </c>
      <c r="N8" s="87" t="n">
        <v>7</v>
      </c>
      <c r="O8" s="87" t="n">
        <v>7</v>
      </c>
      <c r="P8" s="144" t="n">
        <v>5</v>
      </c>
    </row>
    <row r="9">
      <c r="B9" s="28" t="inlineStr">
        <is>
          <t>SPROUTS AZ</t>
        </is>
      </c>
      <c r="C9" s="17" t="n">
        <v>2236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931</v>
      </c>
      <c r="E10" s="18" t="inlineStr">
        <is>
          <t>Room 3</t>
        </is>
      </c>
      <c r="F10" s="119" t="n">
        <v>17098</v>
      </c>
      <c r="G10" s="117" t="n">
        <v>12109.3715</v>
      </c>
      <c r="H10" s="117" t="n">
        <v>358.93708</v>
      </c>
      <c r="I10" s="152">
        <f>G10+H10</f>
        <v/>
      </c>
      <c r="J10" s="119" t="n">
        <v>18286</v>
      </c>
      <c r="K10" s="117" t="n">
        <v>13510.958</v>
      </c>
      <c r="L10" s="117" t="n">
        <v>349.8594576</v>
      </c>
      <c r="M10" s="19">
        <f>K10+L10</f>
        <v/>
      </c>
      <c r="N10" s="88" t="n">
        <v>57</v>
      </c>
      <c r="O10" s="88" t="n">
        <v>52</v>
      </c>
      <c r="P10" s="145" t="n">
        <v>51</v>
      </c>
    </row>
    <row r="11">
      <c r="B11" s="16" t="inlineStr">
        <is>
          <t>WM DC</t>
        </is>
      </c>
      <c r="C11" s="17" t="n">
        <v>1993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7935</v>
      </c>
      <c r="E12" s="140" t="inlineStr">
        <is>
          <t>Room 4</t>
        </is>
      </c>
      <c r="F12" s="119" t="n">
        <v>15819</v>
      </c>
      <c r="G12" s="117" t="n">
        <v>12603.629</v>
      </c>
      <c r="H12" s="117" t="n">
        <v>19134.18432858999</v>
      </c>
      <c r="I12" s="152">
        <f>G12+H12</f>
        <v/>
      </c>
      <c r="J12" s="119" t="n">
        <v>16079</v>
      </c>
      <c r="K12" s="117" t="n">
        <v>15128.91975</v>
      </c>
      <c r="L12" s="117" t="n">
        <v>19393.80193875</v>
      </c>
      <c r="M12" s="19">
        <f>K12+L12</f>
        <v/>
      </c>
      <c r="N12" s="88" t="n">
        <v>61</v>
      </c>
      <c r="O12" s="88" t="n">
        <v>59</v>
      </c>
      <c r="P12" s="145" t="n">
        <v>51</v>
      </c>
    </row>
    <row r="13">
      <c r="B13" s="16" t="inlineStr">
        <is>
          <t>KING SOOPERS</t>
        </is>
      </c>
      <c r="C13" s="17" t="n">
        <v>1673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26387</v>
      </c>
      <c r="E14" s="18" t="inlineStr">
        <is>
          <t>Room 5</t>
        </is>
      </c>
      <c r="F14" s="119" t="n">
        <v>16921</v>
      </c>
      <c r="G14" s="117" t="n">
        <v>15850.45325</v>
      </c>
      <c r="H14" s="117" t="n">
        <v>20453.31501747999</v>
      </c>
      <c r="I14" s="152">
        <f>G14+H14</f>
        <v/>
      </c>
      <c r="J14" s="119" t="n">
        <v>17187</v>
      </c>
      <c r="K14" s="117" t="n">
        <v>16283.7095</v>
      </c>
      <c r="L14" s="117" t="n">
        <v>21460.93216643999</v>
      </c>
      <c r="M14" s="19">
        <f>K14+L14</f>
        <v/>
      </c>
      <c r="N14" s="88" t="n">
        <v>66</v>
      </c>
      <c r="O14" s="88" t="n">
        <v>62</v>
      </c>
      <c r="P14" s="145" t="n">
        <v>51</v>
      </c>
    </row>
    <row r="15">
      <c r="B15" s="43" t="inlineStr">
        <is>
          <t>RALPHS</t>
        </is>
      </c>
      <c r="C15" s="17" t="n">
        <v>1019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269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5685.1988945</v>
      </c>
      <c r="I16" s="152">
        <f>G16+H16</f>
        <v/>
      </c>
      <c r="J16" s="119" t="n">
        <v>0</v>
      </c>
      <c r="K16" s="117" t="n">
        <v>0</v>
      </c>
      <c r="L16" s="117" t="n">
        <v>5792.60211972</v>
      </c>
      <c r="M16" s="19">
        <f>K16+L16</f>
        <v/>
      </c>
      <c r="N16" s="88" t="n">
        <v>12</v>
      </c>
      <c r="O16" s="88" t="n">
        <v>11</v>
      </c>
      <c r="P16" s="145" t="n">
        <v>12</v>
      </c>
    </row>
    <row r="17" ht="15" customFormat="1" customHeight="1" s="4" thickBot="1">
      <c r="B17" s="16" t="inlineStr">
        <is>
          <t>SBUX PHX</t>
        </is>
      </c>
      <c r="C17" s="17" t="n">
        <v>10383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1081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4670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11575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37284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1653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16803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3119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6.xml><?xml version="1.0" encoding="utf-8"?>
<worksheet xmlns:r="http://schemas.openxmlformats.org/officeDocument/2006/relationships" xmlns="http://schemas.openxmlformats.org/spreadsheetml/2006/main">
  <sheetPr codeName="Sheet24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15857</v>
      </c>
      <c r="G6" s="117" t="n">
        <v>4345</v>
      </c>
      <c r="H6" s="117" t="n">
        <v>1069</v>
      </c>
      <c r="I6" s="152">
        <f>G6+H6</f>
        <v/>
      </c>
      <c r="J6" s="119" t="n">
        <v>16970</v>
      </c>
      <c r="K6" s="117" t="n">
        <v>6496</v>
      </c>
      <c r="L6" s="117" t="n">
        <v>1242</v>
      </c>
      <c r="M6" s="19">
        <f>K6+L6</f>
        <v/>
      </c>
      <c r="N6" s="85" t="n">
        <v>48</v>
      </c>
      <c r="O6" s="85" t="n">
        <v>48</v>
      </c>
      <c r="P6" s="142" t="n">
        <v>41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0</v>
      </c>
      <c r="O8" s="87" t="n">
        <v>0</v>
      </c>
      <c r="P8" s="144" t="n">
        <v>0</v>
      </c>
    </row>
    <row r="9">
      <c r="B9" s="28" t="inlineStr">
        <is>
          <t>SPROUTS AZ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0</v>
      </c>
      <c r="E10" s="18" t="inlineStr">
        <is>
          <t>Room 3</t>
        </is>
      </c>
      <c r="F10" s="119" t="n">
        <v>0</v>
      </c>
      <c r="G10" s="117" t="n">
        <v>0</v>
      </c>
      <c r="H10" s="117" t="n">
        <v>0</v>
      </c>
      <c r="I10" s="152">
        <f>G10+H10</f>
        <v/>
      </c>
      <c r="J10" s="119" t="n">
        <v>0</v>
      </c>
      <c r="K10" s="117" t="n">
        <v>0</v>
      </c>
      <c r="L10" s="117" t="n">
        <v>0</v>
      </c>
      <c r="M10" s="19">
        <f>K10+L10</f>
        <v/>
      </c>
      <c r="N10" s="88" t="n">
        <v>0</v>
      </c>
      <c r="O10" s="88" t="n">
        <v>0</v>
      </c>
      <c r="P10" s="145" t="n">
        <v>0</v>
      </c>
    </row>
    <row r="11">
      <c r="B11" s="16" t="inlineStr">
        <is>
          <t>WM DC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145" t="n">
        <v>0</v>
      </c>
    </row>
    <row r="13">
      <c r="B13" s="16" t="inlineStr">
        <is>
          <t>KING SOOPERS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145" t="n">
        <v>0</v>
      </c>
    </row>
    <row r="15">
      <c r="B15" s="43" t="inlineStr">
        <is>
          <t>RALPHS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145" t="n">
        <v>0</v>
      </c>
    </row>
    <row r="17" ht="15" customFormat="1" customHeight="1" s="4" thickBot="1">
      <c r="B17" s="16" t="inlineStr">
        <is>
          <t>SBUX PHX</t>
        </is>
      </c>
      <c r="C17" s="17" t="n">
        <v>11529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592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4849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0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0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15857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0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7.xml><?xml version="1.0" encoding="utf-8"?>
<worksheet xmlns:r="http://schemas.openxmlformats.org/officeDocument/2006/relationships" xmlns="http://schemas.openxmlformats.org/spreadsheetml/2006/main">
  <sheetPr codeName="Sheet24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44599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58</v>
      </c>
      <c r="E6" s="18" t="inlineStr">
        <is>
          <t xml:space="preserve">Room 1 </t>
        </is>
      </c>
      <c r="F6" s="119" t="n">
        <v>24174</v>
      </c>
      <c r="G6" s="117" t="n">
        <v>12701.91063333333</v>
      </c>
      <c r="H6" s="117" t="n">
        <v>5537.995551119995</v>
      </c>
      <c r="I6" s="152">
        <f>G6+H6</f>
        <v/>
      </c>
      <c r="J6" s="119" t="n">
        <v>23870</v>
      </c>
      <c r="K6" s="117" t="n">
        <v>13120.70713333333</v>
      </c>
      <c r="L6" s="117" t="n">
        <v>5537.273046479996</v>
      </c>
      <c r="M6" s="19" t="n">
        <v>0</v>
      </c>
      <c r="N6" s="85" t="n">
        <v>81</v>
      </c>
      <c r="O6" s="85" t="n">
        <v>80</v>
      </c>
      <c r="P6" s="142" t="n">
        <v>71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1687</v>
      </c>
      <c r="E8" s="140" t="inlineStr">
        <is>
          <t>Room 2</t>
        </is>
      </c>
      <c r="F8" s="119" t="n">
        <v>0</v>
      </c>
      <c r="G8" s="117" t="n">
        <v>0</v>
      </c>
      <c r="H8" s="117" t="n">
        <v>3722.69130892</v>
      </c>
      <c r="I8" s="152">
        <f>G8+H8</f>
        <v/>
      </c>
      <c r="J8" s="119" t="n">
        <v>0</v>
      </c>
      <c r="K8" s="117" t="n">
        <v>0</v>
      </c>
      <c r="L8" s="117" t="n">
        <v>3688.566046399999</v>
      </c>
      <c r="M8" s="19" t="n">
        <v>0</v>
      </c>
      <c r="N8" s="87" t="n">
        <v>8</v>
      </c>
      <c r="O8" s="87" t="n">
        <v>8</v>
      </c>
      <c r="P8" s="144" t="n">
        <v>6</v>
      </c>
    </row>
    <row r="9">
      <c r="B9" s="28" t="inlineStr">
        <is>
          <t>SPROUTS AZ</t>
        </is>
      </c>
      <c r="C9" s="17" t="n">
        <v>1772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1000</v>
      </c>
      <c r="E10" s="18" t="inlineStr">
        <is>
          <t>Room 3</t>
        </is>
      </c>
      <c r="F10" s="119" t="n">
        <v>17319</v>
      </c>
      <c r="G10" s="117" t="n">
        <v>12527.8585</v>
      </c>
      <c r="H10" s="117" t="n">
        <v>382.694202</v>
      </c>
      <c r="I10" s="152">
        <f>G10+H10</f>
        <v/>
      </c>
      <c r="J10" s="119" t="n">
        <v>17012</v>
      </c>
      <c r="K10" s="117" t="n">
        <v>12929.8785</v>
      </c>
      <c r="L10" s="117" t="n">
        <v>356.5876168</v>
      </c>
      <c r="M10" s="19" t="n">
        <v>0</v>
      </c>
      <c r="N10" s="88" t="n">
        <v>48</v>
      </c>
      <c r="O10" s="88" t="n">
        <v>47</v>
      </c>
      <c r="P10" s="145" t="n">
        <v>41</v>
      </c>
    </row>
    <row r="11">
      <c r="B11" s="16" t="inlineStr">
        <is>
          <t>WM DC</t>
        </is>
      </c>
      <c r="C11" s="17" t="n">
        <v>2488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9954</v>
      </c>
      <c r="E12" s="140" t="inlineStr">
        <is>
          <t>Room 4</t>
        </is>
      </c>
      <c r="F12" s="119" t="n">
        <v>16311</v>
      </c>
      <c r="G12" s="117" t="n">
        <v>14362.7975</v>
      </c>
      <c r="H12" s="117" t="n">
        <v>17595.08009553001</v>
      </c>
      <c r="I12" s="152">
        <f>G12+H12</f>
        <v/>
      </c>
      <c r="J12" s="119" t="n">
        <v>16035</v>
      </c>
      <c r="K12" s="117" t="n">
        <v>15582.234</v>
      </c>
      <c r="L12" s="117" t="n">
        <v>17536.54401715</v>
      </c>
      <c r="M12" s="19" t="n">
        <v>-330.91</v>
      </c>
      <c r="N12" s="88" t="n">
        <v>56</v>
      </c>
      <c r="O12" s="88" t="n">
        <v>54</v>
      </c>
      <c r="P12" s="145" t="n">
        <v>50</v>
      </c>
    </row>
    <row r="13">
      <c r="B13" s="16" t="inlineStr">
        <is>
          <t>KING SOOPERS</t>
        </is>
      </c>
      <c r="C13" s="17" t="n">
        <v>1928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25275</v>
      </c>
      <c r="E14" s="18" t="inlineStr">
        <is>
          <t>Room 5</t>
        </is>
      </c>
      <c r="F14" s="119" t="n">
        <v>19566</v>
      </c>
      <c r="G14" s="117" t="n">
        <v>15998.675</v>
      </c>
      <c r="H14" s="117" t="n">
        <v>23870.49418400001</v>
      </c>
      <c r="I14" s="152">
        <f>G14+H14</f>
        <v/>
      </c>
      <c r="J14" s="119" t="n">
        <v>19101</v>
      </c>
      <c r="K14" s="117" t="n">
        <v>16868.757</v>
      </c>
      <c r="L14" s="117" t="n">
        <v>23309.65530449999</v>
      </c>
      <c r="M14" s="19" t="n">
        <v>-126.1</v>
      </c>
      <c r="N14" s="88" t="n">
        <v>69</v>
      </c>
      <c r="O14" s="88" t="n">
        <v>65</v>
      </c>
      <c r="P14" s="145" t="n">
        <v>55</v>
      </c>
    </row>
    <row r="15">
      <c r="B15" s="43" t="inlineStr">
        <is>
          <t>RALPHS</t>
        </is>
      </c>
      <c r="C15" s="17" t="n">
        <v>1331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411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7950.1007422</v>
      </c>
      <c r="I16" s="152">
        <f>G16+H16</f>
        <v/>
      </c>
      <c r="J16" s="119" t="n">
        <v>0</v>
      </c>
      <c r="K16" s="117" t="n">
        <v>0</v>
      </c>
      <c r="L16" s="117" t="n">
        <v>8199.49761436</v>
      </c>
      <c r="M16" s="19" t="n">
        <v>0</v>
      </c>
      <c r="N16" s="88" t="n">
        <v>10</v>
      </c>
      <c r="O16" s="88" t="n">
        <v>10</v>
      </c>
      <c r="P16" s="145" t="n">
        <v>10</v>
      </c>
    </row>
    <row r="17" ht="15" customFormat="1" customHeight="1" s="4" thickBot="1">
      <c r="B17" s="16" t="inlineStr">
        <is>
          <t>SBUX PHX</t>
        </is>
      </c>
      <c r="C17" s="17" t="n">
        <v>10529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781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4774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9476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36170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58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2488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17100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2772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8.xml><?xml version="1.0" encoding="utf-8"?>
<worksheet xmlns:r="http://schemas.openxmlformats.org/officeDocument/2006/relationships" xmlns="http://schemas.openxmlformats.org/spreadsheetml/2006/main">
  <sheetPr codeName="Sheet24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134</v>
      </c>
      <c r="E6" s="18" t="inlineStr">
        <is>
          <t xml:space="preserve">Room 1 </t>
        </is>
      </c>
      <c r="F6" s="119" t="n">
        <v>27477</v>
      </c>
      <c r="G6" s="117" t="n">
        <v>13172.96041666667</v>
      </c>
      <c r="H6" s="117" t="n">
        <v>6507.168344700001</v>
      </c>
      <c r="I6" s="152">
        <f>G6+H6</f>
        <v/>
      </c>
      <c r="J6" s="119" t="n">
        <v>28807</v>
      </c>
      <c r="K6" s="117" t="n">
        <v>15017.35266666667</v>
      </c>
      <c r="L6" s="117" t="n">
        <v>6466.188186499998</v>
      </c>
      <c r="M6" s="19" t="n">
        <v>0</v>
      </c>
      <c r="N6" s="85" t="n">
        <v>92</v>
      </c>
      <c r="O6" s="85" t="n">
        <v>87</v>
      </c>
      <c r="P6" s="142" t="n">
        <v>75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1679</v>
      </c>
      <c r="E8" s="140" t="inlineStr">
        <is>
          <t>Room 2</t>
        </is>
      </c>
      <c r="F8" s="119" t="n">
        <v>0</v>
      </c>
      <c r="G8" s="117" t="n">
        <v>0</v>
      </c>
      <c r="H8" s="117" t="n">
        <v>3545.2244206</v>
      </c>
      <c r="I8" s="152">
        <f>G8+H8</f>
        <v/>
      </c>
      <c r="J8" s="119" t="n">
        <v>0</v>
      </c>
      <c r="K8" s="117" t="n">
        <v>0</v>
      </c>
      <c r="L8" s="117" t="n">
        <v>3627.67321252</v>
      </c>
      <c r="M8" s="19">
        <f>K8+L8</f>
        <v/>
      </c>
      <c r="N8" s="87" t="n">
        <v>7</v>
      </c>
      <c r="O8" s="87" t="n">
        <v>7</v>
      </c>
      <c r="P8" s="144" t="n">
        <v>5</v>
      </c>
    </row>
    <row r="9">
      <c r="B9" s="28" t="inlineStr">
        <is>
          <t>SPROUTS AZ</t>
        </is>
      </c>
      <c r="C9" s="17" t="n">
        <v>1764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978</v>
      </c>
      <c r="E10" s="18" t="inlineStr">
        <is>
          <t>Room 3</t>
        </is>
      </c>
      <c r="F10" s="119" t="n">
        <v>18296</v>
      </c>
      <c r="G10" s="117" t="n">
        <v>12455.37475</v>
      </c>
      <c r="H10" s="117" t="n">
        <v>384.1258280000001</v>
      </c>
      <c r="I10" s="152">
        <f>G10+H10</f>
        <v/>
      </c>
      <c r="J10" s="119" t="n">
        <v>18648</v>
      </c>
      <c r="K10" s="117" t="n">
        <v>13181.83225</v>
      </c>
      <c r="L10" s="117" t="n">
        <v>391.5729430000001</v>
      </c>
      <c r="M10" s="19">
        <f>K10+L10</f>
        <v/>
      </c>
      <c r="N10" s="88" t="n">
        <v>54</v>
      </c>
      <c r="O10" s="88" t="n">
        <v>50</v>
      </c>
      <c r="P10" s="145" t="n">
        <v>46</v>
      </c>
    </row>
    <row r="11">
      <c r="B11" s="16" t="inlineStr">
        <is>
          <t>WM DC</t>
        </is>
      </c>
      <c r="C11" s="17" t="n">
        <v>2341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9846</v>
      </c>
      <c r="E12" s="140" t="inlineStr">
        <is>
          <t>Room 4</t>
        </is>
      </c>
      <c r="F12" s="119" t="n">
        <v>14293</v>
      </c>
      <c r="G12" s="117" t="n">
        <v>11779.082</v>
      </c>
      <c r="H12" s="117" t="n">
        <v>17345.25786916001</v>
      </c>
      <c r="I12" s="152">
        <f>G12+H12</f>
        <v/>
      </c>
      <c r="J12" s="119" t="n">
        <v>16172</v>
      </c>
      <c r="K12" s="117" t="n">
        <v>14505.26025</v>
      </c>
      <c r="L12" s="117" t="n">
        <v>18639.4336491</v>
      </c>
      <c r="M12" s="19">
        <f>K12+L12</f>
        <v/>
      </c>
      <c r="N12" s="88" t="n">
        <v>56</v>
      </c>
      <c r="O12" s="88" t="n">
        <v>53</v>
      </c>
      <c r="P12" s="145" t="n">
        <v>51</v>
      </c>
    </row>
    <row r="13">
      <c r="B13" s="16" t="inlineStr">
        <is>
          <t>KING SOOPERS</t>
        </is>
      </c>
      <c r="C13" s="17" t="n">
        <v>1547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26988</v>
      </c>
      <c r="E14" s="18" t="inlineStr">
        <is>
          <t>Room 5</t>
        </is>
      </c>
      <c r="F14" s="119" t="n">
        <v>18322</v>
      </c>
      <c r="G14" s="117" t="n">
        <v>14849.97775</v>
      </c>
      <c r="H14" s="117" t="n">
        <v>22909.08498618</v>
      </c>
      <c r="I14" s="152">
        <f>G14+H14</f>
        <v/>
      </c>
      <c r="J14" s="119" t="n">
        <v>18938</v>
      </c>
      <c r="K14" s="117" t="n">
        <v>17383.2885</v>
      </c>
      <c r="L14" s="117" t="n">
        <v>23778.67382303999</v>
      </c>
      <c r="M14" s="19">
        <f>K14+L14</f>
        <v/>
      </c>
      <c r="N14" s="88" t="n">
        <v>71</v>
      </c>
      <c r="O14" s="88" t="n">
        <v>66</v>
      </c>
      <c r="P14" s="145" t="n">
        <v>57</v>
      </c>
    </row>
    <row r="15">
      <c r="B15" s="43" t="inlineStr">
        <is>
          <t>RALPHS</t>
        </is>
      </c>
      <c r="C15" s="17" t="n">
        <v>1073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203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5337.63490014</v>
      </c>
      <c r="I16" s="152">
        <f>G16+H16</f>
        <v/>
      </c>
      <c r="J16" s="119" t="n">
        <v>0</v>
      </c>
      <c r="K16" s="117" t="n">
        <v>0</v>
      </c>
      <c r="L16" s="117" t="n">
        <v>5379.85332886</v>
      </c>
      <c r="M16" s="19">
        <f>K16+L16</f>
        <v/>
      </c>
      <c r="N16" s="88" t="n">
        <v>13</v>
      </c>
      <c r="O16" s="88" t="n">
        <v>12</v>
      </c>
      <c r="P16" s="145" t="n">
        <v>13</v>
      </c>
    </row>
    <row r="17" ht="15" customFormat="1" customHeight="1" s="4" thickBot="1">
      <c r="B17" s="16" t="inlineStr">
        <is>
          <t>SBUX PHX</t>
        </is>
      </c>
      <c r="C17" s="17" t="n">
        <v>11982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760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5020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11186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34297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134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2341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16366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3154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49.xml><?xml version="1.0" encoding="utf-8"?>
<worksheet xmlns:r="http://schemas.openxmlformats.org/officeDocument/2006/relationships" xmlns="http://schemas.openxmlformats.org/spreadsheetml/2006/main">
  <sheetPr codeName="Sheet24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61</v>
      </c>
      <c r="E6" s="18" t="inlineStr">
        <is>
          <t xml:space="preserve">Room 1 </t>
        </is>
      </c>
      <c r="F6" s="119" t="n">
        <v>25161</v>
      </c>
      <c r="G6" s="117" t="n">
        <v>13786.476</v>
      </c>
      <c r="H6" s="117" t="n">
        <v>5849.826173519996</v>
      </c>
      <c r="I6" s="152">
        <f>G6+H6</f>
        <v/>
      </c>
      <c r="J6" s="119" t="n">
        <v>26611</v>
      </c>
      <c r="K6" s="117" t="n">
        <v>15251.48775</v>
      </c>
      <c r="L6" s="117" t="n">
        <v>5916.593012559997</v>
      </c>
      <c r="M6" s="19" t="n">
        <v>0</v>
      </c>
      <c r="N6" s="85" t="n">
        <v>82</v>
      </c>
      <c r="O6" s="85" t="n">
        <v>79</v>
      </c>
      <c r="P6" s="142" t="n">
        <v>67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1969</v>
      </c>
      <c r="E8" s="140" t="inlineStr">
        <is>
          <t>Room 2</t>
        </is>
      </c>
      <c r="F8" s="119" t="n">
        <v>0</v>
      </c>
      <c r="G8" s="117" t="n">
        <v>0</v>
      </c>
      <c r="H8" s="117" t="n">
        <v>4664.27940558</v>
      </c>
      <c r="I8" s="152">
        <f>G8+H8</f>
        <v/>
      </c>
      <c r="J8" s="119" t="n">
        <v>0</v>
      </c>
      <c r="K8" s="117" t="n">
        <v>0</v>
      </c>
      <c r="L8" s="117" t="n">
        <v>4735.57287566</v>
      </c>
      <c r="M8" s="19">
        <f>K8+L8</f>
        <v/>
      </c>
      <c r="N8" s="87" t="n">
        <v>4</v>
      </c>
      <c r="O8" s="87" t="n">
        <v>7</v>
      </c>
      <c r="P8" s="144" t="n">
        <v>3</v>
      </c>
    </row>
    <row r="9">
      <c r="B9" s="28" t="inlineStr">
        <is>
          <t>SPROUTS AZ</t>
        </is>
      </c>
      <c r="C9" s="17" t="n">
        <v>2024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1240</v>
      </c>
      <c r="E10" s="18" t="inlineStr">
        <is>
          <t>Room 3</t>
        </is>
      </c>
      <c r="F10" s="119" t="n">
        <v>19841</v>
      </c>
      <c r="G10" s="117" t="n">
        <v>13942.6665</v>
      </c>
      <c r="H10" s="117" t="n">
        <v>376.5291838</v>
      </c>
      <c r="I10" s="152">
        <f>G10+H10</f>
        <v/>
      </c>
      <c r="J10" s="119" t="n">
        <v>20204</v>
      </c>
      <c r="K10" s="117" t="n">
        <v>15867.956</v>
      </c>
      <c r="L10" s="117" t="n">
        <v>350.8804496</v>
      </c>
      <c r="M10" s="19">
        <f>K10+L10</f>
        <v/>
      </c>
      <c r="N10" s="88" t="n">
        <v>48</v>
      </c>
      <c r="O10" s="88" t="n">
        <v>44</v>
      </c>
      <c r="P10" s="145" t="n">
        <v>42</v>
      </c>
    </row>
    <row r="11">
      <c r="B11" s="16" t="inlineStr">
        <is>
          <t>WM DC</t>
        </is>
      </c>
      <c r="C11" s="17" t="n">
        <v>1769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10553</v>
      </c>
      <c r="E12" s="140" t="inlineStr">
        <is>
          <t>Room 4</t>
        </is>
      </c>
      <c r="F12" s="119" t="n">
        <v>21638</v>
      </c>
      <c r="G12" s="117" t="n">
        <v>13853.271</v>
      </c>
      <c r="H12" s="117" t="n">
        <v>23042.54145440001</v>
      </c>
      <c r="I12" s="152">
        <f>G12+H12</f>
        <v/>
      </c>
      <c r="J12" s="119" t="n">
        <v>21878</v>
      </c>
      <c r="K12" s="117" t="n">
        <v>22373.609</v>
      </c>
      <c r="L12" s="117" t="n">
        <v>23313.96273691</v>
      </c>
      <c r="M12" s="19">
        <f>K12+L12</f>
        <v/>
      </c>
      <c r="N12" s="88" t="n">
        <v>56</v>
      </c>
      <c r="O12" s="88" t="n">
        <v>53</v>
      </c>
      <c r="P12" s="145" t="n">
        <v>55</v>
      </c>
    </row>
    <row r="13">
      <c r="B13" s="16" t="inlineStr">
        <is>
          <t>KING SOOPERS</t>
        </is>
      </c>
      <c r="C13" s="17" t="n">
        <v>2387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33700</v>
      </c>
      <c r="E14" s="18" t="inlineStr">
        <is>
          <t>Room 5</t>
        </is>
      </c>
      <c r="F14" s="119" t="n">
        <v>17880</v>
      </c>
      <c r="G14" s="117" t="n">
        <v>14012.65375</v>
      </c>
      <c r="H14" s="117" t="n">
        <v>23361.30013430001</v>
      </c>
      <c r="I14" s="152">
        <f>G14+H14</f>
        <v/>
      </c>
      <c r="J14" s="119" t="n">
        <v>19465</v>
      </c>
      <c r="K14" s="117" t="n">
        <v>20320.13875</v>
      </c>
      <c r="L14" s="117" t="n">
        <v>24974.06134606</v>
      </c>
      <c r="M14" s="19">
        <f>K14+L14</f>
        <v/>
      </c>
      <c r="N14" s="88" t="n">
        <v>68</v>
      </c>
      <c r="O14" s="88" t="n">
        <v>64</v>
      </c>
      <c r="P14" s="145" t="n">
        <v>57</v>
      </c>
    </row>
    <row r="15">
      <c r="B15" s="43" t="inlineStr">
        <is>
          <t>RALPHS</t>
        </is>
      </c>
      <c r="C15" s="17" t="n">
        <v>1328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464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9763.260178960001</v>
      </c>
      <c r="I16" s="152">
        <f>G16+H16</f>
        <v/>
      </c>
      <c r="J16" s="119" t="n">
        <v>0</v>
      </c>
      <c r="K16" s="117" t="n">
        <v>0</v>
      </c>
      <c r="L16" s="117" t="n">
        <v>9838.66508938</v>
      </c>
      <c r="M16" s="19">
        <f>K16+L16</f>
        <v/>
      </c>
      <c r="N16" s="88" t="n">
        <v>12</v>
      </c>
      <c r="O16" s="88" t="n">
        <v>12</v>
      </c>
      <c r="P16" s="145" t="n">
        <v>11</v>
      </c>
    </row>
    <row r="17" ht="15" customFormat="1" customHeight="1" s="4" thickBot="1">
      <c r="B17" s="16" t="inlineStr">
        <is>
          <t>SBUX PHX</t>
        </is>
      </c>
      <c r="C17" s="17" t="n">
        <v>10531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1244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4889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11745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44413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61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1769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17656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3264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0.xml><?xml version="1.0" encoding="utf-8"?>
<worksheet xmlns:r="http://schemas.openxmlformats.org/officeDocument/2006/relationships" xmlns="http://schemas.openxmlformats.org/spreadsheetml/2006/main">
  <sheetPr codeName="Sheet25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as of 8:04AM</t>
        </is>
      </c>
    </row>
    <row r="6">
      <c r="B6" s="16" t="inlineStr">
        <is>
          <t>QT</t>
        </is>
      </c>
      <c r="C6" s="17" t="n">
        <v>139</v>
      </c>
      <c r="E6" s="18" t="inlineStr">
        <is>
          <t xml:space="preserve">Room 1 </t>
        </is>
      </c>
      <c r="F6" s="119" t="n">
        <v>27361</v>
      </c>
      <c r="G6" s="117" t="n">
        <v>14249.73428333333</v>
      </c>
      <c r="H6" s="117" t="n">
        <v>7173.930679719992</v>
      </c>
      <c r="I6" s="152">
        <f>G6+H6</f>
        <v/>
      </c>
      <c r="J6" s="119" t="n">
        <v>27800</v>
      </c>
      <c r="K6" s="117" t="n">
        <v>17420.84528333334</v>
      </c>
      <c r="L6" s="117" t="n">
        <v>7986.005771199995</v>
      </c>
      <c r="M6" s="19" t="n">
        <v>0</v>
      </c>
      <c r="N6" s="85" t="n">
        <v>87</v>
      </c>
      <c r="O6" s="85" t="n">
        <v>82</v>
      </c>
      <c r="P6" s="142" t="n">
        <v>74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1494</v>
      </c>
      <c r="E8" s="140" t="inlineStr">
        <is>
          <t>Room 2</t>
        </is>
      </c>
      <c r="F8" s="119" t="n">
        <v>0</v>
      </c>
      <c r="G8" s="117" t="n">
        <v>0</v>
      </c>
      <c r="H8" s="117" t="n">
        <v>4263.63527776</v>
      </c>
      <c r="I8" s="152">
        <f>G8+H8</f>
        <v/>
      </c>
      <c r="J8" s="119" t="n">
        <v>0</v>
      </c>
      <c r="K8" s="117" t="n">
        <v>0</v>
      </c>
      <c r="L8" s="117" t="n">
        <v>4543.263063359999</v>
      </c>
      <c r="M8" s="19">
        <f>K8+L8</f>
        <v/>
      </c>
      <c r="N8" s="87" t="n">
        <v>5</v>
      </c>
      <c r="O8" s="87" t="n">
        <v>5</v>
      </c>
      <c r="P8" s="144" t="n">
        <v>5</v>
      </c>
    </row>
    <row r="9">
      <c r="B9" s="28" t="inlineStr">
        <is>
          <t>SPROUTS AZ</t>
        </is>
      </c>
      <c r="C9" s="17" t="n">
        <v>2102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1219</v>
      </c>
      <c r="E10" s="18" t="inlineStr">
        <is>
          <t>Room 3</t>
        </is>
      </c>
      <c r="F10" s="119" t="n">
        <v>20002</v>
      </c>
      <c r="G10" s="117" t="n">
        <v>14363.133</v>
      </c>
      <c r="H10" s="117" t="n">
        <v>325.62226</v>
      </c>
      <c r="I10" s="152">
        <f>G10+H10</f>
        <v/>
      </c>
      <c r="J10" s="119" t="n">
        <v>20810</v>
      </c>
      <c r="K10" s="117" t="n">
        <v>15824.625</v>
      </c>
      <c r="L10" s="117" t="n">
        <v>342.590292</v>
      </c>
      <c r="M10" s="19">
        <f>K10+L10</f>
        <v/>
      </c>
      <c r="N10" s="88" t="n">
        <v>51</v>
      </c>
      <c r="O10" s="88" t="n">
        <v>49</v>
      </c>
      <c r="P10" s="145" t="n">
        <v>45</v>
      </c>
    </row>
    <row r="11">
      <c r="B11" s="16" t="inlineStr">
        <is>
          <t>WM DC</t>
        </is>
      </c>
      <c r="C11" s="17" t="n">
        <v>2200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11792</v>
      </c>
      <c r="E12" s="140" t="inlineStr">
        <is>
          <t>Room 4</t>
        </is>
      </c>
      <c r="F12" s="119" t="n">
        <v>22450</v>
      </c>
      <c r="G12" s="117" t="n">
        <v>18075.25700000001</v>
      </c>
      <c r="H12" s="117" t="n">
        <v>26349.00353677</v>
      </c>
      <c r="I12" s="152">
        <f>G12+H12</f>
        <v/>
      </c>
      <c r="J12" s="119" t="n">
        <v>24327</v>
      </c>
      <c r="K12" s="117" t="n">
        <v>25468.40924999999</v>
      </c>
      <c r="L12" s="117" t="n">
        <v>27766.9133814</v>
      </c>
      <c r="M12" s="19">
        <f>K12+L12</f>
        <v/>
      </c>
      <c r="N12" s="88" t="n">
        <v>52</v>
      </c>
      <c r="O12" s="88" t="n">
        <v>50</v>
      </c>
      <c r="P12" s="145" t="n">
        <v>50</v>
      </c>
    </row>
    <row r="13">
      <c r="B13" s="16" t="inlineStr">
        <is>
          <t>KING SOOPERS</t>
        </is>
      </c>
      <c r="C13" s="17" t="n">
        <v>1698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36121</v>
      </c>
      <c r="E14" s="18" t="inlineStr">
        <is>
          <t>Room 5</t>
        </is>
      </c>
      <c r="F14" s="119" t="n">
        <v>19656</v>
      </c>
      <c r="G14" s="117" t="n">
        <v>15330.34375</v>
      </c>
      <c r="H14" s="117" t="n">
        <v>26319.24831739999</v>
      </c>
      <c r="I14" s="152">
        <f>G14+H14</f>
        <v/>
      </c>
      <c r="J14" s="119" t="n">
        <v>20458</v>
      </c>
      <c r="K14" s="117" t="n">
        <v>21117.62725</v>
      </c>
      <c r="L14" s="117" t="n">
        <v>27430.56330747999</v>
      </c>
      <c r="M14" s="19">
        <f>K14+L14</f>
        <v/>
      </c>
      <c r="N14" s="88" t="n">
        <v>71</v>
      </c>
      <c r="O14" s="88" t="n">
        <v>66</v>
      </c>
      <c r="P14" s="145" t="n">
        <v>56</v>
      </c>
    </row>
    <row r="15">
      <c r="B15" s="43" t="inlineStr">
        <is>
          <t>RALPHS</t>
        </is>
      </c>
      <c r="C15" s="17" t="n">
        <v>1059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215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6594.30680454</v>
      </c>
      <c r="I16" s="152">
        <f>G16+H16</f>
        <v/>
      </c>
      <c r="J16" s="119" t="n">
        <v>0</v>
      </c>
      <c r="K16" s="117" t="n">
        <v>0</v>
      </c>
      <c r="L16" s="117" t="n">
        <v>6875.371388740001</v>
      </c>
      <c r="M16" s="19">
        <f>K16+L16</f>
        <v/>
      </c>
      <c r="N16" s="88" t="n">
        <v>12</v>
      </c>
      <c r="O16" s="88" t="n">
        <v>11</v>
      </c>
      <c r="P16" s="145" t="n">
        <v>12</v>
      </c>
    </row>
    <row r="17" ht="15" customFormat="1" customHeight="1" s="4" thickBot="1">
      <c r="B17" s="16" t="inlineStr">
        <is>
          <t>SBUX PHX</t>
        </is>
      </c>
      <c r="C17" s="17" t="n">
        <v>10402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1684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4369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11423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45283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139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2200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15410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3947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1.xml><?xml version="1.0" encoding="utf-8"?>
<worksheet xmlns:r="http://schemas.openxmlformats.org/officeDocument/2006/relationships" xmlns="http://schemas.openxmlformats.org/spreadsheetml/2006/main">
  <sheetPr codeName="Sheet25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as of 8:20AM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24171</v>
      </c>
      <c r="G6" s="117" t="n">
        <v>14711.431</v>
      </c>
      <c r="H6" s="117" t="n">
        <v>5625.9432639</v>
      </c>
      <c r="I6" s="152">
        <f>G6+H6</f>
        <v/>
      </c>
      <c r="J6" s="119" t="n">
        <v>24382</v>
      </c>
      <c r="K6" s="117" t="n">
        <v>15681.82075</v>
      </c>
      <c r="L6" s="117" t="n">
        <v>5894.237437719997</v>
      </c>
      <c r="M6" s="19" t="n">
        <v>0</v>
      </c>
      <c r="N6" s="85" t="n">
        <v>80</v>
      </c>
      <c r="O6" s="85" t="n">
        <v>78</v>
      </c>
      <c r="P6" s="142" t="n">
        <v>66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2436</v>
      </c>
      <c r="E8" s="140" t="inlineStr">
        <is>
          <t>Room 2</t>
        </is>
      </c>
      <c r="F8" s="119" t="n">
        <v>0</v>
      </c>
      <c r="G8" s="117" t="n">
        <v>0</v>
      </c>
      <c r="H8" s="117" t="n">
        <v>4914.989215180001</v>
      </c>
      <c r="I8" s="152">
        <f>G8+H8</f>
        <v/>
      </c>
      <c r="J8" s="119" t="n">
        <v>0</v>
      </c>
      <c r="K8" s="117" t="n">
        <v>0</v>
      </c>
      <c r="L8" s="117" t="n">
        <v>5024.655268120001</v>
      </c>
      <c r="M8" s="19">
        <f>K8+L8</f>
        <v/>
      </c>
      <c r="N8" s="87" t="n">
        <v>8</v>
      </c>
      <c r="O8" s="87" t="n">
        <v>8</v>
      </c>
      <c r="P8" s="144" t="n">
        <v>7</v>
      </c>
    </row>
    <row r="9">
      <c r="B9" s="28" t="inlineStr">
        <is>
          <t>SPROUTS AZ</t>
        </is>
      </c>
      <c r="C9" s="17" t="n">
        <v>2156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1079</v>
      </c>
      <c r="E10" s="18" t="inlineStr">
        <is>
          <t>Room 3</t>
        </is>
      </c>
      <c r="F10" s="119" t="n">
        <v>18353</v>
      </c>
      <c r="G10" s="117" t="n">
        <v>15643.4265</v>
      </c>
      <c r="H10" s="117" t="n">
        <v>345.511137</v>
      </c>
      <c r="I10" s="152">
        <f>G10+H10</f>
        <v/>
      </c>
      <c r="J10" s="119" t="n">
        <v>18228</v>
      </c>
      <c r="K10" s="117" t="n">
        <v>15558.8645</v>
      </c>
      <c r="L10" s="117" t="n">
        <v>329.5716452</v>
      </c>
      <c r="M10" s="19">
        <f>K10+L10</f>
        <v/>
      </c>
      <c r="N10" s="88" t="n">
        <v>52</v>
      </c>
      <c r="O10" s="88" t="n">
        <v>49</v>
      </c>
      <c r="P10" s="145" t="n">
        <v>49</v>
      </c>
    </row>
    <row r="11">
      <c r="B11" s="16" t="inlineStr">
        <is>
          <t>WM DC</t>
        </is>
      </c>
      <c r="C11" s="17" t="n">
        <v>4423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11327</v>
      </c>
      <c r="E12" s="140" t="inlineStr">
        <is>
          <t>Room 4</t>
        </is>
      </c>
      <c r="F12" s="119" t="n">
        <v>23950</v>
      </c>
      <c r="G12" s="117" t="n">
        <v>23309.201</v>
      </c>
      <c r="H12" s="117" t="n">
        <v>27045.97705689002</v>
      </c>
      <c r="I12" s="152">
        <f>G12+H12</f>
        <v/>
      </c>
      <c r="J12" s="119" t="n">
        <v>23464</v>
      </c>
      <c r="K12" s="117" t="n">
        <v>24554.06424999999</v>
      </c>
      <c r="L12" s="117" t="n">
        <v>26646.67174314</v>
      </c>
      <c r="M12" s="19">
        <f>K12+L12</f>
        <v/>
      </c>
      <c r="N12" s="88" t="n">
        <v>59</v>
      </c>
      <c r="O12" s="88" t="n">
        <v>57</v>
      </c>
      <c r="P12" s="145" t="n">
        <v>55</v>
      </c>
    </row>
    <row r="13">
      <c r="B13" s="16" t="inlineStr">
        <is>
          <t>KING SOOPERS</t>
        </is>
      </c>
      <c r="C13" s="17" t="n">
        <v>1977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41019</v>
      </c>
      <c r="E14" s="18" t="inlineStr">
        <is>
          <t>Room 5</t>
        </is>
      </c>
      <c r="F14" s="119" t="n">
        <v>27164</v>
      </c>
      <c r="G14" s="117" t="n">
        <v>18093.76375</v>
      </c>
      <c r="H14" s="117" t="n">
        <v>31852.7307386</v>
      </c>
      <c r="I14" s="152">
        <f>G14+H14</f>
        <v/>
      </c>
      <c r="J14" s="119" t="n">
        <v>29891</v>
      </c>
      <c r="K14" s="117" t="n">
        <v>25019.864</v>
      </c>
      <c r="L14" s="117" t="n">
        <v>35677.40540042004</v>
      </c>
      <c r="M14" s="19">
        <f>K14+L14</f>
        <v/>
      </c>
      <c r="N14" s="88" t="n">
        <v>73</v>
      </c>
      <c r="O14" s="88" t="n">
        <v>71</v>
      </c>
      <c r="P14" s="145" t="n">
        <v>62</v>
      </c>
    </row>
    <row r="15">
      <c r="B15" s="43" t="inlineStr">
        <is>
          <t>RALPHS</t>
        </is>
      </c>
      <c r="C15" s="17" t="n">
        <v>1860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365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11150.93204952</v>
      </c>
      <c r="I16" s="152">
        <f>G16+H16</f>
        <v/>
      </c>
      <c r="J16" s="119" t="n">
        <v>0</v>
      </c>
      <c r="K16" s="117" t="n">
        <v>0</v>
      </c>
      <c r="L16" s="117" t="n">
        <v>11124.28692364</v>
      </c>
      <c r="M16" s="19">
        <f>K16+L16</f>
        <v/>
      </c>
      <c r="N16" s="88" t="n">
        <v>13</v>
      </c>
      <c r="O16" s="88" t="n">
        <v>14</v>
      </c>
      <c r="P16" s="145" t="n">
        <v>13</v>
      </c>
    </row>
    <row r="17" ht="15" customFormat="1" customHeight="1" s="4" thickBot="1">
      <c r="B17" s="16" t="inlineStr">
        <is>
          <t>SBUX PHX</t>
        </is>
      </c>
      <c r="C17" s="17" t="n">
        <v>9371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495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4618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10484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48039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4423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15106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3894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2.xml><?xml version="1.0" encoding="utf-8"?>
<worksheet xmlns:r="http://schemas.openxmlformats.org/officeDocument/2006/relationships" xmlns="http://schemas.openxmlformats.org/spreadsheetml/2006/main">
  <sheetPr codeName="Sheet252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/>
      <c r="E6" s="18" t="inlineStr">
        <is>
          <t xml:space="preserve">Room 1 </t>
        </is>
      </c>
      <c r="F6" s="119" t="n">
        <v>24022</v>
      </c>
      <c r="G6" s="117" t="n">
        <v>13737.55875</v>
      </c>
      <c r="H6" s="117" t="n">
        <v>5558.512812659998</v>
      </c>
      <c r="I6" s="152">
        <f>G6+H6</f>
        <v/>
      </c>
      <c r="J6" s="119" t="n">
        <v>26511</v>
      </c>
      <c r="K6" s="117" t="n">
        <v>14989.29506666667</v>
      </c>
      <c r="L6" s="117" t="n">
        <v>5834.742703259998</v>
      </c>
      <c r="M6" s="19" t="n">
        <v>0</v>
      </c>
      <c r="N6" s="85" t="n">
        <v>86</v>
      </c>
      <c r="O6" s="85" t="n">
        <v>83</v>
      </c>
      <c r="P6" s="142" t="n">
        <v>70</v>
      </c>
    </row>
    <row r="7">
      <c r="B7" s="16" t="inlineStr">
        <is>
          <t>CANTEEN AZ</t>
        </is>
      </c>
      <c r="C7" s="17" t="n">
        <v>95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1366</v>
      </c>
      <c r="E8" s="140" t="inlineStr">
        <is>
          <t>Room 2</t>
        </is>
      </c>
      <c r="F8" s="119" t="n">
        <v>0</v>
      </c>
      <c r="G8" s="117" t="n">
        <v>0</v>
      </c>
      <c r="H8" s="117" t="n">
        <v>3881.38996234</v>
      </c>
      <c r="I8" s="152">
        <f>G8+H8</f>
        <v/>
      </c>
      <c r="J8" s="119" t="n">
        <v>0</v>
      </c>
      <c r="K8" s="117" t="n">
        <v>0</v>
      </c>
      <c r="L8" s="117" t="n">
        <v>3921.27022484</v>
      </c>
      <c r="M8" s="19">
        <f>K8+L8</f>
        <v/>
      </c>
      <c r="N8" s="87" t="n">
        <v>6</v>
      </c>
      <c r="O8" s="87" t="n">
        <v>7</v>
      </c>
      <c r="P8" s="144" t="n">
        <v>5</v>
      </c>
    </row>
    <row r="9">
      <c r="B9" s="28" t="inlineStr">
        <is>
          <t>SPROUTS AZ</t>
        </is>
      </c>
      <c r="C9" s="17" t="n">
        <v>2162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719</v>
      </c>
      <c r="E10" s="18" t="inlineStr">
        <is>
          <t>Room 3</t>
        </is>
      </c>
      <c r="F10" s="119" t="n">
        <v>17409</v>
      </c>
      <c r="G10" s="117" t="n">
        <v>12989.283</v>
      </c>
      <c r="H10" s="117" t="n">
        <v>369.6167296</v>
      </c>
      <c r="I10" s="152">
        <f>G10+H10</f>
        <v/>
      </c>
      <c r="J10" s="119" t="n">
        <v>18415</v>
      </c>
      <c r="K10" s="117" t="n">
        <v>13429.00225</v>
      </c>
      <c r="L10" s="117" t="n">
        <v>368.6167296</v>
      </c>
      <c r="M10" s="19">
        <f>K10+L10</f>
        <v/>
      </c>
      <c r="N10" s="88" t="n">
        <v>54</v>
      </c>
      <c r="O10" s="88" t="n">
        <v>52</v>
      </c>
      <c r="P10" s="145" t="n">
        <v>52</v>
      </c>
    </row>
    <row r="11">
      <c r="B11" s="16" t="inlineStr">
        <is>
          <t>WM DC</t>
        </is>
      </c>
      <c r="C11" s="17" t="n">
        <v>1974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7788</v>
      </c>
      <c r="E12" s="140" t="inlineStr">
        <is>
          <t>Room 4</t>
        </is>
      </c>
      <c r="F12" s="119" t="n">
        <v>17004</v>
      </c>
      <c r="G12" s="117" t="n">
        <v>16837.79924999999</v>
      </c>
      <c r="H12" s="117" t="n">
        <v>20587.34357354</v>
      </c>
      <c r="I12" s="152">
        <f>G12+H12</f>
        <v/>
      </c>
      <c r="J12" s="119" t="n">
        <v>18077</v>
      </c>
      <c r="K12" s="117" t="n">
        <v>17026.53100000001</v>
      </c>
      <c r="L12" s="117" t="n">
        <v>21496.77561345001</v>
      </c>
      <c r="M12" s="19">
        <f>K12+L12</f>
        <v/>
      </c>
      <c r="N12" s="88" t="n">
        <v>61</v>
      </c>
      <c r="O12" s="88" t="n">
        <v>59</v>
      </c>
      <c r="P12" s="145" t="n">
        <v>57</v>
      </c>
    </row>
    <row r="13">
      <c r="B13" s="16" t="inlineStr">
        <is>
          <t>KING SOOPERS</t>
        </is>
      </c>
      <c r="C13" s="17" t="n">
        <v>1902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32249</v>
      </c>
      <c r="E14" s="18" t="inlineStr">
        <is>
          <t>Room 5</t>
        </is>
      </c>
      <c r="F14" s="119" t="n">
        <v>17040</v>
      </c>
      <c r="G14" s="117" t="n">
        <v>15566</v>
      </c>
      <c r="H14" s="117" t="n">
        <v>20874.24781532001</v>
      </c>
      <c r="I14" s="152">
        <f>G14+H14</f>
        <v/>
      </c>
      <c r="J14" s="119" t="n">
        <v>19482</v>
      </c>
      <c r="K14" s="117" t="n">
        <v>19950.53625</v>
      </c>
      <c r="L14" s="117" t="n">
        <v>25492.41738573998</v>
      </c>
      <c r="M14" s="19">
        <f>K14+L14</f>
        <v/>
      </c>
      <c r="N14" s="88" t="n">
        <v>68</v>
      </c>
      <c r="O14" s="88" t="n">
        <v>64</v>
      </c>
      <c r="P14" s="145" t="n">
        <v>59</v>
      </c>
    </row>
    <row r="15">
      <c r="B15" s="43" t="inlineStr">
        <is>
          <t>RALPHS</t>
        </is>
      </c>
      <c r="C15" s="17" t="n">
        <v>1018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288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5665.27759586</v>
      </c>
      <c r="I16" s="152">
        <f>G16+H16</f>
        <v/>
      </c>
      <c r="J16" s="119" t="n">
        <v>0</v>
      </c>
      <c r="K16" s="117" t="n">
        <v>0</v>
      </c>
      <c r="L16" s="117" t="n">
        <v>5569.05013802</v>
      </c>
      <c r="M16" s="19">
        <f>K16+L16</f>
        <v/>
      </c>
      <c r="N16" s="88" t="n">
        <v>12</v>
      </c>
      <c r="O16" s="88" t="n">
        <v>12</v>
      </c>
      <c r="P16" s="145" t="n">
        <v>10</v>
      </c>
    </row>
    <row r="17" ht="15" customFormat="1" customHeight="1" s="4" thickBot="1">
      <c r="B17" s="16" t="inlineStr">
        <is>
          <t>SBUX PHX</t>
        </is>
      </c>
      <c r="C17" s="17" t="n">
        <v>11059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964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4544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10808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39140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1579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16567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2709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3.xml><?xml version="1.0" encoding="utf-8"?>
<worksheet xmlns:r="http://schemas.openxmlformats.org/officeDocument/2006/relationships" xmlns="http://schemas.openxmlformats.org/spreadsheetml/2006/main">
  <sheetPr codeName="Sheet253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10884</v>
      </c>
      <c r="G6" s="117" t="n">
        <v>13095.8491</v>
      </c>
      <c r="H6" s="117" t="n">
        <v>775.1083249999999</v>
      </c>
      <c r="I6" s="152">
        <f>G6+H6</f>
        <v/>
      </c>
      <c r="J6" s="119" t="n">
        <v>9970</v>
      </c>
      <c r="K6" s="117" t="n">
        <v>11306</v>
      </c>
      <c r="L6" s="117" t="n">
        <v>678</v>
      </c>
      <c r="M6" s="19" t="n">
        <v>0</v>
      </c>
      <c r="N6" s="85" t="n">
        <v>48</v>
      </c>
      <c r="O6" s="85" t="n">
        <v>48</v>
      </c>
      <c r="P6" s="142" t="n">
        <v>40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455.0305592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1</v>
      </c>
      <c r="O8" s="87" t="n">
        <v>0</v>
      </c>
      <c r="P8" s="144" t="n">
        <v>1</v>
      </c>
    </row>
    <row r="9">
      <c r="B9" s="28" t="inlineStr">
        <is>
          <t>SPROUTS AZ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0</v>
      </c>
      <c r="E10" s="18" t="inlineStr">
        <is>
          <t>Room 3</t>
        </is>
      </c>
      <c r="F10" s="119" t="n">
        <v>5575</v>
      </c>
      <c r="G10" s="117" t="n">
        <v>6713.548500000001</v>
      </c>
      <c r="H10" s="117" t="n">
        <v>321.595615</v>
      </c>
      <c r="I10" s="152">
        <f>G10+H10</f>
        <v/>
      </c>
      <c r="J10" s="119" t="n">
        <v>5191</v>
      </c>
      <c r="K10" s="117" t="n">
        <v>6325</v>
      </c>
      <c r="L10" s="117" t="n">
        <v>298</v>
      </c>
      <c r="M10" s="19">
        <f>K10+L10</f>
        <v/>
      </c>
      <c r="N10" s="88" t="n">
        <v>0</v>
      </c>
      <c r="O10" s="88" t="n">
        <v>0</v>
      </c>
      <c r="P10" s="145" t="n">
        <v>0</v>
      </c>
    </row>
    <row r="11">
      <c r="B11" s="16" t="inlineStr">
        <is>
          <t>WM DC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12543.805</v>
      </c>
      <c r="H12" s="117" t="n">
        <v>137.4411398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145" t="n">
        <v>0</v>
      </c>
    </row>
    <row r="13">
      <c r="B13" s="16" t="inlineStr">
        <is>
          <t>KING SOOPERS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15521.4225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145" t="n">
        <v>0</v>
      </c>
    </row>
    <row r="15">
      <c r="B15" s="43" t="inlineStr">
        <is>
          <t>RALPHS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145" t="n">
        <v>0</v>
      </c>
    </row>
    <row r="17" ht="15" customFormat="1" customHeight="1" s="4" thickBot="1">
      <c r="B17" s="16" t="inlineStr">
        <is>
          <t>SBUX PHX</t>
        </is>
      </c>
      <c r="C17" s="17" t="n">
        <v>10404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4757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/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/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/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/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/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16459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/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4.xml><?xml version="1.0" encoding="utf-8"?>
<worksheet xmlns:r="http://schemas.openxmlformats.org/officeDocument/2006/relationships" xmlns="http://schemas.openxmlformats.org/spreadsheetml/2006/main">
  <sheetPr codeName="Sheet25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91</v>
      </c>
      <c r="E6" s="18" t="inlineStr">
        <is>
          <t xml:space="preserve">Room 1 </t>
        </is>
      </c>
      <c r="F6" s="119" t="n">
        <v>26004</v>
      </c>
      <c r="G6" s="117" t="n">
        <v>11918.35328333333</v>
      </c>
      <c r="H6" s="117" t="n">
        <v>6107.830272179999</v>
      </c>
      <c r="I6" s="152">
        <f>G6+H6</f>
        <v/>
      </c>
      <c r="J6" s="119" t="n">
        <v>26533</v>
      </c>
      <c r="K6" s="117" t="n">
        <v>13493.87403333333</v>
      </c>
      <c r="L6" s="117" t="n">
        <v>5646.130860419998</v>
      </c>
      <c r="M6" s="19" t="n">
        <v>0</v>
      </c>
      <c r="N6" s="85" t="n">
        <v>77</v>
      </c>
      <c r="O6" s="85" t="n">
        <v>75</v>
      </c>
      <c r="P6" s="142" t="n">
        <v>66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3808.4728195</v>
      </c>
      <c r="I8" s="152">
        <f>G8+H8</f>
        <v/>
      </c>
      <c r="J8" s="119" t="n">
        <v>0</v>
      </c>
      <c r="K8" s="117" t="n">
        <v>0</v>
      </c>
      <c r="L8" s="117" t="n">
        <v>3718.1676966</v>
      </c>
      <c r="M8" s="19">
        <f>K8+L8</f>
        <v/>
      </c>
      <c r="N8" s="87" t="n">
        <v>8</v>
      </c>
      <c r="O8" s="87" t="n">
        <v>8</v>
      </c>
      <c r="P8" s="144" t="n">
        <v>8</v>
      </c>
    </row>
    <row r="9">
      <c r="B9" s="28" t="inlineStr">
        <is>
          <t>SPROUTS AZ</t>
        </is>
      </c>
      <c r="C9" s="17" t="n">
        <v>1675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936</v>
      </c>
      <c r="E10" s="18" t="inlineStr">
        <is>
          <t>Room 3</t>
        </is>
      </c>
      <c r="F10" s="119" t="n">
        <v>18899</v>
      </c>
      <c r="G10" s="117" t="n">
        <v>13276.28</v>
      </c>
      <c r="H10" s="117" t="n">
        <v>373.752455</v>
      </c>
      <c r="I10" s="152">
        <f>G10+H10</f>
        <v/>
      </c>
      <c r="J10" s="119" t="n">
        <v>18921</v>
      </c>
      <c r="K10" s="117" t="n">
        <v>13819.871</v>
      </c>
      <c r="L10" s="117" t="n">
        <v>370.1566834</v>
      </c>
      <c r="M10" s="19">
        <f>K10+L10</f>
        <v/>
      </c>
      <c r="N10" s="88" t="n">
        <v>46</v>
      </c>
      <c r="O10" s="88" t="n">
        <v>46</v>
      </c>
      <c r="P10" s="145" t="n">
        <v>37</v>
      </c>
    </row>
    <row r="11">
      <c r="B11" s="16" t="inlineStr">
        <is>
          <t>WM DC</t>
        </is>
      </c>
      <c r="C11" s="17" t="n">
        <v>1457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10809</v>
      </c>
      <c r="E12" s="140" t="inlineStr">
        <is>
          <t>Room 4</t>
        </is>
      </c>
      <c r="F12" s="119" t="n">
        <v>14688</v>
      </c>
      <c r="G12" s="117" t="n">
        <v>10657.766</v>
      </c>
      <c r="H12" s="117" t="n">
        <v>15086.18740744</v>
      </c>
      <c r="I12" s="152">
        <f>G12+H12</f>
        <v/>
      </c>
      <c r="J12" s="119" t="n">
        <v>13749</v>
      </c>
      <c r="K12" s="117" t="n">
        <v>12599.3615</v>
      </c>
      <c r="L12" s="117" t="n">
        <v>14469.24892662</v>
      </c>
      <c r="M12" s="19">
        <f>K12+L12</f>
        <v/>
      </c>
      <c r="N12" s="88" t="n">
        <v>56</v>
      </c>
      <c r="O12" s="88" t="n">
        <v>54</v>
      </c>
      <c r="P12" s="145" t="n">
        <v>54</v>
      </c>
    </row>
    <row r="13">
      <c r="B13" s="16" t="inlineStr">
        <is>
          <t>KING SOOPERS</t>
        </is>
      </c>
      <c r="C13" s="17" t="n">
        <v>2387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34683</v>
      </c>
      <c r="E14" s="18" t="inlineStr">
        <is>
          <t>Room 5</t>
        </is>
      </c>
      <c r="F14" s="119" t="n">
        <v>19470</v>
      </c>
      <c r="G14" s="117" t="n">
        <v>15769.458</v>
      </c>
      <c r="H14" s="117" t="n">
        <v>22489.74407509999</v>
      </c>
      <c r="I14" s="152">
        <f>G14+H14</f>
        <v/>
      </c>
      <c r="J14" s="119" t="n">
        <v>17312</v>
      </c>
      <c r="K14" s="117" t="n">
        <v>18131.98425</v>
      </c>
      <c r="L14" s="117" t="n">
        <v>21416.7305269</v>
      </c>
      <c r="M14" s="19">
        <f>K14+L14</f>
        <v/>
      </c>
      <c r="N14" s="88" t="n">
        <v>70</v>
      </c>
      <c r="O14" s="88" t="n">
        <v>66</v>
      </c>
      <c r="P14" s="145" t="n">
        <v>57</v>
      </c>
    </row>
    <row r="15">
      <c r="B15" s="43" t="inlineStr">
        <is>
          <t>RALPHS</t>
        </is>
      </c>
      <c r="C15" s="17" t="n">
        <v>1381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464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8720.2555577</v>
      </c>
      <c r="I16" s="152">
        <f>G16+H16</f>
        <v/>
      </c>
      <c r="J16" s="119" t="n">
        <v>0</v>
      </c>
      <c r="K16" s="117" t="n">
        <v>0</v>
      </c>
      <c r="L16" s="117" t="n">
        <v>8349.1573888</v>
      </c>
      <c r="M16" s="19">
        <f>K16+L16</f>
        <v/>
      </c>
      <c r="N16" s="88" t="n">
        <v>10</v>
      </c>
      <c r="O16" s="88" t="n">
        <v>10</v>
      </c>
      <c r="P16" s="145" t="n">
        <v>10</v>
      </c>
    </row>
    <row r="17" ht="15" customFormat="1" customHeight="1" s="4" thickBot="1">
      <c r="B17" s="16" t="inlineStr">
        <is>
          <t>SBUX PHX</t>
        </is>
      </c>
      <c r="C17" s="17" t="n">
        <v>11946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1352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4803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12184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38406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91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1457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16345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2611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5.xml><?xml version="1.0" encoding="utf-8"?>
<worksheet xmlns:r="http://schemas.openxmlformats.org/officeDocument/2006/relationships" xmlns="http://schemas.openxmlformats.org/spreadsheetml/2006/main">
  <sheetPr codeName="Sheet255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159</v>
      </c>
      <c r="E6" s="18" t="inlineStr">
        <is>
          <t xml:space="preserve">Room 1 </t>
        </is>
      </c>
      <c r="F6" s="119" t="n">
        <v>26778</v>
      </c>
      <c r="G6" s="117" t="n">
        <v>12594.15881666667</v>
      </c>
      <c r="H6" s="117" t="n">
        <v>6561.677940980001</v>
      </c>
      <c r="I6" s="152">
        <f>G6+H6</f>
        <v/>
      </c>
      <c r="J6" s="119" t="n">
        <v>26020</v>
      </c>
      <c r="K6" s="117" t="n">
        <v>12884.50131666667</v>
      </c>
      <c r="L6" s="117" t="n">
        <v>6390.545161160003</v>
      </c>
      <c r="M6" s="19" t="n">
        <v>0</v>
      </c>
      <c r="N6" s="85" t="n">
        <v>89</v>
      </c>
      <c r="O6" s="85" t="n">
        <v>85</v>
      </c>
      <c r="P6" s="142" t="n">
        <v>77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1601</v>
      </c>
      <c r="E8" s="140" t="inlineStr">
        <is>
          <t>Room 2</t>
        </is>
      </c>
      <c r="F8" s="119" t="n">
        <v>0</v>
      </c>
      <c r="G8" s="117" t="n">
        <v>0</v>
      </c>
      <c r="H8" s="117" t="n">
        <v>3587.74273956</v>
      </c>
      <c r="I8" s="152">
        <f>G8+H8</f>
        <v/>
      </c>
      <c r="J8" s="119" t="n">
        <v>0</v>
      </c>
      <c r="K8" s="117" t="n">
        <v>0</v>
      </c>
      <c r="L8" s="117" t="n">
        <v>3392.8707753</v>
      </c>
      <c r="M8" s="19">
        <f>K8+L8</f>
        <v/>
      </c>
      <c r="N8" s="87" t="n">
        <v>7</v>
      </c>
      <c r="O8" s="87" t="n">
        <v>7</v>
      </c>
      <c r="P8" s="144" t="n">
        <v>7</v>
      </c>
    </row>
    <row r="9">
      <c r="B9" s="28" t="inlineStr">
        <is>
          <t>SPROUTS AZ</t>
        </is>
      </c>
      <c r="C9" s="17" t="n">
        <v>1864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975</v>
      </c>
      <c r="E10" s="18" t="inlineStr">
        <is>
          <t>Room 3</t>
        </is>
      </c>
      <c r="F10" s="119" t="n">
        <v>18655</v>
      </c>
      <c r="G10" s="117" t="n">
        <v>12546.87175</v>
      </c>
      <c r="H10" s="117" t="n">
        <v>379.14703</v>
      </c>
      <c r="I10" s="152">
        <f>G10+H10</f>
        <v/>
      </c>
      <c r="J10" s="119" t="n">
        <v>18175</v>
      </c>
      <c r="K10" s="117" t="n">
        <v>12220.11325</v>
      </c>
      <c r="L10" s="117" t="n">
        <v>354.9540416</v>
      </c>
      <c r="M10" s="19">
        <f>K10+L10</f>
        <v/>
      </c>
      <c r="N10" s="88" t="n">
        <v>52</v>
      </c>
      <c r="O10" s="88" t="n">
        <v>50</v>
      </c>
      <c r="P10" s="145" t="n">
        <v>46</v>
      </c>
    </row>
    <row r="11">
      <c r="B11" s="16" t="inlineStr">
        <is>
          <t>WM DC</t>
        </is>
      </c>
      <c r="C11" s="17" t="n">
        <v>1399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8797</v>
      </c>
      <c r="E12" s="140" t="inlineStr">
        <is>
          <t>Room 4</t>
        </is>
      </c>
      <c r="F12" s="119" t="n">
        <v>13667</v>
      </c>
      <c r="G12" s="117" t="n">
        <v>11969.5835</v>
      </c>
      <c r="H12" s="117" t="n">
        <v>16756.08704939001</v>
      </c>
      <c r="I12" s="152">
        <f>G12+H12</f>
        <v/>
      </c>
      <c r="J12" s="119" t="n">
        <v>12523</v>
      </c>
      <c r="K12" s="117" t="n">
        <v>12038.2375</v>
      </c>
      <c r="L12" s="117" t="n">
        <v>15906.57923190001</v>
      </c>
      <c r="M12" s="19">
        <f>K12+L12</f>
        <v/>
      </c>
      <c r="N12" s="88" t="n">
        <v>56</v>
      </c>
      <c r="O12" s="88" t="n">
        <v>53</v>
      </c>
      <c r="P12" s="145" t="n">
        <v>53</v>
      </c>
    </row>
    <row r="13">
      <c r="B13" s="16" t="inlineStr">
        <is>
          <t>KING SOOPERS</t>
        </is>
      </c>
      <c r="C13" s="17" t="n">
        <v>1698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21252</v>
      </c>
      <c r="E14" s="18" t="inlineStr">
        <is>
          <t>Room 5</t>
        </is>
      </c>
      <c r="F14" s="119" t="n">
        <v>14900</v>
      </c>
      <c r="G14" s="117" t="n">
        <v>13819.21375</v>
      </c>
      <c r="H14" s="117" t="n">
        <v>18228.45543196001</v>
      </c>
      <c r="I14" s="152">
        <f>G14+H14</f>
        <v/>
      </c>
      <c r="J14" s="119" t="n">
        <v>14345</v>
      </c>
      <c r="K14" s="117" t="n">
        <v>13901.65375</v>
      </c>
      <c r="L14" s="117" t="n">
        <v>17548.20511028001</v>
      </c>
      <c r="M14" s="19">
        <f>K14+L14</f>
        <v/>
      </c>
      <c r="N14" s="88" t="n">
        <v>73</v>
      </c>
      <c r="O14" s="88" t="n">
        <v>68</v>
      </c>
      <c r="P14" s="145" t="n">
        <v>62</v>
      </c>
    </row>
    <row r="15">
      <c r="B15" s="43" t="inlineStr">
        <is>
          <t>RALPHS</t>
        </is>
      </c>
      <c r="C15" s="17" t="n">
        <v>1081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215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5112.358388199999</v>
      </c>
      <c r="I16" s="152">
        <f>G16+H16</f>
        <v/>
      </c>
      <c r="J16" s="119" t="n">
        <v>0</v>
      </c>
      <c r="K16" s="117" t="n">
        <v>0</v>
      </c>
      <c r="L16" s="117" t="n">
        <v>5118.356176179999</v>
      </c>
      <c r="M16" s="19">
        <f>K16+L16</f>
        <v/>
      </c>
      <c r="N16" s="88" t="n">
        <v>12</v>
      </c>
      <c r="O16" s="88" t="n">
        <v>12</v>
      </c>
      <c r="P16" s="145" t="n">
        <v>12</v>
      </c>
    </row>
    <row r="17" ht="15" customFormat="1" customHeight="1" s="4" thickBot="1">
      <c r="B17" s="16" t="inlineStr">
        <is>
          <t>SBUX PHX</t>
        </is>
      </c>
      <c r="C17" s="17" t="n">
        <v>10718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800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5094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10733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31553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159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1399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17020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3401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6.xml><?xml version="1.0" encoding="utf-8"?>
<worksheet xmlns:r="http://schemas.openxmlformats.org/officeDocument/2006/relationships" xmlns="http://schemas.openxmlformats.org/spreadsheetml/2006/main">
  <sheetPr codeName="Sheet256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as of 8:21AM</t>
        </is>
      </c>
    </row>
    <row r="6">
      <c r="B6" s="16" t="inlineStr">
        <is>
          <t>QT</t>
        </is>
      </c>
      <c r="C6" s="17" t="n">
        <v>66</v>
      </c>
      <c r="E6" s="18" t="inlineStr">
        <is>
          <t xml:space="preserve">Room 1 </t>
        </is>
      </c>
      <c r="F6" s="119" t="n">
        <v>24980</v>
      </c>
      <c r="G6" s="117" t="n">
        <v>13292.7895</v>
      </c>
      <c r="H6" s="117" t="n">
        <v>5518.479046819997</v>
      </c>
      <c r="I6" s="152">
        <f>G6+H6</f>
        <v/>
      </c>
      <c r="J6" s="119" t="n">
        <v>27072</v>
      </c>
      <c r="K6" s="117" t="n">
        <v>14277.532</v>
      </c>
      <c r="L6" s="117" t="n">
        <v>5464.741816879996</v>
      </c>
      <c r="M6" s="19" t="n">
        <v>0</v>
      </c>
      <c r="N6" s="85" t="n">
        <v>84</v>
      </c>
      <c r="O6" s="85" t="n">
        <v>79</v>
      </c>
      <c r="P6" s="142" t="n">
        <v>74</v>
      </c>
    </row>
    <row r="7">
      <c r="B7" s="16" t="inlineStr">
        <is>
          <t>CANTEEN AZ</t>
        </is>
      </c>
      <c r="C7" s="17" t="n">
        <v>20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1796</v>
      </c>
      <c r="E8" s="140" t="inlineStr">
        <is>
          <t>Room 2</t>
        </is>
      </c>
      <c r="F8" s="119" t="n">
        <v>0</v>
      </c>
      <c r="G8" s="117" t="n">
        <v>0</v>
      </c>
      <c r="H8" s="117" t="n">
        <v>3673.85488466</v>
      </c>
      <c r="I8" s="152">
        <f>G8+H8</f>
        <v/>
      </c>
      <c r="J8" s="119" t="n">
        <v>0</v>
      </c>
      <c r="K8" s="117" t="n">
        <v>0</v>
      </c>
      <c r="L8" s="117" t="n">
        <v>3735.27571834</v>
      </c>
      <c r="M8" s="19">
        <f>K8+L8</f>
        <v/>
      </c>
      <c r="N8" s="87" t="n">
        <v>5</v>
      </c>
      <c r="O8" s="87" t="n">
        <v>5</v>
      </c>
      <c r="P8" s="144" t="n">
        <v>4</v>
      </c>
    </row>
    <row r="9">
      <c r="B9" s="28" t="inlineStr">
        <is>
          <t>SPROUTS AZ</t>
        </is>
      </c>
      <c r="C9" s="17" t="n">
        <v>1592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1115</v>
      </c>
      <c r="E10" s="18" t="inlineStr">
        <is>
          <t>Room 3</t>
        </is>
      </c>
      <c r="F10" s="119" t="n">
        <v>17185</v>
      </c>
      <c r="G10" s="117" t="n">
        <v>12624.009</v>
      </c>
      <c r="H10" s="117" t="n">
        <v>378.0754532</v>
      </c>
      <c r="I10" s="152">
        <f>G10+H10</f>
        <v/>
      </c>
      <c r="J10" s="119" t="n">
        <v>17569</v>
      </c>
      <c r="K10" s="117" t="n">
        <v>12922.802</v>
      </c>
      <c r="L10" s="117" t="n">
        <v>359.1854936</v>
      </c>
      <c r="M10" s="19">
        <f>K10+L10</f>
        <v/>
      </c>
      <c r="N10" s="88" t="n">
        <v>45</v>
      </c>
      <c r="O10" s="88" t="n">
        <v>44</v>
      </c>
      <c r="P10" s="145" t="n">
        <v>42</v>
      </c>
    </row>
    <row r="11">
      <c r="B11" s="16" t="inlineStr">
        <is>
          <t>WM DC</t>
        </is>
      </c>
      <c r="C11" s="17" t="n">
        <v>2388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9899</v>
      </c>
      <c r="E12" s="140" t="inlineStr">
        <is>
          <t>Room 4</t>
        </is>
      </c>
      <c r="F12" s="119" t="n">
        <v>14904</v>
      </c>
      <c r="G12" s="117" t="n">
        <v>12088.7935</v>
      </c>
      <c r="H12" s="117" t="n">
        <v>16694.18241581</v>
      </c>
      <c r="I12" s="152">
        <f>G12+H12</f>
        <v/>
      </c>
      <c r="J12" s="119" t="n">
        <v>13884</v>
      </c>
      <c r="K12" s="117" t="n">
        <v>13319.00975</v>
      </c>
      <c r="L12" s="117" t="n">
        <v>16024.27842576999</v>
      </c>
      <c r="M12" s="19">
        <f>K12+L12</f>
        <v/>
      </c>
      <c r="N12" s="88" t="n">
        <v>56</v>
      </c>
      <c r="O12" s="88" t="n">
        <v>53</v>
      </c>
      <c r="P12" s="145" t="n">
        <v>52</v>
      </c>
    </row>
    <row r="13">
      <c r="B13" s="16" t="inlineStr">
        <is>
          <t>KING SOOPERS</t>
        </is>
      </c>
      <c r="C13" s="17" t="n">
        <v>2280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28488</v>
      </c>
      <c r="E14" s="18" t="inlineStr">
        <is>
          <t>Room 5</t>
        </is>
      </c>
      <c r="F14" s="119" t="n">
        <v>18865</v>
      </c>
      <c r="G14" s="117" t="n">
        <v>14635.05875</v>
      </c>
      <c r="H14" s="117" t="n">
        <v>21965.60988668001</v>
      </c>
      <c r="I14" s="152">
        <f>G14+H14</f>
        <v/>
      </c>
      <c r="J14" s="119" t="n">
        <v>19665</v>
      </c>
      <c r="K14" s="117" t="n">
        <v>16719.93875</v>
      </c>
      <c r="L14" s="117" t="n">
        <v>22637.20176672001</v>
      </c>
      <c r="M14" s="19">
        <f>K14+L14</f>
        <v/>
      </c>
      <c r="N14" s="88" t="n">
        <v>69</v>
      </c>
      <c r="O14" s="88" t="n">
        <v>65</v>
      </c>
      <c r="P14" s="145" t="n">
        <v>58</v>
      </c>
    </row>
    <row r="15">
      <c r="B15" s="43" t="inlineStr">
        <is>
          <t>RALPHS</t>
        </is>
      </c>
      <c r="C15" s="17" t="n">
        <v>1093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439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7537.194043199999</v>
      </c>
      <c r="I16" s="152">
        <f>G16+H16</f>
        <v/>
      </c>
      <c r="J16" s="119" t="n">
        <v>0</v>
      </c>
      <c r="K16" s="117" t="n">
        <v>0</v>
      </c>
      <c r="L16" s="117" t="n">
        <v>7631.80715686</v>
      </c>
      <c r="M16" s="19">
        <f>K16+L16</f>
        <v/>
      </c>
      <c r="N16" s="88" t="n">
        <v>11</v>
      </c>
      <c r="O16" s="88" t="n">
        <v>11</v>
      </c>
      <c r="P16" s="145" t="n">
        <v>9</v>
      </c>
    </row>
    <row r="17" ht="15" customFormat="1" customHeight="1" s="4" thickBot="1">
      <c r="B17" s="16" t="inlineStr">
        <is>
          <t>SBUX PHX</t>
        </is>
      </c>
      <c r="C17" s="17" t="n">
        <v>11080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1557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4950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10859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35059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66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2388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17663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3079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7.xml><?xml version="1.0" encoding="utf-8"?>
<worksheet xmlns:r="http://schemas.openxmlformats.org/officeDocument/2006/relationships" xmlns="http://schemas.openxmlformats.org/spreadsheetml/2006/main">
  <sheetPr codeName="Sheet257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44609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111</v>
      </c>
      <c r="E6" s="18" t="inlineStr">
        <is>
          <t xml:space="preserve">Room 1 </t>
        </is>
      </c>
      <c r="F6" s="119" t="n">
        <v>26557</v>
      </c>
      <c r="G6" s="117" t="n">
        <v>14454.42115</v>
      </c>
      <c r="H6" s="117" t="n">
        <v>8126.662752879997</v>
      </c>
      <c r="I6" s="152">
        <f>G6+H6</f>
        <v/>
      </c>
      <c r="J6" s="119" t="n">
        <v>29160</v>
      </c>
      <c r="K6" s="117" t="n">
        <v>16666.9169</v>
      </c>
      <c r="L6" s="117" t="n">
        <v>8494.648114820002</v>
      </c>
      <c r="M6" s="19" t="n">
        <v>0</v>
      </c>
      <c r="N6" s="85" t="n">
        <v>87</v>
      </c>
      <c r="O6" s="85" t="n">
        <v>83</v>
      </c>
      <c r="P6" s="142" t="n">
        <v>74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1508</v>
      </c>
      <c r="E8" s="140" t="inlineStr">
        <is>
          <t>Room 2</t>
        </is>
      </c>
      <c r="F8" s="119" t="n">
        <v>0</v>
      </c>
      <c r="G8" s="117" t="n">
        <v>0</v>
      </c>
      <c r="H8" s="117" t="n">
        <v>4150.377091339999</v>
      </c>
      <c r="I8" s="152">
        <f>G8+H8</f>
        <v/>
      </c>
      <c r="J8" s="119" t="n">
        <v>0</v>
      </c>
      <c r="K8" s="117" t="n">
        <v>0</v>
      </c>
      <c r="L8" s="117" t="n">
        <v>4307.686971920001</v>
      </c>
      <c r="M8" s="19">
        <f>K8+L8</f>
        <v/>
      </c>
      <c r="N8" s="87" t="n">
        <v>5</v>
      </c>
      <c r="O8" s="87" t="n">
        <v>5</v>
      </c>
      <c r="P8" s="144" t="n">
        <v>5</v>
      </c>
    </row>
    <row r="9">
      <c r="B9" s="28" t="inlineStr">
        <is>
          <t>SPROUTS AZ</t>
        </is>
      </c>
      <c r="C9" s="17" t="n">
        <v>1616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858</v>
      </c>
      <c r="E10" s="18" t="inlineStr">
        <is>
          <t>Room 3</t>
        </is>
      </c>
      <c r="F10" s="119" t="n">
        <v>19234</v>
      </c>
      <c r="G10" s="117" t="n">
        <v>12579.19375</v>
      </c>
      <c r="H10" s="117" t="n">
        <v>350.742739</v>
      </c>
      <c r="I10" s="152">
        <f>G10+H10</f>
        <v/>
      </c>
      <c r="J10" s="119" t="n">
        <v>26795</v>
      </c>
      <c r="K10" s="117" t="n">
        <v>19774.27125</v>
      </c>
      <c r="L10" s="117" t="n">
        <v>333.8212314</v>
      </c>
      <c r="M10" s="19">
        <f>K10+L10</f>
        <v/>
      </c>
      <c r="N10" s="88" t="n">
        <v>52</v>
      </c>
      <c r="O10" s="88" t="n">
        <v>47</v>
      </c>
      <c r="P10" s="145" t="n">
        <v>50</v>
      </c>
    </row>
    <row r="11">
      <c r="B11" s="16" t="inlineStr">
        <is>
          <t>WM DC</t>
        </is>
      </c>
      <c r="C11" s="17" t="n">
        <v>2359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12234</v>
      </c>
      <c r="E12" s="140" t="inlineStr">
        <is>
          <t>Room 4</t>
        </is>
      </c>
      <c r="F12" s="119" t="n">
        <v>15195</v>
      </c>
      <c r="G12" s="117" t="n">
        <v>12504.24675</v>
      </c>
      <c r="H12" s="117" t="n">
        <v>18283.14960491001</v>
      </c>
      <c r="I12" s="152">
        <f>G12+H12</f>
        <v/>
      </c>
      <c r="J12" s="119" t="n">
        <v>15024</v>
      </c>
      <c r="K12" s="117" t="n">
        <v>14408.4255</v>
      </c>
      <c r="L12" s="117" t="n">
        <v>18601.75958</v>
      </c>
      <c r="M12" s="19">
        <f>K12+L12</f>
        <v/>
      </c>
      <c r="N12" s="88" t="n">
        <v>52</v>
      </c>
      <c r="O12" s="88" t="n">
        <v>50</v>
      </c>
      <c r="P12" s="145" t="n">
        <v>50</v>
      </c>
    </row>
    <row r="13">
      <c r="B13" s="16" t="inlineStr">
        <is>
          <t>KING SOOPERS</t>
        </is>
      </c>
      <c r="C13" s="17" t="n">
        <v>1680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29225</v>
      </c>
      <c r="E14" s="18" t="inlineStr">
        <is>
          <t>Room 5</t>
        </is>
      </c>
      <c r="F14" s="119" t="n">
        <v>19194</v>
      </c>
      <c r="G14" s="117" t="n">
        <v>14757.65375</v>
      </c>
      <c r="H14" s="117" t="n">
        <v>23137.84324020001</v>
      </c>
      <c r="I14" s="152">
        <f>G14+H14</f>
        <v/>
      </c>
      <c r="J14" s="119" t="n">
        <v>18943</v>
      </c>
      <c r="K14" s="117" t="n">
        <v>16500.943</v>
      </c>
      <c r="L14" s="117" t="n">
        <v>22699.45441358002</v>
      </c>
      <c r="M14" s="19">
        <f>K14+L14</f>
        <v/>
      </c>
      <c r="N14" s="88" t="n">
        <v>71</v>
      </c>
      <c r="O14" s="88" t="n">
        <v>67</v>
      </c>
      <c r="P14" s="145" t="n">
        <v>63</v>
      </c>
    </row>
    <row r="15">
      <c r="B15" s="43" t="inlineStr">
        <is>
          <t>RALPHS</t>
        </is>
      </c>
      <c r="C15" s="17" t="n">
        <v>1317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217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6854.46757434</v>
      </c>
      <c r="I16" s="152">
        <f>G16+H16</f>
        <v/>
      </c>
      <c r="J16" s="119" t="n">
        <v>0</v>
      </c>
      <c r="K16" s="117" t="n">
        <v>0</v>
      </c>
      <c r="L16" s="117" t="n">
        <v>11109.47636396</v>
      </c>
      <c r="M16" s="19">
        <f>K16+L16</f>
        <v/>
      </c>
      <c r="N16" s="88" t="n">
        <v>13</v>
      </c>
      <c r="O16" s="88" t="n">
        <v>11</v>
      </c>
      <c r="P16" s="145" t="n">
        <v>12</v>
      </c>
    </row>
    <row r="17" ht="15" customFormat="1" customHeight="1" s="4" thickBot="1">
      <c r="B17" s="16" t="inlineStr">
        <is>
          <t>SBUX PHX</t>
        </is>
      </c>
      <c r="C17" s="17" t="n">
        <v>9277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1808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4484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11270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36357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111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2359</v>
      </c>
      <c r="D31" s="76">
        <f>C11</f>
        <v/>
      </c>
      <c r="E31" s="77">
        <f>D31-C31</f>
        <v/>
      </c>
      <c r="P31" s="4" t="n"/>
    </row>
    <row r="32">
      <c r="B32" s="74" t="inlineStr">
        <is>
          <t>STARBUCKS</t>
        </is>
      </c>
      <c r="C32" s="122" t="n">
        <v>16105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2474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8.xml><?xml version="1.0" encoding="utf-8"?>
<worksheet xmlns:r="http://schemas.openxmlformats.org/officeDocument/2006/relationships" xmlns="http://schemas.openxmlformats.org/spreadsheetml/2006/main">
  <sheetPr codeName="Sheet258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23420</v>
      </c>
      <c r="G6" s="117" t="n">
        <v>13501.0325</v>
      </c>
      <c r="H6" s="117" t="n">
        <v>5889.764563820001</v>
      </c>
      <c r="I6" s="152">
        <f>G6+H6</f>
        <v/>
      </c>
      <c r="J6" s="119" t="n">
        <v>23775</v>
      </c>
      <c r="K6" s="117" t="n">
        <v>14510.23</v>
      </c>
      <c r="L6" s="117" t="n">
        <v>5895.874906820001</v>
      </c>
      <c r="M6" s="19" t="n">
        <v>0</v>
      </c>
      <c r="N6" s="85" t="n">
        <v>83</v>
      </c>
      <c r="O6" s="85" t="n">
        <v>78</v>
      </c>
      <c r="P6" s="142" t="n">
        <v>71</v>
      </c>
    </row>
    <row r="7">
      <c r="B7" s="16" t="inlineStr">
        <is>
          <t>CANTEEN AZ</t>
        </is>
      </c>
      <c r="C7" s="17" t="n">
        <v>152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1911</v>
      </c>
      <c r="E8" s="140" t="inlineStr">
        <is>
          <t>Room 2</t>
        </is>
      </c>
      <c r="F8" s="119" t="n">
        <v>0</v>
      </c>
      <c r="G8" s="117" t="n">
        <v>0</v>
      </c>
      <c r="H8" s="117" t="n">
        <v>4119.16817938</v>
      </c>
      <c r="I8" s="152">
        <f>G8+H8</f>
        <v/>
      </c>
      <c r="J8" s="119" t="n">
        <v>0</v>
      </c>
      <c r="K8" s="117" t="n">
        <v>0</v>
      </c>
      <c r="L8" s="117" t="n">
        <v>4647.81931356</v>
      </c>
      <c r="M8" s="19">
        <f>K8+L8</f>
        <v/>
      </c>
      <c r="N8" s="87" t="n">
        <v>8</v>
      </c>
      <c r="O8" s="87" t="n">
        <v>8</v>
      </c>
      <c r="P8" s="144" t="n">
        <v>7</v>
      </c>
    </row>
    <row r="9">
      <c r="B9" s="28" t="inlineStr">
        <is>
          <t>SPROUTS AZ</t>
        </is>
      </c>
      <c r="C9" s="17" t="n">
        <v>2226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1182</v>
      </c>
      <c r="E10" s="18" t="inlineStr">
        <is>
          <t>Room 3</t>
        </is>
      </c>
      <c r="F10" s="119" t="n">
        <v>10521</v>
      </c>
      <c r="G10" s="117" t="n">
        <v>6746.949</v>
      </c>
      <c r="H10" s="117" t="n">
        <v>339.385245</v>
      </c>
      <c r="I10" s="152">
        <f>G10+H10</f>
        <v/>
      </c>
      <c r="J10" s="119" t="n">
        <v>19532</v>
      </c>
      <c r="K10" s="117" t="n">
        <v>12941.8055</v>
      </c>
      <c r="L10" s="117" t="n">
        <v>338.1831758</v>
      </c>
      <c r="M10" s="19">
        <f>K10+L10</f>
        <v/>
      </c>
      <c r="N10" s="88" t="n">
        <v>52</v>
      </c>
      <c r="O10" s="88" t="n">
        <v>50</v>
      </c>
      <c r="P10" s="145" t="n">
        <v>49</v>
      </c>
    </row>
    <row r="11">
      <c r="B11" s="16" t="inlineStr">
        <is>
          <t>WM DC</t>
        </is>
      </c>
      <c r="C11" s="17" t="n">
        <v>3659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9520</v>
      </c>
      <c r="E12" s="140" t="inlineStr">
        <is>
          <t>Room 4</t>
        </is>
      </c>
      <c r="F12" s="119" t="n">
        <v>16147</v>
      </c>
      <c r="G12" s="117" t="n">
        <v>13272.87925</v>
      </c>
      <c r="H12" s="117" t="n">
        <v>18395.92692798001</v>
      </c>
      <c r="I12" s="152">
        <f>G12+H12</f>
        <v/>
      </c>
      <c r="J12" s="119" t="n">
        <v>16508</v>
      </c>
      <c r="K12" s="117" t="n">
        <v>16146.07275</v>
      </c>
      <c r="L12" s="117" t="n">
        <v>18645.40952106</v>
      </c>
      <c r="M12" s="19">
        <f>K12+L12</f>
        <v/>
      </c>
      <c r="N12" s="88" t="n">
        <v>60</v>
      </c>
      <c r="O12" s="88" t="n">
        <v>59</v>
      </c>
      <c r="P12" s="145" t="n">
        <v>59</v>
      </c>
    </row>
    <row r="13">
      <c r="B13" s="16" t="inlineStr">
        <is>
          <t>KING SOOPERS</t>
        </is>
      </c>
      <c r="C13" s="17" t="n">
        <v>1889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31636</v>
      </c>
      <c r="E14" s="18" t="inlineStr">
        <is>
          <t>Room 5</t>
        </is>
      </c>
      <c r="F14" s="119" t="n">
        <v>20623</v>
      </c>
      <c r="G14" s="117" t="n">
        <v>15735.75925</v>
      </c>
      <c r="H14" s="117" t="n">
        <v>24698.08245890001</v>
      </c>
      <c r="I14" s="152">
        <f>G14+H14</f>
        <v/>
      </c>
      <c r="J14" s="119" t="n">
        <v>25658</v>
      </c>
      <c r="K14" s="117" t="n">
        <v>21283.77425</v>
      </c>
      <c r="L14" s="117" t="n">
        <v>30340.28461330001</v>
      </c>
      <c r="M14" s="19">
        <f>K14+L14</f>
        <v/>
      </c>
      <c r="N14" s="88" t="n">
        <v>73</v>
      </c>
      <c r="O14" s="88" t="n">
        <v>72</v>
      </c>
      <c r="P14" s="145" t="n">
        <v>64</v>
      </c>
    </row>
    <row r="15">
      <c r="B15" s="43" t="inlineStr">
        <is>
          <t>RALPHS</t>
        </is>
      </c>
      <c r="C15" s="17" t="n">
        <v>1885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347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4115.57916112</v>
      </c>
      <c r="I16" s="152">
        <f>G16+H16</f>
        <v/>
      </c>
      <c r="J16" s="119" t="n">
        <v>0</v>
      </c>
      <c r="K16" s="117" t="n">
        <v>0</v>
      </c>
      <c r="L16" s="117" t="n">
        <v>9626.12247726</v>
      </c>
      <c r="M16" s="19">
        <f>K16+L16</f>
        <v/>
      </c>
      <c r="N16" s="88" t="n">
        <v>14</v>
      </c>
      <c r="O16" s="88" t="n">
        <v>14</v>
      </c>
      <c r="P16" s="145" t="n">
        <v>14</v>
      </c>
    </row>
    <row r="17" ht="15" customFormat="1" customHeight="1" s="4" thickBot="1">
      <c r="B17" s="16" t="inlineStr">
        <is>
          <t>SBUX PHX</t>
        </is>
      </c>
      <c r="C17" s="17" t="n">
        <v>10404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495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4627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10077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152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30926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2485</v>
      </c>
      <c r="D31" s="76">
        <f>C11</f>
        <v/>
      </c>
      <c r="E31" s="77">
        <f>D31-C31</f>
        <v/>
      </c>
      <c r="F31" s="1" t="inlineStr">
        <is>
          <t xml:space="preserve"> </t>
        </is>
      </c>
      <c r="P31" s="4" t="n"/>
    </row>
    <row r="32">
      <c r="B32" s="74" t="inlineStr">
        <is>
          <t>STARBUCKS</t>
        </is>
      </c>
      <c r="C32" s="122" t="n">
        <v>15025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3718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59.xml><?xml version="1.0" encoding="utf-8"?>
<worksheet xmlns:r="http://schemas.openxmlformats.org/officeDocument/2006/relationships" xmlns="http://schemas.openxmlformats.org/spreadsheetml/2006/main">
  <sheetPr codeName="Sheet259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75</v>
      </c>
      <c r="E6" s="18" t="inlineStr">
        <is>
          <t xml:space="preserve">Room 1 </t>
        </is>
      </c>
      <c r="F6" s="119" t="n">
        <v>23606</v>
      </c>
      <c r="G6" s="117" t="n">
        <v>12888.365</v>
      </c>
      <c r="H6" s="117" t="n">
        <v>6155.809056239998</v>
      </c>
      <c r="I6" s="152">
        <f>G6+H6</f>
        <v/>
      </c>
      <c r="J6" s="119" t="n">
        <v>25889</v>
      </c>
      <c r="K6" s="117" t="n">
        <v>14597.18618333334</v>
      </c>
      <c r="L6" s="117" t="n">
        <v>6757.237927419997</v>
      </c>
      <c r="M6" s="19" t="n">
        <v>0</v>
      </c>
      <c r="N6" s="85" t="n">
        <v>90</v>
      </c>
      <c r="O6" s="85" t="n">
        <v>84</v>
      </c>
      <c r="P6" s="142" t="n">
        <v>73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1552</v>
      </c>
      <c r="E8" s="140" t="inlineStr">
        <is>
          <t>Room 2</t>
        </is>
      </c>
      <c r="F8" s="119" t="n">
        <v>0</v>
      </c>
      <c r="G8" s="117" t="n">
        <v>0</v>
      </c>
      <c r="H8" s="117" t="n">
        <v>3776.301233399999</v>
      </c>
      <c r="I8" s="152">
        <f>G8+H8</f>
        <v/>
      </c>
      <c r="J8" s="119" t="n">
        <v>0</v>
      </c>
      <c r="K8" s="117" t="n">
        <v>0</v>
      </c>
      <c r="L8" s="117" t="n">
        <v>3890.99592668</v>
      </c>
      <c r="M8" s="19">
        <f>K8+L8</f>
        <v/>
      </c>
      <c r="N8" s="87" t="n">
        <v>6</v>
      </c>
      <c r="O8" s="87" t="n">
        <v>7</v>
      </c>
      <c r="P8" s="144" t="n">
        <v>4</v>
      </c>
    </row>
    <row r="9">
      <c r="B9" s="28" t="inlineStr">
        <is>
          <t>SPROUTS AZ</t>
        </is>
      </c>
      <c r="C9" s="17" t="n">
        <v>2420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930</v>
      </c>
      <c r="E10" s="18" t="inlineStr">
        <is>
          <t>Room 3</t>
        </is>
      </c>
      <c r="F10" s="119" t="n">
        <v>18655</v>
      </c>
      <c r="G10" s="117" t="n">
        <v>13127.649</v>
      </c>
      <c r="H10" s="117" t="n">
        <v>369.98962</v>
      </c>
      <c r="I10" s="152">
        <f>G10+H10</f>
        <v/>
      </c>
      <c r="J10" s="119" t="n">
        <v>19545</v>
      </c>
      <c r="K10" s="117" t="n">
        <v>14193.04425</v>
      </c>
      <c r="L10" s="117" t="n">
        <v>367.4886724</v>
      </c>
      <c r="M10" s="19">
        <f>K10+L10</f>
        <v/>
      </c>
      <c r="N10" s="88" t="n">
        <v>56</v>
      </c>
      <c r="O10" s="88" t="n">
        <v>55</v>
      </c>
      <c r="P10" s="145" t="n">
        <v>50</v>
      </c>
    </row>
    <row r="11">
      <c r="B11" s="16" t="inlineStr">
        <is>
          <t>WM DC</t>
        </is>
      </c>
      <c r="C11" s="17" t="n">
        <v>1943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8690</v>
      </c>
      <c r="E12" s="140" t="inlineStr">
        <is>
          <t>Room 4</t>
        </is>
      </c>
      <c r="F12" s="119" t="n">
        <v>15190</v>
      </c>
      <c r="G12" s="117" t="n">
        <v>12922.1595</v>
      </c>
      <c r="H12" s="117" t="n">
        <v>19027.50287058999</v>
      </c>
      <c r="I12" s="152">
        <f>G12+H12</f>
        <v/>
      </c>
      <c r="J12" s="119" t="n">
        <v>15689</v>
      </c>
      <c r="K12" s="117" t="n">
        <v>14852.15175</v>
      </c>
      <c r="L12" s="117" t="n">
        <v>19426.66309319</v>
      </c>
      <c r="M12" s="19">
        <f>K12+L12</f>
        <v/>
      </c>
      <c r="N12" s="88" t="n">
        <v>60</v>
      </c>
      <c r="O12" s="88" t="n">
        <v>59</v>
      </c>
      <c r="P12" s="145" t="n">
        <v>58</v>
      </c>
    </row>
    <row r="13">
      <c r="B13" s="16" t="inlineStr">
        <is>
          <t>KING SOOPERS</t>
        </is>
      </c>
      <c r="C13" s="17" t="n">
        <v>2088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26995</v>
      </c>
      <c r="E14" s="18" t="inlineStr">
        <is>
          <t>Room 5</t>
        </is>
      </c>
      <c r="F14" s="119" t="n">
        <v>18305</v>
      </c>
      <c r="G14" s="117" t="n">
        <v>16034.88775</v>
      </c>
      <c r="H14" s="117" t="n">
        <v>22148.11705353999</v>
      </c>
      <c r="I14" s="152">
        <f>G14+H14</f>
        <v/>
      </c>
      <c r="J14" s="119" t="n">
        <v>18884</v>
      </c>
      <c r="K14" s="117" t="n">
        <v>18728.935</v>
      </c>
      <c r="L14" s="117" t="n">
        <v>24240.69236638</v>
      </c>
      <c r="M14" s="19">
        <f>K14+L14</f>
        <v/>
      </c>
      <c r="N14" s="88" t="n">
        <v>67</v>
      </c>
      <c r="O14" s="88" t="n">
        <v>64</v>
      </c>
      <c r="P14" s="145" t="n">
        <v>58</v>
      </c>
    </row>
    <row r="15">
      <c r="B15" s="43" t="inlineStr">
        <is>
          <t>RALPHS</t>
        </is>
      </c>
      <c r="C15" s="17" t="n">
        <v>1215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303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5767.542387699999</v>
      </c>
      <c r="I16" s="152">
        <f>G16+H16</f>
        <v/>
      </c>
      <c r="J16" s="119" t="n">
        <v>0</v>
      </c>
      <c r="K16" s="117" t="n">
        <v>0</v>
      </c>
      <c r="L16" s="117" t="n">
        <v>5770.25935882</v>
      </c>
      <c r="M16" s="19">
        <f>K16+L16</f>
        <v/>
      </c>
      <c r="N16" s="88" t="n">
        <v>12</v>
      </c>
      <c r="O16" s="88" t="n">
        <v>12</v>
      </c>
      <c r="P16" s="145" t="n">
        <v>12</v>
      </c>
    </row>
    <row r="17" ht="15" customFormat="1" customHeight="1" s="4" thickBot="1">
      <c r="B17" s="16" t="inlineStr">
        <is>
          <t>SBUX PHX</t>
        </is>
      </c>
      <c r="C17" s="17" t="n">
        <v>10688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871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4703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11464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36814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1985</v>
      </c>
      <c r="D31" s="76">
        <f>C11</f>
        <v/>
      </c>
      <c r="E31" s="77">
        <f>D31-C31</f>
        <v/>
      </c>
      <c r="F31" s="1" t="inlineStr">
        <is>
          <t xml:space="preserve"> </t>
        </is>
      </c>
      <c r="P31" s="4" t="n"/>
    </row>
    <row r="32">
      <c r="B32" s="74" t="inlineStr">
        <is>
          <t>STARBUCKS</t>
        </is>
      </c>
      <c r="C32" s="122" t="n">
        <v>16590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3264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0.xml><?xml version="1.0" encoding="utf-8"?>
<worksheet xmlns:r="http://schemas.openxmlformats.org/officeDocument/2006/relationships" xmlns="http://schemas.openxmlformats.org/spreadsheetml/2006/main">
  <sheetPr codeName="Sheet260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8" t="inlineStr">
        <is>
          <t xml:space="preserve">Room 1 </t>
        </is>
      </c>
      <c r="F6" s="119" t="n">
        <v>10557</v>
      </c>
      <c r="G6" s="117" t="n">
        <v>12744.80813333333</v>
      </c>
      <c r="H6" s="117" t="n">
        <v>726.9518750000001</v>
      </c>
      <c r="I6" s="152">
        <f>G6+H6</f>
        <v/>
      </c>
      <c r="J6" s="119" t="n">
        <v>11839</v>
      </c>
      <c r="K6" s="117" t="n">
        <v>12744.80813333333</v>
      </c>
      <c r="L6" s="117" t="n">
        <v>726.9518750000001</v>
      </c>
      <c r="M6" s="19" t="n">
        <v>0</v>
      </c>
      <c r="N6" s="85" t="n">
        <v>49</v>
      </c>
      <c r="O6" s="85" t="n">
        <v>49</v>
      </c>
      <c r="P6" s="142" t="n">
        <v>41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0</v>
      </c>
      <c r="E8" s="140" t="inlineStr">
        <is>
          <t>Room 2</t>
        </is>
      </c>
      <c r="F8" s="119" t="n">
        <v>0</v>
      </c>
      <c r="G8" s="117" t="n">
        <v>0</v>
      </c>
      <c r="H8" s="117" t="n">
        <v>437.7252889</v>
      </c>
      <c r="I8" s="152">
        <f>G8+H8</f>
        <v/>
      </c>
      <c r="J8" s="119" t="n">
        <v>0</v>
      </c>
      <c r="K8" s="117" t="n">
        <v>0</v>
      </c>
      <c r="L8" s="117" t="n">
        <v>437.7252889</v>
      </c>
      <c r="M8" s="19">
        <f>K8+L8</f>
        <v/>
      </c>
      <c r="N8" s="87" t="n">
        <v>1</v>
      </c>
      <c r="O8" s="87" t="n">
        <v>0</v>
      </c>
      <c r="P8" s="144" t="n">
        <v>1</v>
      </c>
    </row>
    <row r="9">
      <c r="B9" s="28" t="inlineStr">
        <is>
          <t>SPROUTS AZ</t>
        </is>
      </c>
      <c r="C9" s="17" t="n">
        <v>0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0</v>
      </c>
      <c r="E10" s="18" t="inlineStr">
        <is>
          <t>Room 3</t>
        </is>
      </c>
      <c r="F10" s="119" t="n">
        <v>5364</v>
      </c>
      <c r="G10" s="117" t="n">
        <v>6422.6445</v>
      </c>
      <c r="H10" s="117" t="n">
        <v>316.4526114</v>
      </c>
      <c r="I10" s="152">
        <f>G10+H10</f>
        <v/>
      </c>
      <c r="J10" s="119" t="n">
        <v>5790</v>
      </c>
      <c r="K10" s="117" t="n">
        <v>6422.6445</v>
      </c>
      <c r="L10" s="117" t="n">
        <v>316.4526114</v>
      </c>
      <c r="M10" s="19">
        <f>K10+L10</f>
        <v/>
      </c>
      <c r="N10" s="88" t="n">
        <v>0</v>
      </c>
      <c r="O10" s="88" t="n">
        <v>0</v>
      </c>
      <c r="P10" s="145" t="n">
        <v>0</v>
      </c>
    </row>
    <row r="11">
      <c r="B11" s="16" t="inlineStr">
        <is>
          <t>WM DC</t>
        </is>
      </c>
      <c r="C11" s="17" t="n">
        <v>0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0</v>
      </c>
      <c r="E12" s="140" t="inlineStr">
        <is>
          <t>Room 4</t>
        </is>
      </c>
      <c r="F12" s="119" t="n">
        <v>0</v>
      </c>
      <c r="G12" s="117" t="n">
        <v>11741.874</v>
      </c>
      <c r="H12" s="117" t="n">
        <v>130.5224</v>
      </c>
      <c r="I12" s="152">
        <f>G12+H12</f>
        <v/>
      </c>
      <c r="J12" s="119" t="n">
        <v>0</v>
      </c>
      <c r="K12" s="117" t="n">
        <v>11741.874</v>
      </c>
      <c r="L12" s="117" t="n">
        <v>130.5224</v>
      </c>
      <c r="M12" s="19">
        <f>K12+L12</f>
        <v/>
      </c>
      <c r="N12" s="88" t="n">
        <v>0</v>
      </c>
      <c r="O12" s="88" t="n">
        <v>0</v>
      </c>
      <c r="P12" s="145" t="n">
        <v>0</v>
      </c>
    </row>
    <row r="13">
      <c r="B13" s="16" t="inlineStr">
        <is>
          <t>KING SOOPERS</t>
        </is>
      </c>
      <c r="C13" s="17" t="n">
        <v>0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0</v>
      </c>
      <c r="E14" s="18" t="inlineStr">
        <is>
          <t>Room 5</t>
        </is>
      </c>
      <c r="F14" s="119" t="n">
        <v>0</v>
      </c>
      <c r="G14" s="117" t="n">
        <v>15165.9175</v>
      </c>
      <c r="H14" s="117" t="n">
        <v>0</v>
      </c>
      <c r="I14" s="152">
        <f>G14+H14</f>
        <v/>
      </c>
      <c r="J14" s="119" t="n">
        <v>0</v>
      </c>
      <c r="K14" s="117" t="n">
        <v>15165.9175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145" t="n">
        <v>0</v>
      </c>
    </row>
    <row r="15">
      <c r="B15" s="43" t="inlineStr">
        <is>
          <t>RALPHS</t>
        </is>
      </c>
      <c r="C15" s="17" t="n">
        <v>0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145" t="n">
        <v>0</v>
      </c>
    </row>
    <row r="17" ht="15" customFormat="1" customHeight="1" s="4" thickBot="1">
      <c r="B17" s="16" t="inlineStr">
        <is>
          <t>SBUX PHX</t>
        </is>
      </c>
      <c r="C17" s="17" t="n">
        <v>11669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1073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4887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0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0</v>
      </c>
      <c r="D31" s="76">
        <f>C11</f>
        <v/>
      </c>
      <c r="E31" s="77">
        <f>D31-C31</f>
        <v/>
      </c>
      <c r="F31" s="1" t="inlineStr">
        <is>
          <t xml:space="preserve"> </t>
        </is>
      </c>
      <c r="P31" s="4" t="n"/>
    </row>
    <row r="32">
      <c r="B32" s="74" t="inlineStr">
        <is>
          <t>STARBUCKS</t>
        </is>
      </c>
      <c r="C32" s="122" t="n">
        <v>15921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0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1.xml><?xml version="1.0" encoding="utf-8"?>
<worksheet xmlns:r="http://schemas.openxmlformats.org/officeDocument/2006/relationships" xmlns="http://schemas.openxmlformats.org/spreadsheetml/2006/main">
  <sheetPr codeName="Sheet261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72</v>
      </c>
      <c r="E6" s="18" t="inlineStr">
        <is>
          <t xml:space="preserve">Room 1 </t>
        </is>
      </c>
      <c r="F6" s="119" t="n">
        <v>25341</v>
      </c>
      <c r="G6" s="117" t="n">
        <v>12399.9313</v>
      </c>
      <c r="H6" s="117" t="n">
        <v>5712.504541519997</v>
      </c>
      <c r="I6" s="152">
        <f>G6+H6</f>
        <v/>
      </c>
      <c r="J6" s="119" t="n">
        <v>25003</v>
      </c>
      <c r="K6" s="117" t="n">
        <v>13256.03805</v>
      </c>
      <c r="L6" s="117" t="n">
        <v>5846.561572319995</v>
      </c>
      <c r="M6" s="19" t="n">
        <v>0</v>
      </c>
      <c r="N6" s="85" t="n">
        <v>80</v>
      </c>
      <c r="O6" s="85" t="n">
        <v>75</v>
      </c>
      <c r="P6" s="142" t="n">
        <v>74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2015</v>
      </c>
      <c r="E8" s="140" t="inlineStr">
        <is>
          <t>Room 2</t>
        </is>
      </c>
      <c r="F8" s="119" t="n">
        <v>0</v>
      </c>
      <c r="G8" s="117" t="n">
        <v>0</v>
      </c>
      <c r="H8" s="117" t="n">
        <v>3820.10865424</v>
      </c>
      <c r="I8" s="152">
        <f>G8+H8</f>
        <v/>
      </c>
      <c r="J8" s="119" t="n">
        <v>0</v>
      </c>
      <c r="K8" s="117" t="n">
        <v>0</v>
      </c>
      <c r="L8" s="117" t="n">
        <v>3753.1679262</v>
      </c>
      <c r="M8" s="19">
        <f>K8+L8</f>
        <v/>
      </c>
      <c r="N8" s="87" t="n">
        <v>8</v>
      </c>
      <c r="O8" s="87" t="n">
        <v>8</v>
      </c>
      <c r="P8" s="144" t="n">
        <v>6</v>
      </c>
    </row>
    <row r="9">
      <c r="B9" s="28" t="inlineStr">
        <is>
          <t>SPROUTS AZ</t>
        </is>
      </c>
      <c r="C9" s="17" t="n">
        <v>1760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942</v>
      </c>
      <c r="E10" s="18" t="inlineStr">
        <is>
          <t>Room 3</t>
        </is>
      </c>
      <c r="F10" s="119" t="n">
        <v>18873</v>
      </c>
      <c r="G10" s="117" t="n">
        <v>13349.724</v>
      </c>
      <c r="H10" s="117" t="n">
        <v>377.120715</v>
      </c>
      <c r="I10" s="152">
        <f>G10+H10</f>
        <v/>
      </c>
      <c r="J10" s="119" t="n">
        <v>18652</v>
      </c>
      <c r="K10" s="117" t="n">
        <v>13779.574</v>
      </c>
      <c r="L10" s="117" t="n">
        <v>355.6013905999999</v>
      </c>
      <c r="M10" s="19">
        <f>K10+L10</f>
        <v/>
      </c>
      <c r="N10" s="88" t="n">
        <v>47</v>
      </c>
      <c r="O10" s="88" t="n">
        <v>48</v>
      </c>
      <c r="P10" s="145" t="n">
        <v>44</v>
      </c>
    </row>
    <row r="11">
      <c r="B11" s="16" t="inlineStr">
        <is>
          <t>WM DC</t>
        </is>
      </c>
      <c r="C11" s="17" t="n">
        <v>2420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10875</v>
      </c>
      <c r="E12" s="140" t="inlineStr">
        <is>
          <t>Room 4</t>
        </is>
      </c>
      <c r="F12" s="119" t="n">
        <v>13425</v>
      </c>
      <c r="G12" s="117" t="n">
        <v>11013.36575000001</v>
      </c>
      <c r="H12" s="117" t="n">
        <v>14412.09083894001</v>
      </c>
      <c r="I12" s="152">
        <f>G12+H12</f>
        <v/>
      </c>
      <c r="J12" s="119" t="n">
        <v>13576</v>
      </c>
      <c r="K12" s="117" t="n">
        <v>12398.527</v>
      </c>
      <c r="L12" s="117" t="n">
        <v>14485.46612647001</v>
      </c>
      <c r="M12" s="19">
        <f>K12+L12</f>
        <v/>
      </c>
      <c r="N12" s="88" t="n">
        <v>56</v>
      </c>
      <c r="O12" s="88" t="n">
        <v>55</v>
      </c>
      <c r="P12" s="145" t="n">
        <v>53</v>
      </c>
    </row>
    <row r="13">
      <c r="B13" s="16" t="inlineStr">
        <is>
          <t>KING SOOPERS</t>
        </is>
      </c>
      <c r="C13" s="17" t="n">
        <v>2292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26274</v>
      </c>
      <c r="E14" s="18" t="inlineStr">
        <is>
          <t>Room 5</t>
        </is>
      </c>
      <c r="F14" s="119" t="n">
        <v>19500</v>
      </c>
      <c r="G14" s="117" t="n">
        <v>15874.47375</v>
      </c>
      <c r="H14" s="117" t="n">
        <v>23465.7094661</v>
      </c>
      <c r="I14" s="152">
        <f>G14+H14</f>
        <v/>
      </c>
      <c r="J14" s="119" t="n">
        <v>20284</v>
      </c>
      <c r="K14" s="117" t="n">
        <v>18771.42575</v>
      </c>
      <c r="L14" s="117" t="n">
        <v>24702.85213853999</v>
      </c>
      <c r="M14" s="19">
        <f>K14+L14</f>
        <v/>
      </c>
      <c r="N14" s="88" t="n">
        <v>71</v>
      </c>
      <c r="O14" s="88" t="n">
        <v>67</v>
      </c>
      <c r="P14" s="145" t="n">
        <v>58</v>
      </c>
    </row>
    <row r="15">
      <c r="B15" s="43" t="inlineStr">
        <is>
          <t>RALPHS</t>
        </is>
      </c>
      <c r="C15" s="17" t="n">
        <v>1378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446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8548.06614028</v>
      </c>
      <c r="I16" s="152">
        <f>G16+H16</f>
        <v/>
      </c>
      <c r="J16" s="119" t="n">
        <v>0</v>
      </c>
      <c r="K16" s="117" t="n">
        <v>0</v>
      </c>
      <c r="L16" s="117" t="n">
        <v>8707.018661600001</v>
      </c>
      <c r="M16" s="19">
        <f>K16+L16</f>
        <v/>
      </c>
      <c r="N16" s="88" t="n">
        <v>10</v>
      </c>
      <c r="O16" s="88" t="n">
        <v>10</v>
      </c>
      <c r="P16" s="145" t="n">
        <v>9</v>
      </c>
    </row>
    <row r="17" ht="15" customFormat="1" customHeight="1" s="4" thickBot="1">
      <c r="B17" s="16" t="inlineStr">
        <is>
          <t>SBUX PHX</t>
        </is>
      </c>
      <c r="C17" s="17" t="n">
        <v>11093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803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4902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10777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34150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72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2420</v>
      </c>
      <c r="D31" s="76">
        <f>C11</f>
        <v/>
      </c>
      <c r="E31" s="77">
        <f>D31-C31</f>
        <v/>
      </c>
      <c r="F31" s="1" t="inlineStr">
        <is>
          <t xml:space="preserve"> </t>
        </is>
      </c>
      <c r="P31" s="4" t="n"/>
    </row>
    <row r="32">
      <c r="B32" s="74" t="inlineStr">
        <is>
          <t>STARBUCKS</t>
        </is>
      </c>
      <c r="C32" s="122" t="n">
        <v>17490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2702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2.xml><?xml version="1.0" encoding="utf-8"?>
<worksheet xmlns:r="http://schemas.openxmlformats.org/officeDocument/2006/relationships" xmlns="http://schemas.openxmlformats.org/spreadsheetml/2006/main">
  <sheetPr codeName="Sheet262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as of 8:26AM</t>
        </is>
      </c>
    </row>
    <row r="6">
      <c r="B6" s="16" t="inlineStr">
        <is>
          <t>QT</t>
        </is>
      </c>
      <c r="C6" s="17" t="n">
        <v>121</v>
      </c>
      <c r="E6" s="18" t="inlineStr">
        <is>
          <t xml:space="preserve">Room 1 </t>
        </is>
      </c>
      <c r="F6" s="119" t="n">
        <v>27483</v>
      </c>
      <c r="G6" s="117" t="n">
        <v>13133.29041666666</v>
      </c>
      <c r="H6" s="117" t="n">
        <v>6504.078879299993</v>
      </c>
      <c r="I6" s="152">
        <f>G6+H6</f>
        <v/>
      </c>
      <c r="J6" s="119" t="n">
        <v>29059</v>
      </c>
      <c r="K6" s="117" t="n">
        <v>15323.94241666667</v>
      </c>
      <c r="L6" s="117" t="n">
        <v>6686.160450099997</v>
      </c>
      <c r="M6" s="19" t="n">
        <v>0</v>
      </c>
      <c r="N6" s="85" t="n">
        <v>90</v>
      </c>
      <c r="O6" s="85" t="n">
        <v>86</v>
      </c>
      <c r="P6" s="142" t="n">
        <v>82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2766</v>
      </c>
      <c r="E8" s="140" t="inlineStr">
        <is>
          <t>Room 2</t>
        </is>
      </c>
      <c r="F8" s="119" t="n">
        <v>0</v>
      </c>
      <c r="G8" s="117" t="n">
        <v>0</v>
      </c>
      <c r="H8" s="117" t="n">
        <v>3712.48613256</v>
      </c>
      <c r="I8" s="152">
        <f>G8+H8</f>
        <v/>
      </c>
      <c r="J8" s="119" t="n">
        <v>0</v>
      </c>
      <c r="K8" s="117" t="n">
        <v>0</v>
      </c>
      <c r="L8" s="117" t="n">
        <v>3764.87555294</v>
      </c>
      <c r="M8" s="19">
        <f>K8+L8</f>
        <v/>
      </c>
      <c r="N8" s="87" t="n">
        <v>6</v>
      </c>
      <c r="O8" s="87" t="n">
        <v>6</v>
      </c>
      <c r="P8" s="144" t="n">
        <v>5</v>
      </c>
    </row>
    <row r="9">
      <c r="B9" s="28" t="inlineStr">
        <is>
          <t>SPROUTS AZ</t>
        </is>
      </c>
      <c r="C9" s="17" t="n">
        <v>1873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1021</v>
      </c>
      <c r="E10" s="18" t="inlineStr">
        <is>
          <t>Room 3</t>
        </is>
      </c>
      <c r="F10" s="119" t="n">
        <v>19759</v>
      </c>
      <c r="G10" s="117" t="n">
        <v>13426.6335</v>
      </c>
      <c r="H10" s="117" t="n">
        <v>365.100053</v>
      </c>
      <c r="I10" s="152">
        <f>G10+H10</f>
        <v/>
      </c>
      <c r="J10" s="119" t="n">
        <v>20074</v>
      </c>
      <c r="K10" s="117" t="n">
        <v>14396.4375</v>
      </c>
      <c r="L10" s="117" t="n">
        <v>375.8481816</v>
      </c>
      <c r="M10" s="19">
        <f>K10+L10</f>
        <v/>
      </c>
      <c r="N10" s="88" t="n">
        <v>54</v>
      </c>
      <c r="O10" s="88" t="n">
        <v>53</v>
      </c>
      <c r="P10" s="145" t="n">
        <v>45</v>
      </c>
    </row>
    <row r="11">
      <c r="B11" s="16" t="inlineStr">
        <is>
          <t>WM DC</t>
        </is>
      </c>
      <c r="C11" s="17" t="n">
        <v>2427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9752</v>
      </c>
      <c r="E12" s="140" t="inlineStr">
        <is>
          <t>Room 4</t>
        </is>
      </c>
      <c r="F12" s="119" t="n">
        <v>13904</v>
      </c>
      <c r="G12" s="117" t="n">
        <v>10850.21</v>
      </c>
      <c r="H12" s="117" t="n">
        <v>16222.33430036</v>
      </c>
      <c r="I12" s="152">
        <f>G12+H12</f>
        <v/>
      </c>
      <c r="J12" s="119" t="n">
        <v>14338</v>
      </c>
      <c r="K12" s="117" t="n">
        <v>13083.7855</v>
      </c>
      <c r="L12" s="117" t="n">
        <v>16573.02923909</v>
      </c>
      <c r="M12" s="19">
        <f>K12+L12</f>
        <v/>
      </c>
      <c r="N12" s="88" t="n">
        <v>56</v>
      </c>
      <c r="O12" s="88" t="n">
        <v>54</v>
      </c>
      <c r="P12" s="145" t="n">
        <v>45</v>
      </c>
    </row>
    <row r="13">
      <c r="B13" s="16" t="inlineStr">
        <is>
          <t>KING SOOPERS</t>
        </is>
      </c>
      <c r="C13" s="17" t="n">
        <v>1668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23628</v>
      </c>
      <c r="E14" s="18" t="inlineStr">
        <is>
          <t>Room 5</t>
        </is>
      </c>
      <c r="F14" s="119" t="n">
        <v>18818</v>
      </c>
      <c r="G14" s="117" t="n">
        <v>14618.09</v>
      </c>
      <c r="H14" s="117" t="n">
        <v>23206.26413744002</v>
      </c>
      <c r="I14" s="152">
        <f>G14+H14</f>
        <v/>
      </c>
      <c r="J14" s="119" t="n">
        <v>19523</v>
      </c>
      <c r="K14" s="117" t="n">
        <v>17668.99875</v>
      </c>
      <c r="L14" s="117" t="n">
        <v>24284.25319952001</v>
      </c>
      <c r="M14" s="19">
        <f>K14+L14</f>
        <v/>
      </c>
      <c r="N14" s="88" t="n">
        <v>73</v>
      </c>
      <c r="O14" s="88" t="n">
        <v>69</v>
      </c>
      <c r="P14" s="145" t="n">
        <v>58</v>
      </c>
    </row>
    <row r="15">
      <c r="B15" s="43" t="inlineStr">
        <is>
          <t>RALPHS</t>
        </is>
      </c>
      <c r="C15" s="17" t="n">
        <v>1092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210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5655.350524899999</v>
      </c>
      <c r="I16" s="152">
        <f>G16+H16</f>
        <v/>
      </c>
      <c r="J16" s="119" t="n">
        <v>0</v>
      </c>
      <c r="K16" s="117" t="n">
        <v>0</v>
      </c>
      <c r="L16" s="117" t="n">
        <v>5617.181506819999</v>
      </c>
      <c r="M16" s="19">
        <f>K16+L16</f>
        <v/>
      </c>
      <c r="N16" s="88" t="n">
        <v>10</v>
      </c>
      <c r="O16" s="88" t="n">
        <v>12</v>
      </c>
      <c r="P16" s="145" t="n">
        <v>10</v>
      </c>
    </row>
    <row r="17" ht="15" customFormat="1" customHeight="1" s="4" thickBot="1">
      <c r="B17" s="16" t="inlineStr">
        <is>
          <t>SBUX PHX</t>
        </is>
      </c>
      <c r="C17" s="17" t="n">
        <v>12171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799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5044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11340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35022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121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2427</v>
      </c>
      <c r="D31" s="76">
        <f>C11</f>
        <v/>
      </c>
      <c r="E31" s="77">
        <f>D31-C31</f>
        <v/>
      </c>
      <c r="F31" s="1" t="inlineStr">
        <is>
          <t xml:space="preserve"> </t>
        </is>
      </c>
      <c r="P31" s="4" t="n"/>
    </row>
    <row r="32">
      <c r="B32" s="74" t="inlineStr">
        <is>
          <t>STARBUCKS</t>
        </is>
      </c>
      <c r="C32" s="122" t="n">
        <v>16753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3307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3.xml><?xml version="1.0" encoding="utf-8"?>
<worksheet xmlns:r="http://schemas.openxmlformats.org/officeDocument/2006/relationships" xmlns="http://schemas.openxmlformats.org/spreadsheetml/2006/main">
  <sheetPr codeName="Sheet263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62</v>
      </c>
      <c r="E6" s="18" t="inlineStr">
        <is>
          <t xml:space="preserve">Room 1 </t>
        </is>
      </c>
      <c r="F6" s="119" t="n">
        <v>25060</v>
      </c>
      <c r="G6" s="117" t="n">
        <v>13286.54775</v>
      </c>
      <c r="H6" s="117" t="n">
        <v>6101.688859639996</v>
      </c>
      <c r="I6" s="152">
        <f>G6+H6</f>
        <v/>
      </c>
      <c r="J6" s="119" t="n">
        <v>27427</v>
      </c>
      <c r="K6" s="117" t="n">
        <v>15748.759</v>
      </c>
      <c r="L6" s="117" t="n">
        <v>6296.179235279995</v>
      </c>
      <c r="M6" s="19" t="n">
        <v>0</v>
      </c>
      <c r="N6" s="85" t="n">
        <v>82</v>
      </c>
      <c r="O6" s="85" t="n">
        <v>78</v>
      </c>
      <c r="P6" s="142" t="n">
        <v>75</v>
      </c>
    </row>
    <row r="7">
      <c r="B7" s="16" t="inlineStr">
        <is>
          <t>CANTEEN AZ</t>
        </is>
      </c>
      <c r="C7" s="17" t="n">
        <v>20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1819</v>
      </c>
      <c r="E8" s="140" t="inlineStr">
        <is>
          <t>Room 2</t>
        </is>
      </c>
      <c r="F8" s="119" t="n">
        <v>0</v>
      </c>
      <c r="G8" s="117" t="n">
        <v>0</v>
      </c>
      <c r="H8" s="117" t="n">
        <v>4373.137480380001</v>
      </c>
      <c r="I8" s="152">
        <f>G8+H8</f>
        <v/>
      </c>
      <c r="J8" s="119" t="n">
        <v>0</v>
      </c>
      <c r="K8" s="117" t="n">
        <v>0</v>
      </c>
      <c r="L8" s="117" t="n">
        <v>4514.932469880001</v>
      </c>
      <c r="M8" s="19">
        <f>K8+L8</f>
        <v/>
      </c>
      <c r="N8" s="87" t="n">
        <v>4</v>
      </c>
      <c r="O8" s="87" t="n">
        <v>4</v>
      </c>
      <c r="P8" s="144" t="n">
        <v>3</v>
      </c>
    </row>
    <row r="9">
      <c r="B9" s="28" t="inlineStr">
        <is>
          <t>SPROUTS AZ</t>
        </is>
      </c>
      <c r="C9" s="17" t="n">
        <v>1971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1049</v>
      </c>
      <c r="E10" s="18" t="inlineStr">
        <is>
          <t>Room 3</t>
        </is>
      </c>
      <c r="F10" s="119" t="n">
        <v>19143</v>
      </c>
      <c r="G10" s="117" t="n">
        <v>12832.3205</v>
      </c>
      <c r="H10" s="117" t="n">
        <v>360.900179</v>
      </c>
      <c r="I10" s="152">
        <f>G10+H10</f>
        <v/>
      </c>
      <c r="J10" s="119" t="n">
        <v>19221</v>
      </c>
      <c r="K10" s="117" t="n">
        <v>13639.2325</v>
      </c>
      <c r="L10" s="117" t="n">
        <v>358.7539876000001</v>
      </c>
      <c r="M10" s="19">
        <f>K10+L10</f>
        <v/>
      </c>
      <c r="N10" s="88" t="n">
        <v>47</v>
      </c>
      <c r="O10" s="88" t="n">
        <v>46</v>
      </c>
      <c r="P10" s="145" t="n">
        <v>43</v>
      </c>
    </row>
    <row r="11">
      <c r="B11" s="16" t="inlineStr">
        <is>
          <t>WM DC</t>
        </is>
      </c>
      <c r="C11" s="17" t="n">
        <v>2147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10560</v>
      </c>
      <c r="E12" s="140" t="inlineStr">
        <is>
          <t>Room 4</t>
        </is>
      </c>
      <c r="F12" s="119" t="n">
        <v>14021</v>
      </c>
      <c r="G12" s="117" t="n">
        <v>11063.69075</v>
      </c>
      <c r="H12" s="117" t="n">
        <v>15542.91554026998</v>
      </c>
      <c r="I12" s="152">
        <f>G12+H12</f>
        <v/>
      </c>
      <c r="J12" s="119" t="n">
        <v>14129</v>
      </c>
      <c r="K12" s="117" t="n">
        <v>12927.40275</v>
      </c>
      <c r="L12" s="117" t="n">
        <v>15729.8095465</v>
      </c>
      <c r="M12" s="19">
        <f>K12+L12</f>
        <v/>
      </c>
      <c r="N12" s="88" t="n">
        <v>56</v>
      </c>
      <c r="O12" s="88" t="n">
        <v>54</v>
      </c>
      <c r="P12" s="145" t="n">
        <v>49</v>
      </c>
    </row>
    <row r="13">
      <c r="B13" s="16" t="inlineStr">
        <is>
          <t>KING SOOPERS</t>
        </is>
      </c>
      <c r="C13" s="17" t="n">
        <v>2141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27603</v>
      </c>
      <c r="E14" s="18" t="inlineStr">
        <is>
          <t>Room 5</t>
        </is>
      </c>
      <c r="F14" s="119" t="n">
        <v>18271</v>
      </c>
      <c r="G14" s="117" t="n">
        <v>14758.34</v>
      </c>
      <c r="H14" s="117" t="n">
        <v>21667.11703634</v>
      </c>
      <c r="I14" s="152">
        <f>G14+H14</f>
        <v/>
      </c>
      <c r="J14" s="119" t="n">
        <v>18321</v>
      </c>
      <c r="K14" s="117" t="n">
        <v>16022.217</v>
      </c>
      <c r="L14" s="117" t="n">
        <v>21222.92588505999</v>
      </c>
      <c r="M14" s="19">
        <f>K14+L14</f>
        <v/>
      </c>
      <c r="N14" s="88" t="n">
        <v>69</v>
      </c>
      <c r="O14" s="88" t="n">
        <v>65</v>
      </c>
      <c r="P14" s="145" t="n">
        <v>58</v>
      </c>
    </row>
    <row r="15">
      <c r="B15" s="43" t="inlineStr">
        <is>
          <t>RALPHS</t>
        </is>
      </c>
      <c r="C15" s="17" t="n">
        <v>1364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431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8673.50979848</v>
      </c>
      <c r="I16" s="152">
        <f>G16+H16</f>
        <v/>
      </c>
      <c r="J16" s="119" t="n">
        <v>0</v>
      </c>
      <c r="K16" s="117" t="n">
        <v>0</v>
      </c>
      <c r="L16" s="117" t="n">
        <v>8733.470466440001</v>
      </c>
      <c r="M16" s="19">
        <f>K16+L16</f>
        <v/>
      </c>
      <c r="N16" s="88" t="n">
        <v>10</v>
      </c>
      <c r="O16" s="88" t="n">
        <v>11</v>
      </c>
      <c r="P16" s="145" t="n">
        <v>9</v>
      </c>
    </row>
    <row r="17" ht="15" customFormat="1" customHeight="1" s="4" thickBot="1">
      <c r="B17" s="16" t="inlineStr">
        <is>
          <t>SBUX PHX</t>
        </is>
      </c>
      <c r="C17" s="17" t="n">
        <v>10528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1253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5023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11874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20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34348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0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2147</v>
      </c>
      <c r="D31" s="76">
        <f>C11</f>
        <v/>
      </c>
      <c r="E31" s="77">
        <f>D31-C31</f>
        <v/>
      </c>
      <c r="F31" s="1" t="inlineStr">
        <is>
          <t xml:space="preserve"> </t>
        </is>
      </c>
      <c r="P31" s="4" t="n"/>
    </row>
    <row r="32">
      <c r="B32" s="74" t="inlineStr">
        <is>
          <t>STARBUCKS</t>
        </is>
      </c>
      <c r="C32" s="122" t="n">
        <v>16970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3472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4.xml><?xml version="1.0" encoding="utf-8"?>
<worksheet xmlns:r="http://schemas.openxmlformats.org/officeDocument/2006/relationships" xmlns="http://schemas.openxmlformats.org/spreadsheetml/2006/main">
  <sheetPr codeName="Sheet264">
    <tabColor theme="1"/>
    <outlinePr summaryBelow="1" summaryRight="1"/>
    <pageSetUpPr fitToPage="1"/>
  </sheetPr>
  <dimension ref="B2:AB34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as of 8:15AM</t>
        </is>
      </c>
    </row>
    <row r="6">
      <c r="B6" s="16" t="inlineStr">
        <is>
          <t>QT</t>
        </is>
      </c>
      <c r="C6" s="17" t="n">
        <v>141</v>
      </c>
      <c r="E6" s="18" t="inlineStr">
        <is>
          <t xml:space="preserve">Room 1 </t>
        </is>
      </c>
      <c r="F6" s="119" t="n">
        <v>26209</v>
      </c>
      <c r="G6" s="117" t="n">
        <v>13817.63913333333</v>
      </c>
      <c r="H6" s="117" t="n">
        <v>7252.623356839999</v>
      </c>
      <c r="I6" s="152">
        <f>G6+H6</f>
        <v/>
      </c>
      <c r="J6" s="119" t="n">
        <v>29262</v>
      </c>
      <c r="K6" s="117" t="n">
        <v>15695.00388333333</v>
      </c>
      <c r="L6" s="117" t="n">
        <v>7307.501671999999</v>
      </c>
      <c r="M6" s="19" t="n">
        <v>0</v>
      </c>
      <c r="N6" s="85" t="n">
        <v>86</v>
      </c>
      <c r="O6" s="85" t="n">
        <v>84</v>
      </c>
      <c r="P6" s="142" t="n">
        <v>74</v>
      </c>
    </row>
    <row r="7">
      <c r="B7" s="16" t="inlineStr">
        <is>
          <t>CANTEEN AZ</t>
        </is>
      </c>
      <c r="C7" s="17" t="n">
        <v>0</v>
      </c>
      <c r="E7" s="18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SMITH'S</t>
        </is>
      </c>
      <c r="C8" s="17" t="n">
        <v>2621</v>
      </c>
      <c r="E8" s="140" t="inlineStr">
        <is>
          <t>Room 2</t>
        </is>
      </c>
      <c r="F8" s="119" t="n">
        <v>0</v>
      </c>
      <c r="G8" s="117" t="n">
        <v>0</v>
      </c>
      <c r="H8" s="117" t="n">
        <v>3822.392412839999</v>
      </c>
      <c r="I8" s="152">
        <f>G8+H8</f>
        <v/>
      </c>
      <c r="J8" s="119" t="n">
        <v>0</v>
      </c>
      <c r="K8" s="117" t="n">
        <v>0</v>
      </c>
      <c r="L8" s="117" t="n">
        <v>4225.4443804</v>
      </c>
      <c r="M8" s="19">
        <f>K8+L8</f>
        <v/>
      </c>
      <c r="N8" s="87" t="n">
        <v>7</v>
      </c>
      <c r="O8" s="87" t="n">
        <v>5</v>
      </c>
      <c r="P8" s="144" t="n">
        <v>7</v>
      </c>
    </row>
    <row r="9">
      <c r="B9" s="28" t="inlineStr">
        <is>
          <t>SPROUTS AZ</t>
        </is>
      </c>
      <c r="C9" s="17" t="n">
        <v>1829</v>
      </c>
      <c r="E9" s="140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CO</t>
        </is>
      </c>
      <c r="C10" s="17" t="n">
        <v>1017</v>
      </c>
      <c r="E10" s="18" t="inlineStr">
        <is>
          <t>Room 3</t>
        </is>
      </c>
      <c r="F10" s="119" t="n">
        <v>20850</v>
      </c>
      <c r="G10" s="117" t="n">
        <v>13206.81575</v>
      </c>
      <c r="H10" s="117" t="n">
        <v>322.612004</v>
      </c>
      <c r="I10" s="152">
        <f>G10+H10</f>
        <v/>
      </c>
      <c r="J10" s="119" t="n">
        <v>21174</v>
      </c>
      <c r="K10" s="117" t="n">
        <v>13899.79375</v>
      </c>
      <c r="L10" s="117" t="n">
        <v>342.30618</v>
      </c>
      <c r="M10" s="19">
        <f>K10+L10</f>
        <v/>
      </c>
      <c r="N10" s="88" t="n">
        <v>58</v>
      </c>
      <c r="O10" s="88" t="n">
        <v>56</v>
      </c>
      <c r="P10" s="145" t="n">
        <v>52</v>
      </c>
    </row>
    <row r="11">
      <c r="B11" s="16" t="inlineStr">
        <is>
          <t>WM DC</t>
        </is>
      </c>
      <c r="C11" s="17" t="n">
        <v>2413</v>
      </c>
      <c r="E11" s="18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ALBSFWY PHX</t>
        </is>
      </c>
      <c r="C12" s="17" t="n">
        <v>10610</v>
      </c>
      <c r="E12" s="140" t="inlineStr">
        <is>
          <t>Room 4</t>
        </is>
      </c>
      <c r="F12" s="119" t="n">
        <v>15176</v>
      </c>
      <c r="G12" s="117" t="n">
        <v>11288.568</v>
      </c>
      <c r="H12" s="117" t="n">
        <v>17963.25071558</v>
      </c>
      <c r="I12" s="152">
        <f>G12+H12</f>
        <v/>
      </c>
      <c r="J12" s="119" t="n">
        <v>15276</v>
      </c>
      <c r="K12" s="117" t="n">
        <v>14263.843</v>
      </c>
      <c r="L12" s="117" t="n">
        <v>18055.36827370001</v>
      </c>
      <c r="M12" s="19">
        <f>K12+L12</f>
        <v/>
      </c>
      <c r="N12" s="88" t="n">
        <v>52</v>
      </c>
      <c r="O12" s="88" t="n">
        <v>50</v>
      </c>
      <c r="P12" s="145" t="n">
        <v>47</v>
      </c>
    </row>
    <row r="13">
      <c r="B13" s="16" t="inlineStr">
        <is>
          <t>KING SOOPERS</t>
        </is>
      </c>
      <c r="C13" s="17" t="n">
        <v>1620</v>
      </c>
      <c r="E13" s="140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28" t="inlineStr">
        <is>
          <t>FRY'S</t>
        </is>
      </c>
      <c r="C14" s="17" t="n">
        <v>23762</v>
      </c>
      <c r="E14" s="18" t="inlineStr">
        <is>
          <t>Room 5</t>
        </is>
      </c>
      <c r="F14" s="119" t="n">
        <v>19401</v>
      </c>
      <c r="G14" s="117" t="n">
        <v>14713.31</v>
      </c>
      <c r="H14" s="117" t="n">
        <v>24107.77385568</v>
      </c>
      <c r="I14" s="152">
        <f>G14+H14</f>
        <v/>
      </c>
      <c r="J14" s="119" t="n">
        <v>19536</v>
      </c>
      <c r="K14" s="117" t="n">
        <v>18096.25925</v>
      </c>
      <c r="L14" s="117" t="n">
        <v>24601.31179218002</v>
      </c>
      <c r="M14" s="19">
        <f>K14+L14</f>
        <v/>
      </c>
      <c r="N14" s="88" t="n">
        <v>72</v>
      </c>
      <c r="O14" s="88" t="n">
        <v>68</v>
      </c>
      <c r="P14" s="145" t="n">
        <v>65</v>
      </c>
    </row>
    <row r="15">
      <c r="B15" s="43" t="inlineStr">
        <is>
          <t>RALPHS</t>
        </is>
      </c>
      <c r="C15" s="17" t="n">
        <v>1087</v>
      </c>
      <c r="E15" s="18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 xml:space="preserve">DILLONS </t>
        </is>
      </c>
      <c r="C16" s="50" t="n">
        <v>206</v>
      </c>
      <c r="E16" s="18" t="inlineStr">
        <is>
          <t>Room 6</t>
        </is>
      </c>
      <c r="F16" s="119" t="n">
        <v>0</v>
      </c>
      <c r="G16" s="117" t="n">
        <v>0</v>
      </c>
      <c r="H16" s="117" t="n">
        <v>6033.77059172</v>
      </c>
      <c r="I16" s="152">
        <f>G16+H16</f>
        <v/>
      </c>
      <c r="J16" s="119" t="n">
        <v>0</v>
      </c>
      <c r="K16" s="117" t="n">
        <v>0</v>
      </c>
      <c r="L16" s="117" t="n">
        <v>6008.32643666</v>
      </c>
      <c r="M16" s="19">
        <f>K16+L16</f>
        <v/>
      </c>
      <c r="N16" s="88" t="n">
        <v>13</v>
      </c>
      <c r="O16" s="88" t="n">
        <v>11</v>
      </c>
      <c r="P16" s="145" t="n">
        <v>12</v>
      </c>
    </row>
    <row r="17" ht="15" customFormat="1" customHeight="1" s="4" thickBot="1">
      <c r="B17" s="16" t="inlineStr">
        <is>
          <t>SBUX PHX</t>
        </is>
      </c>
      <c r="C17" s="17" t="n">
        <v>10528</v>
      </c>
      <c r="E17" s="18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LV B</t>
        </is>
      </c>
      <c r="C18" s="17" t="n">
        <v>1253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57" t="inlineStr">
        <is>
          <t>SBUX LV</t>
        </is>
      </c>
      <c r="C19" s="58" t="n">
        <v>5023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4" ht="15" customHeight="1" thickBot="1">
      <c r="M24" s="4" t="n"/>
    </row>
    <row r="25" ht="15" customHeight="1" thickBot="1">
      <c r="C25" s="68" t="inlineStr">
        <is>
          <t>FORECAST</t>
        </is>
      </c>
      <c r="D25" s="209" t="inlineStr">
        <is>
          <t>Actual</t>
        </is>
      </c>
      <c r="E25" s="210" t="n"/>
      <c r="M25" s="4" t="n"/>
    </row>
    <row r="26">
      <c r="B26" s="70" t="n"/>
      <c r="C26" s="71" t="inlineStr">
        <is>
          <t>Order</t>
        </is>
      </c>
      <c r="D26" s="72" t="inlineStr">
        <is>
          <t>Order</t>
        </is>
      </c>
      <c r="E26" s="73" t="inlineStr">
        <is>
          <t>VAR</t>
        </is>
      </c>
      <c r="I26" s="53" t="n"/>
      <c r="M26" s="4" t="n"/>
    </row>
    <row r="27">
      <c r="B27" s="74" t="inlineStr">
        <is>
          <t>ALBSWY</t>
        </is>
      </c>
      <c r="C27" s="122" t="n">
        <v>11795</v>
      </c>
      <c r="D27" s="76">
        <f>C12</f>
        <v/>
      </c>
      <c r="E27" s="77">
        <f>D27-C27</f>
        <v/>
      </c>
      <c r="J27" s="123" t="n"/>
      <c r="M27" s="4" t="n"/>
      <c r="Q27" s="69" t="n"/>
    </row>
    <row r="28">
      <c r="B28" s="74" t="inlineStr">
        <is>
          <t>CANTEEN</t>
        </is>
      </c>
      <c r="C28" s="122" t="n">
        <v>0</v>
      </c>
      <c r="D28" s="76">
        <f>C7</f>
        <v/>
      </c>
      <c r="E28" s="77">
        <f>D28-C28</f>
        <v/>
      </c>
      <c r="M28" s="4" t="n"/>
    </row>
    <row r="29">
      <c r="B29" s="74" t="inlineStr">
        <is>
          <t>KROGER</t>
        </is>
      </c>
      <c r="C29" s="122" t="n">
        <v>36136</v>
      </c>
      <c r="D29" s="76">
        <f>C8+C13+C14+C15+C16</f>
        <v/>
      </c>
      <c r="E29" s="77">
        <f>D29-C29</f>
        <v/>
      </c>
      <c r="P29" s="4" t="n"/>
    </row>
    <row r="30">
      <c r="B30" s="74" t="inlineStr">
        <is>
          <t>QT</t>
        </is>
      </c>
      <c r="C30" s="122" t="n">
        <v>104</v>
      </c>
      <c r="D30" s="76">
        <f>C6</f>
        <v/>
      </c>
      <c r="E30" s="77">
        <f>D30-C30</f>
        <v/>
      </c>
      <c r="P30" s="4" t="n"/>
    </row>
    <row r="31">
      <c r="B31" s="74" t="inlineStr">
        <is>
          <t>WALMART</t>
        </is>
      </c>
      <c r="C31" s="122" t="n">
        <v>2413</v>
      </c>
      <c r="D31" s="76">
        <f>C11</f>
        <v/>
      </c>
      <c r="E31" s="77">
        <f>D31-C31</f>
        <v/>
      </c>
      <c r="F31" s="1" t="inlineStr">
        <is>
          <t xml:space="preserve"> </t>
        </is>
      </c>
      <c r="P31" s="4" t="n"/>
    </row>
    <row r="32">
      <c r="B32" s="74" t="inlineStr">
        <is>
          <t>STARBUCKS</t>
        </is>
      </c>
      <c r="C32" s="122" t="n">
        <v>15590</v>
      </c>
      <c r="D32" s="76">
        <f>C17+C18+C19</f>
        <v/>
      </c>
      <c r="E32" s="77">
        <f>D32-C32</f>
        <v/>
      </c>
      <c r="F32" s="1" t="inlineStr">
        <is>
          <t xml:space="preserve"> </t>
        </is>
      </c>
      <c r="J32" s="53" t="n"/>
      <c r="P32" s="4" t="n"/>
    </row>
    <row r="33" ht="15" customHeight="1" thickBot="1">
      <c r="B33" s="78" t="inlineStr">
        <is>
          <t>SPROUTS</t>
        </is>
      </c>
      <c r="C33" s="121" t="n">
        <v>3606</v>
      </c>
      <c r="D33" s="80">
        <f>C9+C10</f>
        <v/>
      </c>
      <c r="E33" s="81">
        <f>D33-C33</f>
        <v/>
      </c>
      <c r="J33" s="53" t="n"/>
      <c r="K33" s="53" t="n"/>
      <c r="P33" s="4" t="n"/>
    </row>
    <row r="34" ht="18" customHeight="1">
      <c r="K34" s="53" t="n"/>
      <c r="P34" s="4" t="n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5.xml><?xml version="1.0" encoding="utf-8"?>
<worksheet xmlns:r="http://schemas.openxmlformats.org/officeDocument/2006/relationships" xmlns="http://schemas.openxmlformats.org/spreadsheetml/2006/main">
  <sheetPr codeName="Sheet265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22798</v>
      </c>
      <c r="G6" s="117" t="n">
        <v>13074.67025</v>
      </c>
      <c r="H6" s="117" t="n">
        <v>5515.98107424</v>
      </c>
      <c r="I6" s="152">
        <f>G6+H6</f>
        <v/>
      </c>
      <c r="J6" s="119" t="n">
        <v>22616</v>
      </c>
      <c r="K6" s="117" t="n">
        <v>13875.255</v>
      </c>
      <c r="L6" s="117" t="n">
        <v>5378.098158219998</v>
      </c>
      <c r="M6" s="19" t="n">
        <v>0</v>
      </c>
      <c r="N6" s="85" t="n">
        <v>81</v>
      </c>
      <c r="O6" s="85" t="n">
        <v>78</v>
      </c>
      <c r="P6" s="142" t="n">
        <v>71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161</v>
      </c>
      <c r="E8" s="161" t="inlineStr">
        <is>
          <t>Room 2</t>
        </is>
      </c>
      <c r="F8" s="119" t="n">
        <v>0</v>
      </c>
      <c r="G8" s="117" t="n">
        <v>0</v>
      </c>
      <c r="H8" s="117" t="n">
        <v>4048.1450494</v>
      </c>
      <c r="I8" s="152">
        <f>G8+H8</f>
        <v/>
      </c>
      <c r="J8" s="119" t="n">
        <v>0</v>
      </c>
      <c r="K8" s="117" t="n">
        <v>0</v>
      </c>
      <c r="L8" s="117" t="n">
        <v>4367.710275299999</v>
      </c>
      <c r="M8" s="19">
        <f>K8+L8</f>
        <v/>
      </c>
      <c r="N8" s="87" t="n">
        <v>9</v>
      </c>
      <c r="O8" s="87" t="n">
        <v>8</v>
      </c>
      <c r="P8" s="144" t="n">
        <v>7</v>
      </c>
    </row>
    <row r="9">
      <c r="B9" s="16" t="inlineStr">
        <is>
          <t>SMITH'S</t>
        </is>
      </c>
      <c r="C9" s="17" t="n">
        <v>1849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2025</v>
      </c>
      <c r="E10" s="161" t="inlineStr">
        <is>
          <t>Room 3</t>
        </is>
      </c>
      <c r="F10" s="119" t="n">
        <v>17652</v>
      </c>
      <c r="G10" s="117" t="n">
        <v>12558.885</v>
      </c>
      <c r="H10" s="117" t="n">
        <v>309.8885215</v>
      </c>
      <c r="I10" s="152">
        <f>G10+H10</f>
        <v/>
      </c>
      <c r="J10" s="119" t="n">
        <v>20637</v>
      </c>
      <c r="K10" s="117" t="n">
        <v>12371.7605</v>
      </c>
      <c r="L10" s="117" t="n">
        <v>302.72818</v>
      </c>
      <c r="M10" s="19">
        <f>K10+L10</f>
        <v/>
      </c>
      <c r="N10" s="88" t="n">
        <v>57</v>
      </c>
      <c r="O10" s="88" t="n">
        <v>55</v>
      </c>
      <c r="P10" s="145" t="n">
        <v>51</v>
      </c>
    </row>
    <row r="11">
      <c r="B11" s="28" t="inlineStr">
        <is>
          <t>SPROUTS CO</t>
        </is>
      </c>
      <c r="C11" s="17" t="n">
        <v>927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3559</v>
      </c>
      <c r="E12" s="161" t="inlineStr">
        <is>
          <t>Room 4</t>
        </is>
      </c>
      <c r="F12" s="119" t="n">
        <v>14883</v>
      </c>
      <c r="G12" s="117" t="n">
        <v>12304.342</v>
      </c>
      <c r="H12" s="117" t="n">
        <v>16589.63433781</v>
      </c>
      <c r="I12" s="152">
        <f>G12+H12</f>
        <v/>
      </c>
      <c r="J12" s="119" t="n">
        <v>15074</v>
      </c>
      <c r="K12" s="117" t="n">
        <v>14378.1635</v>
      </c>
      <c r="L12" s="117" t="n">
        <v>16740.64952217</v>
      </c>
      <c r="M12" s="19">
        <f>K12+L12</f>
        <v/>
      </c>
      <c r="N12" s="88" t="n">
        <v>60</v>
      </c>
      <c r="O12" s="88" t="n">
        <v>59</v>
      </c>
      <c r="P12" s="145" t="n">
        <v>51</v>
      </c>
    </row>
    <row r="13">
      <c r="B13" s="16" t="inlineStr">
        <is>
          <t>ALBSFWY PHX</t>
        </is>
      </c>
      <c r="C13" s="17" t="n">
        <v>9400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1774</v>
      </c>
      <c r="E14" s="161" t="inlineStr">
        <is>
          <t>Room 5</t>
        </is>
      </c>
      <c r="F14" s="119" t="n">
        <v>24833</v>
      </c>
      <c r="G14" s="117" t="n">
        <v>16668.29375</v>
      </c>
      <c r="H14" s="117" t="n">
        <v>26282.02465369999</v>
      </c>
      <c r="I14" s="152">
        <f>G14+H14</f>
        <v/>
      </c>
      <c r="J14" s="119" t="n">
        <v>24381</v>
      </c>
      <c r="K14" s="117" t="n">
        <v>20061.8975</v>
      </c>
      <c r="L14" s="117" t="n">
        <v>28499.35965602</v>
      </c>
      <c r="M14" s="19">
        <f>K14+L14</f>
        <v/>
      </c>
      <c r="N14" s="88" t="n">
        <v>76</v>
      </c>
      <c r="O14" s="88" t="n">
        <v>75</v>
      </c>
      <c r="P14" s="145" t="n">
        <v>64</v>
      </c>
    </row>
    <row r="15">
      <c r="B15" s="28" t="inlineStr">
        <is>
          <t>FRY'S</t>
        </is>
      </c>
      <c r="C15" s="17" t="n">
        <v>29358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1910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9137.5900815</v>
      </c>
      <c r="I16" s="152">
        <f>G16+H16</f>
        <v/>
      </c>
      <c r="J16" s="119" t="n">
        <v>0</v>
      </c>
      <c r="K16" s="117" t="n">
        <v>0</v>
      </c>
      <c r="L16" s="117" t="n">
        <v>8992.607096539999</v>
      </c>
      <c r="M16" s="19">
        <f>K16+L16</f>
        <v/>
      </c>
      <c r="N16" s="88" t="n">
        <v>14</v>
      </c>
      <c r="O16" s="88" t="n">
        <v>14</v>
      </c>
      <c r="P16" s="145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335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10581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1759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4620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10115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161</v>
      </c>
      <c r="D30" s="76">
        <f>C8</f>
        <v/>
      </c>
      <c r="E30" s="77">
        <f>D30-C30</f>
        <v/>
      </c>
      <c r="P30" s="4" t="n"/>
    </row>
    <row r="31">
      <c r="B31" s="74" t="inlineStr">
        <is>
          <t>KROGER</t>
        </is>
      </c>
      <c r="C31" s="122" t="n">
        <v>36322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G31" s="1" t="inlineStr">
        <is>
          <t xml:space="preserve"> </t>
        </is>
      </c>
      <c r="H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G32" s="1" t="inlineStr">
        <is>
          <t xml:space="preserve"> </t>
        </is>
      </c>
      <c r="H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2617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15241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3327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6.xml><?xml version="1.0" encoding="utf-8"?>
<worksheet xmlns:r="http://schemas.openxmlformats.org/officeDocument/2006/relationships" xmlns="http://schemas.openxmlformats.org/spreadsheetml/2006/main">
  <sheetPr codeName="Sheet266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162</v>
      </c>
      <c r="E6" s="161" t="inlineStr">
        <is>
          <t xml:space="preserve">Room 1 </t>
        </is>
      </c>
      <c r="F6" s="119" t="n">
        <v>23962</v>
      </c>
      <c r="G6" s="117" t="n">
        <v>12527.03975</v>
      </c>
      <c r="H6" s="117" t="n">
        <v>5796.138347979995</v>
      </c>
      <c r="I6" s="152">
        <f>G6+H6</f>
        <v/>
      </c>
      <c r="J6" s="119" t="n">
        <v>24707</v>
      </c>
      <c r="K6" s="117" t="n">
        <v>15394.22523333333</v>
      </c>
      <c r="L6" s="117" t="n">
        <v>6598.341077439995</v>
      </c>
      <c r="M6" s="19" t="n">
        <v>0</v>
      </c>
      <c r="N6" s="85" t="n">
        <v>89</v>
      </c>
      <c r="O6" s="85" t="n">
        <v>85</v>
      </c>
      <c r="P6" s="142" t="n">
        <v>74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3800.685217199999</v>
      </c>
      <c r="I8" s="152">
        <f>G8+H8</f>
        <v/>
      </c>
      <c r="J8" s="119" t="n">
        <v>0</v>
      </c>
      <c r="K8" s="117" t="n">
        <v>0</v>
      </c>
      <c r="L8" s="117" t="n">
        <v>3889.997575639999</v>
      </c>
      <c r="M8" s="19">
        <f>K8+L8</f>
        <v/>
      </c>
      <c r="N8" s="87" t="n">
        <v>7</v>
      </c>
      <c r="O8" s="87" t="n">
        <v>6</v>
      </c>
      <c r="P8" s="144" t="n">
        <v>3</v>
      </c>
    </row>
    <row r="9">
      <c r="B9" s="16" t="inlineStr">
        <is>
          <t>SMITH'S</t>
        </is>
      </c>
      <c r="C9" s="17" t="n">
        <v>2626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2384</v>
      </c>
      <c r="E10" s="161" t="inlineStr">
        <is>
          <t>Room 3</t>
        </is>
      </c>
      <c r="F10" s="119" t="n">
        <v>18768</v>
      </c>
      <c r="G10" s="117" t="n">
        <v>13801.078</v>
      </c>
      <c r="H10" s="117" t="n">
        <v>342.553361</v>
      </c>
      <c r="I10" s="152">
        <f>G10+H10</f>
        <v/>
      </c>
      <c r="J10" s="119" t="n">
        <v>19438</v>
      </c>
      <c r="K10" s="117" t="n">
        <v>15060.263</v>
      </c>
      <c r="L10" s="117" t="n">
        <v>351.3867502</v>
      </c>
      <c r="M10" s="19">
        <f>K10+L10</f>
        <v/>
      </c>
      <c r="N10" s="88" t="n">
        <v>61</v>
      </c>
      <c r="O10" s="88" t="n">
        <v>60</v>
      </c>
      <c r="P10" s="145" t="n">
        <v>51</v>
      </c>
    </row>
    <row r="11">
      <c r="B11" s="28" t="inlineStr">
        <is>
          <t>SPROUTS CO</t>
        </is>
      </c>
      <c r="C11" s="17" t="n">
        <v>977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2018</v>
      </c>
      <c r="E12" s="161" t="inlineStr">
        <is>
          <t>Room 4</t>
        </is>
      </c>
      <c r="F12" s="119" t="n">
        <v>15780</v>
      </c>
      <c r="G12" s="117" t="n">
        <v>12926.85475</v>
      </c>
      <c r="H12" s="117" t="n">
        <v>19069.08961281</v>
      </c>
      <c r="I12" s="152">
        <f>G12+H12</f>
        <v/>
      </c>
      <c r="J12" s="119" t="n">
        <v>16122</v>
      </c>
      <c r="K12" s="117" t="n">
        <v>15321.636</v>
      </c>
      <c r="L12" s="117" t="n">
        <v>19536.61676517</v>
      </c>
      <c r="M12" s="19">
        <f>K12+L12</f>
        <v/>
      </c>
      <c r="N12" s="88" t="n">
        <v>60</v>
      </c>
      <c r="O12" s="88" t="n">
        <v>59</v>
      </c>
      <c r="P12" s="145" t="n">
        <v>50</v>
      </c>
    </row>
    <row r="13">
      <c r="B13" s="16" t="inlineStr">
        <is>
          <t>ALBSFWY PHX</t>
        </is>
      </c>
      <c r="C13" s="17" t="n">
        <v>7757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1996</v>
      </c>
      <c r="E14" s="161" t="inlineStr">
        <is>
          <t>Room 5</t>
        </is>
      </c>
      <c r="F14" s="119" t="n">
        <v>18573</v>
      </c>
      <c r="G14" s="117" t="n">
        <v>16875.89375</v>
      </c>
      <c r="H14" s="117" t="n">
        <v>22607.35525576001</v>
      </c>
      <c r="I14" s="152">
        <f>G14+H14</f>
        <v/>
      </c>
      <c r="J14" s="119" t="n">
        <v>18874</v>
      </c>
      <c r="K14" s="117" t="n">
        <v>17735.58775</v>
      </c>
      <c r="L14" s="117" t="n">
        <v>23358.35000644002</v>
      </c>
      <c r="M14" s="19">
        <f>K14+L14</f>
        <v/>
      </c>
      <c r="N14" s="88" t="n">
        <v>68</v>
      </c>
      <c r="O14" s="88" t="n">
        <v>65</v>
      </c>
      <c r="P14" s="145" t="n">
        <v>50</v>
      </c>
    </row>
    <row r="15">
      <c r="B15" s="28" t="inlineStr">
        <is>
          <t>FRY'S</t>
        </is>
      </c>
      <c r="C15" s="17" t="n">
        <v>26083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1224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6043.40023716</v>
      </c>
      <c r="I16" s="152">
        <f>G16+H16</f>
        <v/>
      </c>
      <c r="J16" s="119" t="n">
        <v>0</v>
      </c>
      <c r="K16" s="117" t="n">
        <v>0</v>
      </c>
      <c r="L16" s="117" t="n">
        <v>6044.645821120001</v>
      </c>
      <c r="M16" s="19">
        <f>K16+L16</f>
        <v/>
      </c>
      <c r="N16" s="88" t="n">
        <v>12</v>
      </c>
      <c r="O16" s="88" t="n">
        <v>12</v>
      </c>
      <c r="P16" s="145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293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12332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1621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4910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11315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P30" s="4" t="n"/>
    </row>
    <row r="31">
      <c r="B31" s="74" t="inlineStr">
        <is>
          <t>KROGER</t>
        </is>
      </c>
      <c r="C31" s="122" t="n">
        <v>38650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G31" s="1" t="inlineStr">
        <is>
          <t xml:space="preserve"> </t>
        </is>
      </c>
      <c r="H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G32" s="1" t="inlineStr">
        <is>
          <t xml:space="preserve"> </t>
        </is>
      </c>
      <c r="H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1905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16470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3224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7.xml><?xml version="1.0" encoding="utf-8"?>
<worksheet xmlns:r="http://schemas.openxmlformats.org/officeDocument/2006/relationships" xmlns="http://schemas.openxmlformats.org/spreadsheetml/2006/main">
  <sheetPr codeName="Sheet267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44619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8415</v>
      </c>
      <c r="G6" s="117" t="n">
        <v>3095.35</v>
      </c>
      <c r="H6" s="117" t="n">
        <v>1348</v>
      </c>
      <c r="I6" s="152">
        <f>G6+H6</f>
        <v/>
      </c>
      <c r="J6" s="119" t="n">
        <v>8330</v>
      </c>
      <c r="K6" s="117" t="n">
        <v>3074</v>
      </c>
      <c r="L6" s="117" t="n">
        <v>1284</v>
      </c>
      <c r="M6" s="19" t="n">
        <v>0</v>
      </c>
      <c r="N6" s="85" t="n">
        <v>49</v>
      </c>
      <c r="O6" s="85" t="n">
        <v>48</v>
      </c>
      <c r="P6" s="142" t="n">
        <v>35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9">
        <f>K8+L8</f>
        <v/>
      </c>
      <c r="N8" s="87" t="n">
        <v>1</v>
      </c>
      <c r="O8" s="87" t="n">
        <v>0</v>
      </c>
      <c r="P8" s="144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8500</v>
      </c>
      <c r="G10" s="117" t="n">
        <v>3795.28</v>
      </c>
      <c r="H10" s="117" t="n">
        <v>329</v>
      </c>
      <c r="I10" s="152">
        <f>G10+H10</f>
        <v/>
      </c>
      <c r="J10" s="119" t="n">
        <v>8576</v>
      </c>
      <c r="K10" s="117" t="n">
        <v>3931</v>
      </c>
      <c r="L10" s="117" t="n">
        <v>322</v>
      </c>
      <c r="M10" s="19">
        <f>K10+L10</f>
        <v/>
      </c>
      <c r="N10" s="88" t="n">
        <v>0</v>
      </c>
      <c r="O10" s="88" t="n">
        <v>0</v>
      </c>
      <c r="P10" s="145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9">
        <f>K12+L12</f>
        <v/>
      </c>
      <c r="N12" s="88" t="n">
        <v>0</v>
      </c>
      <c r="O12" s="88" t="n">
        <v>0</v>
      </c>
      <c r="P12" s="145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9">
        <f>K14+L14</f>
        <v/>
      </c>
      <c r="N14" s="88" t="n">
        <v>1</v>
      </c>
      <c r="O14" s="88" t="n">
        <v>0</v>
      </c>
      <c r="P14" s="145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9">
        <f>K16+L16</f>
        <v/>
      </c>
      <c r="N16" s="88" t="n">
        <v>0</v>
      </c>
      <c r="O16" s="88" t="n">
        <v>0</v>
      </c>
      <c r="P16" s="145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10886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837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5183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P30" s="4" t="n"/>
    </row>
    <row r="31">
      <c r="B31" s="74" t="inlineStr">
        <is>
          <t>KROGER</t>
        </is>
      </c>
      <c r="C31" s="122" t="n">
        <v>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G31" s="1" t="inlineStr">
        <is>
          <t xml:space="preserve"> </t>
        </is>
      </c>
      <c r="H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G32" s="1" t="inlineStr">
        <is>
          <t xml:space="preserve"> </t>
        </is>
      </c>
      <c r="H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0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16915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8.xml><?xml version="1.0" encoding="utf-8"?>
<worksheet xmlns:r="http://schemas.openxmlformats.org/officeDocument/2006/relationships" xmlns="http://schemas.openxmlformats.org/spreadsheetml/2006/main">
  <sheetPr codeName="Sheet268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G28" sqref="G28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69</v>
      </c>
      <c r="E6" s="161" t="inlineStr">
        <is>
          <t xml:space="preserve">Room 1 </t>
        </is>
      </c>
      <c r="F6" s="119" t="n">
        <v>24914</v>
      </c>
      <c r="G6" s="117" t="n">
        <v>13513.47478333333</v>
      </c>
      <c r="H6" s="117" t="n">
        <v>5854.928584420002</v>
      </c>
      <c r="I6" s="152">
        <f>G6+H6</f>
        <v/>
      </c>
      <c r="J6" s="119" t="n">
        <v>24972</v>
      </c>
      <c r="K6" s="117" t="n">
        <v>13781.52603333333</v>
      </c>
      <c r="L6" s="117" t="n">
        <v>5697.171682180003</v>
      </c>
      <c r="M6" s="19" t="n">
        <v>0</v>
      </c>
      <c r="N6" s="85" t="n">
        <v>77</v>
      </c>
      <c r="O6" s="85" t="n">
        <v>75</v>
      </c>
      <c r="P6" s="142" t="n">
        <v>68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3938.24821062</v>
      </c>
      <c r="I8" s="152">
        <f>G8+H8</f>
        <v/>
      </c>
      <c r="J8" s="119" t="n">
        <v>0</v>
      </c>
      <c r="K8" s="117" t="n">
        <v>0</v>
      </c>
      <c r="L8" s="117" t="n">
        <v>3729.91004042</v>
      </c>
      <c r="M8" s="19">
        <f>K8+L8</f>
        <v/>
      </c>
      <c r="N8" s="87" t="n">
        <v>9</v>
      </c>
      <c r="O8" s="87" t="n">
        <v>7</v>
      </c>
      <c r="P8" s="144" t="n">
        <v>5</v>
      </c>
    </row>
    <row r="9">
      <c r="B9" s="16" t="inlineStr">
        <is>
          <t>SMITH'S</t>
        </is>
      </c>
      <c r="C9" s="17" t="n">
        <v>1819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2010</v>
      </c>
      <c r="E10" s="161" t="inlineStr">
        <is>
          <t>Room 3</t>
        </is>
      </c>
      <c r="F10" s="119" t="n">
        <v>18137</v>
      </c>
      <c r="G10" s="117" t="n">
        <v>12919.56399999999</v>
      </c>
      <c r="H10" s="117" t="n">
        <v>347.595315</v>
      </c>
      <c r="I10" s="152">
        <f>G10+H10</f>
        <v/>
      </c>
      <c r="J10" s="119" t="n">
        <v>18717</v>
      </c>
      <c r="K10" s="117" t="n">
        <v>13380.025</v>
      </c>
      <c r="L10" s="117" t="n">
        <v>364.4510651000001</v>
      </c>
      <c r="M10" s="19">
        <f>K10+L10</f>
        <v/>
      </c>
      <c r="N10" s="88" t="n">
        <v>49</v>
      </c>
      <c r="O10" s="88" t="n">
        <v>50</v>
      </c>
      <c r="P10" s="145" t="n">
        <v>41</v>
      </c>
    </row>
    <row r="11">
      <c r="B11" s="28" t="inlineStr">
        <is>
          <t>SPROUTS CO</t>
        </is>
      </c>
      <c r="C11" s="17" t="n">
        <v>974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2388</v>
      </c>
      <c r="E12" s="161" t="inlineStr">
        <is>
          <t>Room 4</t>
        </is>
      </c>
      <c r="F12" s="119" t="n">
        <v>14066</v>
      </c>
      <c r="G12" s="117" t="n">
        <v>12073.87775</v>
      </c>
      <c r="H12" s="117" t="n">
        <v>15692.54298623</v>
      </c>
      <c r="I12" s="152">
        <f>G12+H12</f>
        <v/>
      </c>
      <c r="J12" s="119" t="n">
        <v>13939</v>
      </c>
      <c r="K12" s="117" t="n">
        <v>13080.023</v>
      </c>
      <c r="L12" s="117" t="n">
        <v>15624.62904825</v>
      </c>
      <c r="M12" s="19">
        <f>K12+L12</f>
        <v/>
      </c>
      <c r="N12" s="88" t="n">
        <v>56</v>
      </c>
      <c r="O12" s="88" t="n">
        <v>55</v>
      </c>
      <c r="P12" s="145" t="n">
        <v>49</v>
      </c>
    </row>
    <row r="13">
      <c r="B13" s="16" t="inlineStr">
        <is>
          <t>ALBSFWY PHX</t>
        </is>
      </c>
      <c r="C13" s="17" t="n">
        <v>9154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2141</v>
      </c>
      <c r="E14" s="161" t="inlineStr">
        <is>
          <t>Room 5</t>
        </is>
      </c>
      <c r="F14" s="119" t="n">
        <v>20061</v>
      </c>
      <c r="G14" s="117" t="n">
        <v>16794.4825</v>
      </c>
      <c r="H14" s="117" t="n">
        <v>24683.71658499999</v>
      </c>
      <c r="I14" s="152">
        <f>G14+H14</f>
        <v/>
      </c>
      <c r="J14" s="119" t="n">
        <v>19327</v>
      </c>
      <c r="K14" s="117" t="n">
        <v>17487.481</v>
      </c>
      <c r="L14" s="117" t="n">
        <v>23821.15375738</v>
      </c>
      <c r="M14" s="19">
        <f>K14+L14</f>
        <v/>
      </c>
      <c r="N14" s="88" t="n">
        <v>69</v>
      </c>
      <c r="O14" s="88" t="n">
        <v>65</v>
      </c>
      <c r="P14" s="145" t="n">
        <v>54</v>
      </c>
    </row>
    <row r="15">
      <c r="B15" s="28" t="inlineStr">
        <is>
          <t>FRY'S</t>
        </is>
      </c>
      <c r="C15" s="17" t="n">
        <v>28284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1407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8492.390193219999</v>
      </c>
      <c r="I16" s="152">
        <f>G16+H16</f>
        <v/>
      </c>
      <c r="J16" s="119" t="n">
        <v>0</v>
      </c>
      <c r="K16" s="117" t="n">
        <v>0</v>
      </c>
      <c r="L16" s="117" t="n">
        <v>8435.15182472</v>
      </c>
      <c r="M16" s="19">
        <f>K16+L16</f>
        <v/>
      </c>
      <c r="N16" s="88" t="n">
        <v>10</v>
      </c>
      <c r="O16" s="88" t="n">
        <v>10</v>
      </c>
      <c r="P16" s="145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431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12629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1049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5080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9846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P30" s="4" t="n"/>
    </row>
    <row r="31">
      <c r="B31" s="74" t="inlineStr">
        <is>
          <t>KROGER</t>
        </is>
      </c>
      <c r="C31" s="122" t="n">
        <v>35642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G31" s="1" t="inlineStr">
        <is>
          <t xml:space="preserve"> </t>
        </is>
      </c>
      <c r="H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69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G32" s="1" t="inlineStr">
        <is>
          <t xml:space="preserve"> </t>
        </is>
      </c>
      <c r="H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2388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16882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2984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69.xml><?xml version="1.0" encoding="utf-8"?>
<worksheet xmlns:r="http://schemas.openxmlformats.org/officeDocument/2006/relationships" xmlns="http://schemas.openxmlformats.org/spreadsheetml/2006/main">
  <sheetPr codeName="Sheet269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126</v>
      </c>
      <c r="E6" s="161" t="inlineStr">
        <is>
          <t xml:space="preserve">Room 1 </t>
        </is>
      </c>
      <c r="F6" s="119" t="n">
        <v>27297</v>
      </c>
      <c r="G6" s="117" t="n">
        <v>13240.68193333333</v>
      </c>
      <c r="H6" s="117" t="n">
        <v>6447.158680059997</v>
      </c>
      <c r="I6" s="152">
        <f>G6+H6</f>
        <v/>
      </c>
      <c r="J6" s="119" t="n">
        <v>27488</v>
      </c>
      <c r="K6" s="117" t="n">
        <v>14345.58718333333</v>
      </c>
      <c r="L6" s="117" t="n">
        <v>6271.419741859998</v>
      </c>
      <c r="M6" s="19" t="n">
        <v>0</v>
      </c>
      <c r="N6" s="85" t="n">
        <v>90</v>
      </c>
      <c r="O6" s="85" t="n">
        <v>84</v>
      </c>
      <c r="P6" s="142" t="n">
        <v>77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3581.37054044</v>
      </c>
      <c r="I8" s="152">
        <f>G8+H8</f>
        <v/>
      </c>
      <c r="J8" s="119" t="n">
        <v>0</v>
      </c>
      <c r="K8" s="117" t="n">
        <v>0</v>
      </c>
      <c r="L8" s="117" t="n">
        <v>3763.283774980001</v>
      </c>
      <c r="M8" s="19">
        <f>K8+L8</f>
        <v/>
      </c>
      <c r="N8" s="87" t="n">
        <v>7</v>
      </c>
      <c r="O8" s="87" t="n">
        <v>6</v>
      </c>
      <c r="P8" s="144" t="n">
        <v>6</v>
      </c>
    </row>
    <row r="9">
      <c r="B9" s="16" t="inlineStr">
        <is>
          <t>SMITH'S</t>
        </is>
      </c>
      <c r="C9" s="17" t="n">
        <v>2708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1845</v>
      </c>
      <c r="E10" s="161" t="inlineStr">
        <is>
          <t>Room 3</t>
        </is>
      </c>
      <c r="F10" s="119" t="n">
        <v>19478</v>
      </c>
      <c r="G10" s="117" t="n">
        <v>13381.126</v>
      </c>
      <c r="H10" s="117" t="n">
        <v>368.4289005</v>
      </c>
      <c r="I10" s="152">
        <f>G10+H10</f>
        <v/>
      </c>
      <c r="J10" s="119" t="n">
        <v>19691</v>
      </c>
      <c r="K10" s="117" t="n">
        <v>14001.539</v>
      </c>
      <c r="L10" s="117" t="n">
        <v>363.8605865</v>
      </c>
      <c r="M10" s="19">
        <f>K10+L10</f>
        <v/>
      </c>
      <c r="N10" s="88" t="n">
        <v>56</v>
      </c>
      <c r="O10" s="88" t="n">
        <v>55</v>
      </c>
      <c r="P10" s="145" t="n">
        <v>48</v>
      </c>
    </row>
    <row r="11">
      <c r="B11" s="28" t="inlineStr">
        <is>
          <t>SPROUTS CO</t>
        </is>
      </c>
      <c r="C11" s="17" t="n">
        <v>1049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3361</v>
      </c>
      <c r="E12" s="161" t="inlineStr">
        <is>
          <t>Room 4</t>
        </is>
      </c>
      <c r="F12" s="119" t="n">
        <v>14376</v>
      </c>
      <c r="G12" s="117" t="n">
        <v>11473.325</v>
      </c>
      <c r="H12" s="117" t="n">
        <v>16720.20664783</v>
      </c>
      <c r="I12" s="152">
        <f>G12+H12</f>
        <v/>
      </c>
      <c r="J12" s="119" t="n">
        <v>15286</v>
      </c>
      <c r="K12" s="117" t="n">
        <v>13851.1445</v>
      </c>
      <c r="L12" s="117" t="n">
        <v>17810.01976659</v>
      </c>
      <c r="M12" s="19">
        <f>K12+L12</f>
        <v/>
      </c>
      <c r="N12" s="88" t="n">
        <v>56</v>
      </c>
      <c r="O12" s="88" t="n">
        <v>53</v>
      </c>
      <c r="P12" s="145" t="n">
        <v>47</v>
      </c>
    </row>
    <row r="13">
      <c r="B13" s="16" t="inlineStr">
        <is>
          <t>ALBSFWY PHX</t>
        </is>
      </c>
      <c r="C13" s="17" t="n">
        <v>10905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1620</v>
      </c>
      <c r="E14" s="161" t="inlineStr">
        <is>
          <t>Room 5</t>
        </is>
      </c>
      <c r="F14" s="119" t="n">
        <v>21752</v>
      </c>
      <c r="G14" s="117" t="n">
        <v>17024.11825</v>
      </c>
      <c r="H14" s="117" t="n">
        <v>28164.16083776</v>
      </c>
      <c r="I14" s="152">
        <f>G14+H14</f>
        <v/>
      </c>
      <c r="J14" s="119" t="n">
        <v>23355</v>
      </c>
      <c r="K14" s="117" t="n">
        <v>21141.8175</v>
      </c>
      <c r="L14" s="117" t="n">
        <v>30417.32411138002</v>
      </c>
      <c r="M14" s="19">
        <f>K14+L14</f>
        <v/>
      </c>
      <c r="N14" s="88" t="n">
        <v>74</v>
      </c>
      <c r="O14" s="88" t="n">
        <v>70</v>
      </c>
      <c r="P14" s="145" t="n">
        <v>64</v>
      </c>
    </row>
    <row r="15">
      <c r="B15" s="28" t="inlineStr">
        <is>
          <t>FRY'S</t>
        </is>
      </c>
      <c r="C15" s="17" t="n">
        <v>31700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1102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5634.346428700001</v>
      </c>
      <c r="I16" s="152">
        <f>G16+H16</f>
        <v/>
      </c>
      <c r="J16" s="119" t="n">
        <v>0</v>
      </c>
      <c r="K16" s="117" t="n">
        <v>0</v>
      </c>
      <c r="L16" s="117" t="n">
        <v>5602.91606256</v>
      </c>
      <c r="M16" s="19">
        <f>K16+L16</f>
        <v/>
      </c>
      <c r="N16" s="88" t="n">
        <v>12</v>
      </c>
      <c r="O16" s="88" t="n">
        <v>12</v>
      </c>
      <c r="P16" s="145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206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11344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953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5458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10766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34786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126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3361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17480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2894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0.xml><?xml version="1.0" encoding="utf-8"?>
<worksheet xmlns:r="http://schemas.openxmlformats.org/officeDocument/2006/relationships" xmlns="http://schemas.openxmlformats.org/spreadsheetml/2006/main">
  <sheetPr codeName="Sheet270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22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as of 8:16AM</t>
        </is>
      </c>
    </row>
    <row r="6">
      <c r="B6" s="16" t="inlineStr">
        <is>
          <t>QT</t>
        </is>
      </c>
      <c r="C6" s="17" t="n">
        <v>57</v>
      </c>
      <c r="E6" s="161" t="inlineStr">
        <is>
          <t xml:space="preserve">Room 1 </t>
        </is>
      </c>
      <c r="F6" s="119" t="n">
        <v>26668</v>
      </c>
      <c r="G6" s="117" t="n">
        <v>12955.30875</v>
      </c>
      <c r="H6" s="117" t="n">
        <v>5821.85360024</v>
      </c>
      <c r="I6" s="152">
        <f>G6+H6</f>
        <v/>
      </c>
      <c r="J6" s="119" t="n">
        <v>27661</v>
      </c>
      <c r="K6" s="117" t="n">
        <v>15182.5335</v>
      </c>
      <c r="L6" s="117" t="n">
        <v>5577.580086559995</v>
      </c>
      <c r="M6" s="19" t="n">
        <v>0</v>
      </c>
      <c r="N6" s="85" t="n">
        <v>82</v>
      </c>
      <c r="O6" s="85" t="n">
        <v>77</v>
      </c>
      <c r="P6" s="142" t="n">
        <v>68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31</v>
      </c>
      <c r="E8" s="161" t="inlineStr">
        <is>
          <t>Room 2</t>
        </is>
      </c>
      <c r="F8" s="119" t="n">
        <v>0</v>
      </c>
      <c r="G8" s="117" t="n">
        <v>0</v>
      </c>
      <c r="H8" s="117" t="n">
        <v>4646.027601919999</v>
      </c>
      <c r="I8" s="152">
        <f>G8+H8</f>
        <v/>
      </c>
      <c r="J8" s="119" t="n">
        <v>0</v>
      </c>
      <c r="K8" s="117" t="n">
        <v>0</v>
      </c>
      <c r="L8" s="117" t="n">
        <v>4673.341790359998</v>
      </c>
      <c r="M8" s="19">
        <f>K8+L8</f>
        <v/>
      </c>
      <c r="N8" s="87" t="n">
        <v>4</v>
      </c>
      <c r="O8" s="87" t="n">
        <v>4</v>
      </c>
      <c r="P8" s="144" t="n">
        <v>3</v>
      </c>
    </row>
    <row r="9">
      <c r="B9" s="16" t="inlineStr">
        <is>
          <t>SMITH'S</t>
        </is>
      </c>
      <c r="C9" s="17" t="n">
        <v>1644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1869</v>
      </c>
      <c r="E10" s="161" t="inlineStr">
        <is>
          <t>Room 3</t>
        </is>
      </c>
      <c r="F10" s="119" t="n">
        <v>19545</v>
      </c>
      <c r="G10" s="117" t="n">
        <v>12929.5455</v>
      </c>
      <c r="H10" s="117" t="n">
        <v>338.1351025</v>
      </c>
      <c r="I10" s="152">
        <f>G10+H10</f>
        <v/>
      </c>
      <c r="J10" s="119" t="n">
        <v>19220</v>
      </c>
      <c r="K10" s="117" t="n">
        <v>13164.7595</v>
      </c>
      <c r="L10" s="117" t="n">
        <v>363.5995417</v>
      </c>
      <c r="M10" s="19">
        <f>K10+L10</f>
        <v/>
      </c>
      <c r="N10" s="88" t="n">
        <v>50</v>
      </c>
      <c r="O10" s="88" t="n">
        <v>47</v>
      </c>
      <c r="P10" s="145" t="n">
        <v>43</v>
      </c>
    </row>
    <row r="11">
      <c r="B11" s="28" t="inlineStr">
        <is>
          <t>SPROUTS CO</t>
        </is>
      </c>
      <c r="C11" s="17" t="n">
        <v>1158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2302</v>
      </c>
      <c r="E12" s="161" t="inlineStr">
        <is>
          <t>Room 4</t>
        </is>
      </c>
      <c r="F12" s="119" t="n">
        <v>14026</v>
      </c>
      <c r="G12" s="117" t="n">
        <v>10968.985</v>
      </c>
      <c r="H12" s="117" t="n">
        <v>16351.3657915</v>
      </c>
      <c r="I12" s="152">
        <f>G12+H12</f>
        <v/>
      </c>
      <c r="J12" s="119" t="n">
        <v>14928</v>
      </c>
      <c r="K12" s="117" t="n">
        <v>13622.64225</v>
      </c>
      <c r="L12" s="117" t="n">
        <v>16780.36892652999</v>
      </c>
      <c r="M12" s="19">
        <f>K12+L12</f>
        <v/>
      </c>
      <c r="N12" s="88" t="n">
        <v>53</v>
      </c>
      <c r="O12" s="88" t="n">
        <v>51</v>
      </c>
      <c r="P12" s="145" t="n">
        <v>46</v>
      </c>
    </row>
    <row r="13">
      <c r="B13" s="16" t="inlineStr">
        <is>
          <t>ALBSFWY PHX</t>
        </is>
      </c>
      <c r="C13" s="17" t="n">
        <v>11837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1736</v>
      </c>
      <c r="E14" s="161" t="inlineStr">
        <is>
          <t>Room 5</t>
        </is>
      </c>
      <c r="F14" s="119" t="n">
        <v>19384</v>
      </c>
      <c r="G14" s="117" t="n">
        <v>14657.0275</v>
      </c>
      <c r="H14" s="117" t="n">
        <v>22184.65512642</v>
      </c>
      <c r="I14" s="152">
        <f>G14+H14</f>
        <v/>
      </c>
      <c r="J14" s="119" t="n">
        <v>20464</v>
      </c>
      <c r="K14" s="117" t="n">
        <v>18241.69875</v>
      </c>
      <c r="L14" s="117" t="n">
        <v>23848.32901736</v>
      </c>
      <c r="M14" s="19">
        <f>K14+L14</f>
        <v/>
      </c>
      <c r="N14" s="88" t="n">
        <v>69</v>
      </c>
      <c r="O14" s="88" t="n">
        <v>66</v>
      </c>
      <c r="P14" s="145" t="n">
        <v>51</v>
      </c>
    </row>
    <row r="15">
      <c r="B15" s="28" t="inlineStr">
        <is>
          <t>FRY'S</t>
        </is>
      </c>
      <c r="C15" s="17" t="n">
        <v>28419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1396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9214.286857880001</v>
      </c>
      <c r="I16" s="152">
        <f>G16+H16</f>
        <v/>
      </c>
      <c r="J16" s="119" t="n">
        <v>0</v>
      </c>
      <c r="K16" s="117" t="n">
        <v>0</v>
      </c>
      <c r="L16" s="117" t="n">
        <v>8940.995508460001</v>
      </c>
      <c r="M16" s="19">
        <f>K16+L16</f>
        <v/>
      </c>
      <c r="N16" s="88" t="n">
        <v>9</v>
      </c>
      <c r="O16" s="88" t="n">
        <v>10</v>
      </c>
      <c r="P16" s="145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340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12041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1294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5283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12040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20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31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34022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57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2302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16919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3229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1.xml><?xml version="1.0" encoding="utf-8"?>
<worksheet xmlns:r="http://schemas.openxmlformats.org/officeDocument/2006/relationships" xmlns="http://schemas.openxmlformats.org/spreadsheetml/2006/main">
  <sheetPr codeName="Sheet271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26.332031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113</v>
      </c>
      <c r="E6" s="161" t="inlineStr">
        <is>
          <t xml:space="preserve">Room 1 </t>
        </is>
      </c>
      <c r="F6" s="119" t="n">
        <v>27273</v>
      </c>
      <c r="G6" s="117" t="n">
        <v>13343.26506666667</v>
      </c>
      <c r="H6" s="117" t="n">
        <v>6306.972189079996</v>
      </c>
      <c r="I6" s="152">
        <f>G6+H6</f>
        <v/>
      </c>
      <c r="J6" s="119" t="n">
        <v>27196</v>
      </c>
      <c r="K6" s="117" t="n">
        <v>14792.54531666667</v>
      </c>
      <c r="L6" s="117" t="n">
        <v>6263.701908279998</v>
      </c>
      <c r="M6" s="19" t="n">
        <v>0</v>
      </c>
      <c r="N6" s="85" t="n">
        <v>86</v>
      </c>
      <c r="O6" s="85" t="n">
        <v>82</v>
      </c>
      <c r="P6" s="142" t="n">
        <v>75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31</v>
      </c>
      <c r="E8" s="161" t="inlineStr">
        <is>
          <t>Room 2</t>
        </is>
      </c>
      <c r="F8" s="119" t="n">
        <v>0</v>
      </c>
      <c r="G8" s="117" t="n">
        <v>0</v>
      </c>
      <c r="H8" s="117" t="n">
        <v>4254.558725360001</v>
      </c>
      <c r="I8" s="152">
        <f>G8+H8</f>
        <v/>
      </c>
      <c r="J8" s="119" t="n">
        <v>0</v>
      </c>
      <c r="K8" s="117" t="n">
        <v>0</v>
      </c>
      <c r="L8" s="117" t="n">
        <v>4287.66845362</v>
      </c>
      <c r="M8" s="19">
        <f>K8+L8</f>
        <v/>
      </c>
      <c r="N8" s="87" t="n">
        <v>5</v>
      </c>
      <c r="O8" s="87" t="n">
        <v>5</v>
      </c>
      <c r="P8" s="144" t="n">
        <v>4</v>
      </c>
    </row>
    <row r="9">
      <c r="B9" s="16" t="inlineStr">
        <is>
          <t>SMITH'S</t>
        </is>
      </c>
      <c r="C9" s="17" t="n">
        <v>2784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2801</v>
      </c>
      <c r="E10" s="161" t="inlineStr">
        <is>
          <t>Room 3</t>
        </is>
      </c>
      <c r="F10" s="119" t="n">
        <v>21030</v>
      </c>
      <c r="G10" s="117" t="n">
        <v>13076.23525</v>
      </c>
      <c r="H10" s="117" t="n">
        <v>321.859275</v>
      </c>
      <c r="I10" s="152">
        <f>G10+H10</f>
        <v/>
      </c>
      <c r="J10" s="119" t="n">
        <v>22140</v>
      </c>
      <c r="K10" s="117" t="n">
        <v>14576.05575</v>
      </c>
      <c r="L10" s="117" t="n">
        <v>325.9196495</v>
      </c>
      <c r="M10" s="19">
        <f>K10+L10</f>
        <v/>
      </c>
      <c r="N10" s="88" t="n">
        <v>57</v>
      </c>
      <c r="O10" s="88" t="n">
        <v>55</v>
      </c>
      <c r="P10" s="145" t="n">
        <v>50</v>
      </c>
    </row>
    <row r="11">
      <c r="B11" s="28" t="inlineStr">
        <is>
          <t>SPROUTS CO</t>
        </is>
      </c>
      <c r="C11" s="17" t="n">
        <v>1235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1984</v>
      </c>
      <c r="E12" s="161" t="inlineStr">
        <is>
          <t>Room 4</t>
        </is>
      </c>
      <c r="F12" s="119" t="n">
        <v>15357</v>
      </c>
      <c r="G12" s="117" t="n">
        <v>11355.1245</v>
      </c>
      <c r="H12" s="117" t="n">
        <v>18111.07395905</v>
      </c>
      <c r="I12" s="152">
        <f>G12+H12</f>
        <v/>
      </c>
      <c r="J12" s="119" t="n">
        <v>15827</v>
      </c>
      <c r="K12" s="117" t="n">
        <v>14613.14875</v>
      </c>
      <c r="L12" s="117" t="n">
        <v>19653.46873949</v>
      </c>
      <c r="M12" s="19">
        <f>K12+L12</f>
        <v/>
      </c>
      <c r="N12" s="88" t="n">
        <v>50</v>
      </c>
      <c r="O12" s="88" t="n">
        <v>48</v>
      </c>
      <c r="P12" s="145" t="n">
        <v>48</v>
      </c>
    </row>
    <row r="13">
      <c r="B13" s="16" t="inlineStr">
        <is>
          <t>ALBSFWY PHX</t>
        </is>
      </c>
      <c r="C13" s="17" t="n">
        <v>11641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1941</v>
      </c>
      <c r="E14" s="161" t="inlineStr">
        <is>
          <t>Room 5</t>
        </is>
      </c>
      <c r="F14" s="119" t="n">
        <v>18542</v>
      </c>
      <c r="G14" s="117" t="n">
        <v>14450.24625</v>
      </c>
      <c r="H14" s="117" t="n">
        <v>22553.89445661999</v>
      </c>
      <c r="I14" s="152">
        <f>G14+H14</f>
        <v/>
      </c>
      <c r="J14" s="119" t="n">
        <v>19658</v>
      </c>
      <c r="K14" s="117" t="n">
        <v>18919.73175</v>
      </c>
      <c r="L14" s="117" t="n">
        <v>24149.5210501</v>
      </c>
      <c r="M14" s="19">
        <f>K14+L14</f>
        <v/>
      </c>
      <c r="N14" s="88" t="n">
        <v>73</v>
      </c>
      <c r="O14" s="88" t="n">
        <v>69</v>
      </c>
      <c r="P14" s="145" t="n">
        <v>62</v>
      </c>
    </row>
    <row r="15">
      <c r="B15" s="28" t="inlineStr">
        <is>
          <t>FRY'S</t>
        </is>
      </c>
      <c r="C15" s="17" t="n">
        <v>24722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1090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5927.2970509</v>
      </c>
      <c r="I16" s="152">
        <f>G16+H16</f>
        <v/>
      </c>
      <c r="J16" s="119" t="n">
        <v>0</v>
      </c>
      <c r="K16" s="117" t="n">
        <v>0</v>
      </c>
      <c r="L16" s="117" t="n">
        <v>6498.2281408</v>
      </c>
      <c r="M16" s="19">
        <f>K16+L16</f>
        <v/>
      </c>
      <c r="N16" s="88" t="n">
        <v>12</v>
      </c>
      <c r="O16" s="88" t="n">
        <v>12</v>
      </c>
      <c r="P16" s="145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263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9761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1618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4762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11373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31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36725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113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1984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16315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4036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2.xml><?xml version="1.0" encoding="utf-8"?>
<worksheet xmlns:r="http://schemas.openxmlformats.org/officeDocument/2006/relationships" xmlns="http://schemas.openxmlformats.org/spreadsheetml/2006/main">
  <sheetPr codeName="Sheet272">
    <tabColor theme="1"/>
    <outlinePr summaryBelow="1" summaryRight="1"/>
    <pageSetUpPr fitToPage="1"/>
  </sheetPr>
  <dimension ref="A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26.332031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as of 8:26AM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23087</v>
      </c>
      <c r="G6" s="117" t="n">
        <v>13289.99925</v>
      </c>
      <c r="H6" s="117" t="n">
        <v>5229.929819679995</v>
      </c>
      <c r="I6" s="152">
        <f>G6+H6</f>
        <v/>
      </c>
      <c r="J6" s="119" t="n">
        <v>23533</v>
      </c>
      <c r="K6" s="117" t="n">
        <v>14363.58625</v>
      </c>
      <c r="L6" s="117" t="n">
        <v>5055.174220399996</v>
      </c>
      <c r="M6" s="19" t="n">
        <v>0</v>
      </c>
      <c r="N6" s="85" t="n">
        <v>80</v>
      </c>
      <c r="O6" s="85" t="n">
        <v>77</v>
      </c>
      <c r="P6" s="142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A8" s="1" t="inlineStr">
        <is>
          <t xml:space="preserve">102433- Turkey </t>
        </is>
      </c>
      <c r="B8" s="16" t="inlineStr">
        <is>
          <t>SYSCO</t>
        </is>
      </c>
      <c r="C8" s="17" t="n">
        <v>65</v>
      </c>
      <c r="E8" s="161" t="inlineStr">
        <is>
          <t>Room 2</t>
        </is>
      </c>
      <c r="F8" s="119" t="n">
        <v>0</v>
      </c>
      <c r="G8" s="117" t="n">
        <v>0</v>
      </c>
      <c r="H8" s="117" t="n">
        <v>4912.178436439999</v>
      </c>
      <c r="I8" s="152">
        <f>G8+H8</f>
        <v/>
      </c>
      <c r="J8" s="119" t="n">
        <v>0</v>
      </c>
      <c r="K8" s="117" t="n">
        <v>0</v>
      </c>
      <c r="L8" s="117" t="n">
        <v>4451.050374519999</v>
      </c>
      <c r="M8" s="19">
        <f>K8+L8</f>
        <v/>
      </c>
      <c r="N8" s="87" t="n">
        <v>7</v>
      </c>
      <c r="O8" s="87" t="n">
        <v>7</v>
      </c>
      <c r="P8" s="144" t="n">
        <v>6</v>
      </c>
    </row>
    <row r="9">
      <c r="B9" s="16" t="inlineStr">
        <is>
          <t>SMITH'S</t>
        </is>
      </c>
      <c r="C9" s="17" t="n">
        <v>2104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2570</v>
      </c>
      <c r="E10" s="161" t="inlineStr">
        <is>
          <t>Room 3</t>
        </is>
      </c>
      <c r="F10" s="119" t="n">
        <v>20282</v>
      </c>
      <c r="G10" s="117" t="n">
        <v>13242.9145</v>
      </c>
      <c r="H10" s="117" t="n">
        <v>311.0174950000001</v>
      </c>
      <c r="I10" s="152">
        <f>G10+H10</f>
        <v/>
      </c>
      <c r="J10" s="119" t="n">
        <v>21018</v>
      </c>
      <c r="K10" s="117" t="n">
        <v>14132.0915</v>
      </c>
      <c r="L10" s="117" t="n">
        <v>339.4381913</v>
      </c>
      <c r="M10" s="19">
        <f>K10+L10</f>
        <v/>
      </c>
      <c r="N10" s="88" t="n">
        <v>55</v>
      </c>
      <c r="O10" s="88" t="n">
        <v>52</v>
      </c>
      <c r="P10" s="145" t="n">
        <v>45</v>
      </c>
    </row>
    <row r="11">
      <c r="B11" s="28" t="inlineStr">
        <is>
          <t>SPROUTS CO</t>
        </is>
      </c>
      <c r="C11" s="17" t="n">
        <v>1236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3823</v>
      </c>
      <c r="E12" s="161" t="inlineStr">
        <is>
          <t>Room 4</t>
        </is>
      </c>
      <c r="F12" s="119" t="n">
        <v>15601</v>
      </c>
      <c r="G12" s="117" t="n">
        <v>12418.982</v>
      </c>
      <c r="H12" s="117" t="n">
        <v>18430.5104248</v>
      </c>
      <c r="I12" s="152">
        <f>G12+H12</f>
        <v/>
      </c>
      <c r="J12" s="119" t="n">
        <v>15479</v>
      </c>
      <c r="K12" s="117" t="n">
        <v>14825.9635</v>
      </c>
      <c r="L12" s="117" t="n">
        <v>18827.77746611999</v>
      </c>
      <c r="M12" s="19">
        <f>K12+L12</f>
        <v/>
      </c>
      <c r="N12" s="88" t="n">
        <v>60</v>
      </c>
      <c r="O12" s="88" t="n">
        <v>59</v>
      </c>
      <c r="P12" s="145" t="n">
        <v>53</v>
      </c>
    </row>
    <row r="13">
      <c r="B13" s="16" t="inlineStr">
        <is>
          <t>ALBSFWY PHX</t>
        </is>
      </c>
      <c r="C13" s="17" t="n">
        <v>10250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2095</v>
      </c>
      <c r="E14" s="161" t="inlineStr">
        <is>
          <t>Room 5</t>
        </is>
      </c>
      <c r="F14" s="119" t="n">
        <v>25388</v>
      </c>
      <c r="G14" s="117" t="n">
        <v>17820.5415</v>
      </c>
      <c r="H14" s="117" t="n">
        <v>29771.65709386</v>
      </c>
      <c r="I14" s="152">
        <f>G14+H14</f>
        <v/>
      </c>
      <c r="J14" s="119" t="n">
        <v>26740</v>
      </c>
      <c r="K14" s="117" t="n">
        <v>22810.19125</v>
      </c>
      <c r="L14" s="117" t="n">
        <v>31768.30953776002</v>
      </c>
      <c r="M14" s="19">
        <f>K14+L14</f>
        <v/>
      </c>
      <c r="N14" s="88" t="n">
        <v>75</v>
      </c>
      <c r="O14" s="88" t="n">
        <v>72</v>
      </c>
      <c r="P14" s="145" t="n">
        <v>62</v>
      </c>
    </row>
    <row r="15">
      <c r="B15" s="28" t="inlineStr">
        <is>
          <t>FRY'S</t>
        </is>
      </c>
      <c r="C15" s="17" t="n">
        <v>29810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1968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9759.274895839999</v>
      </c>
      <c r="I16" s="152">
        <f>G16+H16</f>
        <v/>
      </c>
      <c r="J16" s="119" t="n">
        <v>0</v>
      </c>
      <c r="K16" s="117" t="n">
        <v>0</v>
      </c>
      <c r="L16" s="117" t="n">
        <v>10127.17019386</v>
      </c>
      <c r="M16" s="19">
        <f>K16+L16</f>
        <v/>
      </c>
      <c r="N16" s="88" t="n">
        <v>14</v>
      </c>
      <c r="O16" s="88" t="n">
        <v>14</v>
      </c>
      <c r="P16" s="145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396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10740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463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4929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10168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65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37645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3823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15206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3806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3.xml><?xml version="1.0" encoding="utf-8"?>
<worksheet xmlns:r="http://schemas.openxmlformats.org/officeDocument/2006/relationships" xmlns="http://schemas.openxmlformats.org/spreadsheetml/2006/main">
  <sheetPr codeName="Sheet273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bestFit="1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72</v>
      </c>
      <c r="E6" s="161" t="inlineStr">
        <is>
          <t xml:space="preserve">Room 1 </t>
        </is>
      </c>
      <c r="F6" s="119" t="n">
        <v>27093</v>
      </c>
      <c r="G6" s="117" t="n">
        <v>13058.02968333333</v>
      </c>
      <c r="H6" s="117" t="n">
        <v>6200.962699439999</v>
      </c>
      <c r="I6" s="152">
        <f>G6+H6</f>
        <v/>
      </c>
      <c r="J6" s="119" t="n">
        <v>27400</v>
      </c>
      <c r="K6" s="117" t="n">
        <v>16204.02568333333</v>
      </c>
      <c r="L6" s="117" t="n">
        <v>6274.435442559999</v>
      </c>
      <c r="M6" s="19" t="n">
        <v>0</v>
      </c>
      <c r="N6" s="85" t="n">
        <v>88</v>
      </c>
      <c r="O6" s="85" t="n">
        <v>84</v>
      </c>
      <c r="P6" s="142" t="n">
        <v>74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3959.8421354</v>
      </c>
      <c r="I8" s="152">
        <f>G8+H8</f>
        <v/>
      </c>
      <c r="J8" s="119" t="n">
        <v>0</v>
      </c>
      <c r="K8" s="117" t="n">
        <v>0</v>
      </c>
      <c r="L8" s="117" t="n">
        <v>4052.11635868</v>
      </c>
      <c r="M8" s="19">
        <f>K8+L8</f>
        <v/>
      </c>
      <c r="N8" s="87" t="n">
        <v>4</v>
      </c>
      <c r="O8" s="87" t="n">
        <v>4</v>
      </c>
      <c r="P8" s="144" t="n">
        <v>2</v>
      </c>
    </row>
    <row r="9">
      <c r="B9" s="16" t="inlineStr">
        <is>
          <t>SMITH'S</t>
        </is>
      </c>
      <c r="C9" s="17" t="n">
        <v>2411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2338</v>
      </c>
      <c r="E10" s="161" t="inlineStr">
        <is>
          <t>Room 3</t>
        </is>
      </c>
      <c r="F10" s="119" t="n">
        <v>19352</v>
      </c>
      <c r="G10" s="117" t="n">
        <v>13275.093</v>
      </c>
      <c r="H10" s="117" t="n">
        <v>354.6029695</v>
      </c>
      <c r="I10" s="152">
        <f>G10+H10</f>
        <v/>
      </c>
      <c r="J10" s="119" t="n">
        <v>19201</v>
      </c>
      <c r="K10" s="117" t="n">
        <v>14373.345</v>
      </c>
      <c r="L10" s="117" t="n">
        <v>343.4017566</v>
      </c>
      <c r="M10" s="19">
        <f>K10+L10</f>
        <v/>
      </c>
      <c r="N10" s="88" t="n">
        <v>58</v>
      </c>
      <c r="O10" s="88" t="n">
        <v>60</v>
      </c>
      <c r="P10" s="145" t="n">
        <v>49</v>
      </c>
    </row>
    <row r="11">
      <c r="B11" s="28" t="inlineStr">
        <is>
          <t>SPROUTS CO</t>
        </is>
      </c>
      <c r="C11" s="17" t="n">
        <v>977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1974</v>
      </c>
      <c r="E12" s="161" t="inlineStr">
        <is>
          <t>Room 4</t>
        </is>
      </c>
      <c r="F12" s="119" t="n">
        <v>14667</v>
      </c>
      <c r="G12" s="117" t="n">
        <v>13479.33825</v>
      </c>
      <c r="H12" s="117" t="n">
        <v>19066.58464976</v>
      </c>
      <c r="I12" s="152">
        <f>G12+H12</f>
        <v/>
      </c>
      <c r="J12" s="119" t="n">
        <v>14691</v>
      </c>
      <c r="K12" s="117" t="n">
        <v>14759.86775</v>
      </c>
      <c r="L12" s="117" t="n">
        <v>19266.76911734001</v>
      </c>
      <c r="M12" s="19">
        <f>K12+L12</f>
        <v/>
      </c>
      <c r="N12" s="88" t="n">
        <v>58</v>
      </c>
      <c r="O12" s="88" t="n">
        <v>58</v>
      </c>
      <c r="P12" s="145" t="n">
        <v>52</v>
      </c>
    </row>
    <row r="13">
      <c r="B13" s="16" t="inlineStr">
        <is>
          <t>ALBSFWY PHX</t>
        </is>
      </c>
      <c r="C13" s="17" t="n">
        <v>11352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1582</v>
      </c>
      <c r="E14" s="161" t="inlineStr">
        <is>
          <t>Room 5</t>
        </is>
      </c>
      <c r="F14" s="119" t="n">
        <v>18795</v>
      </c>
      <c r="G14" s="117" t="n">
        <v>16547.64375</v>
      </c>
      <c r="H14" s="117" t="n">
        <v>23378.65708662003</v>
      </c>
      <c r="I14" s="152">
        <f>G14+H14</f>
        <v/>
      </c>
      <c r="J14" s="119" t="n">
        <v>19289</v>
      </c>
      <c r="K14" s="117" t="n">
        <v>19093.95925</v>
      </c>
      <c r="L14" s="117" t="n">
        <v>24527.34654808001</v>
      </c>
      <c r="M14" s="19">
        <f>K14+L14</f>
        <v/>
      </c>
      <c r="N14" s="88" t="n">
        <v>68</v>
      </c>
      <c r="O14" s="88" t="n">
        <v>62</v>
      </c>
      <c r="P14" s="145" t="n">
        <v>55</v>
      </c>
    </row>
    <row r="15">
      <c r="B15" s="28" t="inlineStr">
        <is>
          <t>FRY'S</t>
        </is>
      </c>
      <c r="C15" s="17" t="n">
        <v>30210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1247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6085.0803996</v>
      </c>
      <c r="I16" s="152">
        <f>G16+H16</f>
        <v/>
      </c>
      <c r="J16" s="119" t="n">
        <v>0</v>
      </c>
      <c r="K16" s="117" t="n">
        <v>0</v>
      </c>
      <c r="L16" s="117" t="n">
        <v>6277.763316</v>
      </c>
      <c r="M16" s="19">
        <f>K16+L16</f>
        <v/>
      </c>
      <c r="N16" s="88" t="n">
        <v>11</v>
      </c>
      <c r="O16" s="88" t="n">
        <v>11</v>
      </c>
      <c r="P16" s="145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207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10669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1418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4986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10945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37576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72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1974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17773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3154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4.xml><?xml version="1.0" encoding="utf-8"?>
<worksheet xmlns:r="http://schemas.openxmlformats.org/officeDocument/2006/relationships" xmlns="http://schemas.openxmlformats.org/spreadsheetml/2006/main">
  <sheetPr codeName="Sheet274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customWidth="1" style="1" min="14" max="14"/>
    <col width="13.5546875" customWidth="1" style="1" min="15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11310</v>
      </c>
      <c r="G6" s="117" t="n">
        <v>0</v>
      </c>
      <c r="H6" s="117" t="n">
        <v>0</v>
      </c>
      <c r="I6" s="152">
        <f>G6+H6</f>
        <v/>
      </c>
      <c r="J6" s="119" t="n">
        <v>11257</v>
      </c>
      <c r="K6" s="117" t="n"/>
      <c r="L6" s="117" t="n"/>
      <c r="M6" s="19" t="n"/>
      <c r="N6" s="85" t="n">
        <v>48</v>
      </c>
      <c r="O6" s="85" t="n">
        <v>47</v>
      </c>
      <c r="P6" s="142" t="n">
        <v>36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/>
      <c r="K8" s="117" t="n"/>
      <c r="L8" s="117" t="n"/>
      <c r="M8" s="19" t="n"/>
      <c r="N8" s="87" t="n">
        <v>0</v>
      </c>
      <c r="O8" s="87" t="n">
        <v>0</v>
      </c>
      <c r="P8" s="144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5860</v>
      </c>
      <c r="G10" s="117" t="n">
        <v>0</v>
      </c>
      <c r="H10" s="117" t="n">
        <v>0</v>
      </c>
      <c r="I10" s="152">
        <f>G10+H10</f>
        <v/>
      </c>
      <c r="J10" s="119" t="n">
        <v>5793</v>
      </c>
      <c r="K10" s="117" t="n"/>
      <c r="L10" s="117" t="n"/>
      <c r="M10" s="19" t="n"/>
      <c r="N10" s="88" t="n">
        <v>0</v>
      </c>
      <c r="O10" s="88" t="n">
        <v>0</v>
      </c>
      <c r="P10" s="145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/>
      <c r="K12" s="117" t="n"/>
      <c r="L12" s="117" t="n"/>
      <c r="M12" s="19" t="n"/>
      <c r="N12" s="88" t="n">
        <v>0</v>
      </c>
      <c r="O12" s="88" t="n">
        <v>0</v>
      </c>
      <c r="P12" s="145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/>
      <c r="K14" s="117" t="n"/>
      <c r="L14" s="117" t="n"/>
      <c r="M14" s="19" t="n"/>
      <c r="N14" s="88" t="n">
        <v>0</v>
      </c>
      <c r="O14" s="88" t="n">
        <v>0</v>
      </c>
      <c r="P14" s="145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/>
      <c r="K16" s="117" t="n"/>
      <c r="L16" s="117" t="n"/>
      <c r="M16" s="19" t="n"/>
      <c r="N16" s="88" t="n">
        <v>0</v>
      </c>
      <c r="O16" s="88" t="n">
        <v>0</v>
      </c>
      <c r="P16" s="145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11151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850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5049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I31" s="1" t="inlineStr">
        <is>
          <t xml:space="preserve"> </t>
        </is>
      </c>
      <c r="J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I32" s="1" t="inlineStr">
        <is>
          <t xml:space="preserve"> </t>
        </is>
      </c>
      <c r="J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0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17170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5.xml><?xml version="1.0" encoding="utf-8"?>
<worksheet xmlns:r="http://schemas.openxmlformats.org/officeDocument/2006/relationships" xmlns="http://schemas.openxmlformats.org/spreadsheetml/2006/main">
  <sheetPr codeName="Sheet275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72</v>
      </c>
      <c r="E6" s="161" t="inlineStr">
        <is>
          <t xml:space="preserve">Room 1 </t>
        </is>
      </c>
      <c r="F6" s="119" t="n">
        <v>25430</v>
      </c>
      <c r="G6" s="117" t="n">
        <v>12687.8858</v>
      </c>
      <c r="H6" s="117" t="n">
        <v>5683.544330319997</v>
      </c>
      <c r="I6" s="152">
        <f>G6+H6</f>
        <v/>
      </c>
      <c r="J6" s="119" t="n">
        <v>24825</v>
      </c>
      <c r="K6" s="117" t="n">
        <v>13774.02305</v>
      </c>
      <c r="L6" s="117" t="n">
        <v>5691.478092299998</v>
      </c>
      <c r="M6" s="19" t="n"/>
      <c r="N6" s="85" t="n">
        <v>78</v>
      </c>
      <c r="O6" s="85" t="n">
        <v>76</v>
      </c>
      <c r="P6" s="142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3932.14502356</v>
      </c>
      <c r="I8" s="152">
        <f>G8+H8</f>
        <v/>
      </c>
      <c r="J8" s="119" t="n">
        <v>0</v>
      </c>
      <c r="K8" s="117" t="n">
        <v>0</v>
      </c>
      <c r="L8" s="117" t="n">
        <v>3854.736068</v>
      </c>
      <c r="M8" s="19" t="n"/>
      <c r="N8" s="87" t="n">
        <v>6</v>
      </c>
      <c r="O8" s="87" t="n">
        <v>5</v>
      </c>
      <c r="P8" s="144" t="n">
        <v>5</v>
      </c>
    </row>
    <row r="9">
      <c r="B9" s="16" t="inlineStr">
        <is>
          <t>SMITH'S</t>
        </is>
      </c>
      <c r="C9" s="17" t="n">
        <v>1918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1849</v>
      </c>
      <c r="E10" s="161" t="inlineStr">
        <is>
          <t>Room 3</t>
        </is>
      </c>
      <c r="F10" s="119" t="n">
        <v>18556</v>
      </c>
      <c r="G10" s="117" t="n">
        <v>13167.9395</v>
      </c>
      <c r="H10" s="117" t="n">
        <v>363.526386</v>
      </c>
      <c r="I10" s="152">
        <f>G10+H10</f>
        <v/>
      </c>
      <c r="J10" s="119" t="n">
        <v>18236</v>
      </c>
      <c r="K10" s="117" t="n">
        <v>13497.564</v>
      </c>
      <c r="L10" s="117" t="n">
        <v>348.6068336000001</v>
      </c>
      <c r="M10" s="19" t="n"/>
      <c r="N10" s="88" t="n">
        <v>48</v>
      </c>
      <c r="O10" s="88" t="n">
        <v>48</v>
      </c>
      <c r="P10" s="145" t="n">
        <v>40</v>
      </c>
    </row>
    <row r="11">
      <c r="B11" s="28" t="inlineStr">
        <is>
          <t>SPROUTS CO</t>
        </is>
      </c>
      <c r="C11" s="17" t="n">
        <v>815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2138</v>
      </c>
      <c r="E12" s="161" t="inlineStr">
        <is>
          <t>Room 4</t>
        </is>
      </c>
      <c r="F12" s="119" t="n">
        <v>12458</v>
      </c>
      <c r="G12" s="117" t="n">
        <v>11060.391</v>
      </c>
      <c r="H12" s="117" t="n">
        <v>15759.45579566001</v>
      </c>
      <c r="I12" s="152">
        <f>G12+H12</f>
        <v/>
      </c>
      <c r="J12" s="119" t="n">
        <v>12762</v>
      </c>
      <c r="K12" s="117" t="n">
        <v>12420.28299999999</v>
      </c>
      <c r="L12" s="117" t="n">
        <v>16193.59429327001</v>
      </c>
      <c r="M12" s="19" t="n"/>
      <c r="N12" s="88" t="n">
        <v>53</v>
      </c>
      <c r="O12" s="88" t="n">
        <v>53</v>
      </c>
      <c r="P12" s="145" t="n">
        <v>46</v>
      </c>
    </row>
    <row r="13">
      <c r="B13" s="16" t="inlineStr">
        <is>
          <t>ALBSFWY PHX</t>
        </is>
      </c>
      <c r="C13" s="17" t="n">
        <v>10713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2090</v>
      </c>
      <c r="E14" s="161" t="inlineStr">
        <is>
          <t>Room 5</t>
        </is>
      </c>
      <c r="F14" s="119" t="n">
        <v>18826</v>
      </c>
      <c r="G14" s="117" t="n">
        <v>15756.6625</v>
      </c>
      <c r="H14" s="117" t="n">
        <v>23462.10037773999</v>
      </c>
      <c r="I14" s="152">
        <f>G14+H14</f>
        <v/>
      </c>
      <c r="J14" s="119" t="n">
        <v>19837</v>
      </c>
      <c r="K14" s="117" t="n">
        <v>19534.27425</v>
      </c>
      <c r="L14" s="117" t="n">
        <v>25128.61131146</v>
      </c>
      <c r="M14" s="19" t="n"/>
      <c r="N14" s="88" t="n">
        <v>66</v>
      </c>
      <c r="O14" s="88" t="n">
        <v>61</v>
      </c>
      <c r="P14" s="145" t="n">
        <v>54</v>
      </c>
    </row>
    <row r="15">
      <c r="B15" s="28" t="inlineStr">
        <is>
          <t>FRY'S</t>
        </is>
      </c>
      <c r="C15" s="17" t="n">
        <v>25801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1449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9033.398083799999</v>
      </c>
      <c r="I16" s="152">
        <f>G16+H16</f>
        <v/>
      </c>
      <c r="J16" s="119" t="n">
        <v>0</v>
      </c>
      <c r="K16" s="117" t="n">
        <v>0</v>
      </c>
      <c r="L16" s="117" t="n">
        <v>9115.450943079999</v>
      </c>
      <c r="M16" s="19" t="n"/>
      <c r="N16" s="88" t="n">
        <v>11</v>
      </c>
      <c r="O16" s="88" t="n">
        <v>10</v>
      </c>
      <c r="P16" s="145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396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10599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1197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5097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10756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32858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72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2138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17868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2664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6.xml><?xml version="1.0" encoding="utf-8"?>
<worksheet xmlns:r="http://schemas.openxmlformats.org/officeDocument/2006/relationships" xmlns="http://schemas.openxmlformats.org/spreadsheetml/2006/main">
  <sheetPr codeName="Sheet276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151</v>
      </c>
      <c r="E6" s="161" t="inlineStr">
        <is>
          <t xml:space="preserve">Room 1 </t>
        </is>
      </c>
      <c r="F6" s="119" t="n">
        <v>27833</v>
      </c>
      <c r="G6" s="117" t="n">
        <v>13328.68808333333</v>
      </c>
      <c r="H6" s="117" t="n">
        <v>6683.325994959996</v>
      </c>
      <c r="I6" s="152">
        <f>G6+H6</f>
        <v/>
      </c>
      <c r="J6" s="119" t="n">
        <v>28865</v>
      </c>
      <c r="K6" s="117" t="n">
        <v>15022.33183333333</v>
      </c>
      <c r="L6" s="117" t="n">
        <v>6900.245994259997</v>
      </c>
      <c r="M6" s="152">
        <f>K6+L6</f>
        <v/>
      </c>
      <c r="N6" s="85" t="n">
        <v>93</v>
      </c>
      <c r="O6" s="85" t="n">
        <v>88</v>
      </c>
      <c r="P6" s="142" t="n">
        <v>83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3598.9765963</v>
      </c>
      <c r="I8" s="152">
        <f>G8+H8</f>
        <v/>
      </c>
      <c r="J8" s="119" t="n">
        <v>0</v>
      </c>
      <c r="K8" s="117" t="n">
        <v>0</v>
      </c>
      <c r="L8" s="117" t="n">
        <v>3791.647206</v>
      </c>
      <c r="M8" s="152">
        <f>K8+L8</f>
        <v/>
      </c>
      <c r="N8" s="87" t="n">
        <v>5</v>
      </c>
      <c r="O8" s="87" t="n">
        <v>5</v>
      </c>
      <c r="P8" s="144" t="n">
        <v>4</v>
      </c>
    </row>
    <row r="9">
      <c r="B9" s="16" t="inlineStr">
        <is>
          <t>SMITH'S</t>
        </is>
      </c>
      <c r="C9" s="17" t="n">
        <v>2790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1948</v>
      </c>
      <c r="E10" s="161" t="inlineStr">
        <is>
          <t>Room 3</t>
        </is>
      </c>
      <c r="F10" s="119" t="n">
        <v>20261</v>
      </c>
      <c r="G10" s="117" t="n">
        <v>13622.745</v>
      </c>
      <c r="H10" s="117" t="n">
        <v>370.205163</v>
      </c>
      <c r="I10" s="152">
        <f>G10+H10</f>
        <v/>
      </c>
      <c r="J10" s="119" t="n">
        <v>21008</v>
      </c>
      <c r="K10" s="117" t="n">
        <v>14488.4165</v>
      </c>
      <c r="L10" s="117" t="n">
        <v>386.7094347</v>
      </c>
      <c r="M10" s="152">
        <f>K10+L10</f>
        <v/>
      </c>
      <c r="N10" s="88" t="n">
        <v>54</v>
      </c>
      <c r="O10" s="88" t="n">
        <v>53</v>
      </c>
      <c r="P10" s="145" t="n">
        <v>47</v>
      </c>
    </row>
    <row r="11">
      <c r="B11" s="28" t="inlineStr">
        <is>
          <t>SPROUTS CO</t>
        </is>
      </c>
      <c r="C11" s="17" t="n">
        <v>1066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2308</v>
      </c>
      <c r="E12" s="161" t="inlineStr">
        <is>
          <t>Room 4</t>
        </is>
      </c>
      <c r="F12" s="119" t="n">
        <v>13222</v>
      </c>
      <c r="G12" s="117" t="n">
        <v>11428.148</v>
      </c>
      <c r="H12" s="117" t="n">
        <v>16589.98332094999</v>
      </c>
      <c r="I12" s="152">
        <f>G12+H12</f>
        <v/>
      </c>
      <c r="J12" s="119" t="n">
        <v>13411</v>
      </c>
      <c r="K12" s="117" t="n">
        <v>12616.86825</v>
      </c>
      <c r="L12" s="117" t="n">
        <v>17010.93364086</v>
      </c>
      <c r="M12" s="152">
        <f>K12+L12</f>
        <v/>
      </c>
      <c r="N12" s="88" t="n">
        <v>54</v>
      </c>
      <c r="O12" s="88" t="n">
        <v>53</v>
      </c>
      <c r="P12" s="145" t="n">
        <v>49</v>
      </c>
    </row>
    <row r="13">
      <c r="B13" s="16" t="inlineStr">
        <is>
          <t>ALBSFWY PHX</t>
        </is>
      </c>
      <c r="C13" s="17" t="n">
        <v>11750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1582</v>
      </c>
      <c r="E14" s="161" t="inlineStr">
        <is>
          <t>Room 5</t>
        </is>
      </c>
      <c r="F14" s="119" t="n">
        <v>19981</v>
      </c>
      <c r="G14" s="117" t="n">
        <v>16306.529</v>
      </c>
      <c r="H14" s="117" t="n">
        <v>24632.31974354</v>
      </c>
      <c r="I14" s="152">
        <f>G14+H14</f>
        <v/>
      </c>
      <c r="J14" s="119" t="n">
        <v>21154</v>
      </c>
      <c r="K14" s="117" t="n">
        <v>19374.03825</v>
      </c>
      <c r="L14" s="117" t="n">
        <v>25767.90575019999</v>
      </c>
      <c r="M14" s="152">
        <f>K14+L14</f>
        <v/>
      </c>
      <c r="N14" s="88" t="n">
        <v>72</v>
      </c>
      <c r="O14" s="88" t="n">
        <v>66</v>
      </c>
      <c r="P14" s="145" t="n">
        <v>62</v>
      </c>
    </row>
    <row r="15">
      <c r="B15" s="28" t="inlineStr">
        <is>
          <t>FRY'S</t>
        </is>
      </c>
      <c r="C15" s="17" t="n">
        <v>30122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1121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5502.071399959999</v>
      </c>
      <c r="I16" s="152">
        <f>G16+H16</f>
        <v/>
      </c>
      <c r="J16" s="119" t="n">
        <v>0</v>
      </c>
      <c r="K16" s="117" t="n">
        <v>0</v>
      </c>
      <c r="L16" s="117" t="n">
        <v>5687.18924676</v>
      </c>
      <c r="M16" s="152">
        <f>K16+L16</f>
        <v/>
      </c>
      <c r="N16" s="88" t="n">
        <v>13</v>
      </c>
      <c r="O16" s="88" t="n">
        <v>12</v>
      </c>
      <c r="P16" s="145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207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11811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876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5444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11297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20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34484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151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2308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17799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3014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7.xml><?xml version="1.0" encoding="utf-8"?>
<worksheet xmlns:r="http://schemas.openxmlformats.org/officeDocument/2006/relationships" xmlns="http://schemas.openxmlformats.org/spreadsheetml/2006/main">
  <sheetPr codeName="Sheet277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44629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68</v>
      </c>
      <c r="E6" s="161" t="inlineStr">
        <is>
          <t xml:space="preserve">Room 1 </t>
        </is>
      </c>
      <c r="F6" s="119" t="n">
        <v>25699</v>
      </c>
      <c r="G6" s="117" t="n">
        <v>13581.908</v>
      </c>
      <c r="H6" s="117" t="n">
        <v>5542.315673239997</v>
      </c>
      <c r="I6" s="152">
        <f>G6+H6</f>
        <v/>
      </c>
      <c r="J6" s="119" t="n">
        <v>27444</v>
      </c>
      <c r="K6" s="117" t="n">
        <v>15207.67475</v>
      </c>
      <c r="L6" s="117" t="n">
        <v>5522.33174646</v>
      </c>
      <c r="M6" s="152">
        <f>K6+L6</f>
        <v/>
      </c>
      <c r="N6" s="85" t="n">
        <v>83</v>
      </c>
      <c r="O6" s="85" t="n">
        <v>78</v>
      </c>
      <c r="P6" s="142" t="n">
        <v>73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43</v>
      </c>
      <c r="E8" s="161" t="inlineStr">
        <is>
          <t>Room 2</t>
        </is>
      </c>
      <c r="F8" s="119" t="n">
        <v>0</v>
      </c>
      <c r="G8" s="117" t="n">
        <v>0</v>
      </c>
      <c r="H8" s="117" t="n">
        <v>4531.190409680001</v>
      </c>
      <c r="I8" s="152">
        <f>G8+H8</f>
        <v/>
      </c>
      <c r="J8" s="119" t="n">
        <v>0</v>
      </c>
      <c r="K8" s="117" t="n">
        <v>0</v>
      </c>
      <c r="L8" s="117" t="n">
        <v>4585.96711264</v>
      </c>
      <c r="M8" s="152">
        <f>K8+L8</f>
        <v/>
      </c>
      <c r="N8" s="87" t="n">
        <v>3</v>
      </c>
      <c r="O8" s="87" t="n">
        <v>3</v>
      </c>
      <c r="P8" s="144" t="n">
        <v>3</v>
      </c>
    </row>
    <row r="9">
      <c r="B9" s="16" t="inlineStr">
        <is>
          <t>SMITH'S</t>
        </is>
      </c>
      <c r="C9" s="17" t="n">
        <v>1918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1890</v>
      </c>
      <c r="E10" s="161" t="inlineStr">
        <is>
          <t>Room 3</t>
        </is>
      </c>
      <c r="F10" s="119" t="n">
        <v>19823</v>
      </c>
      <c r="G10" s="117" t="n">
        <v>13188.9505</v>
      </c>
      <c r="H10" s="117" t="n">
        <v>352.8357141</v>
      </c>
      <c r="I10" s="152">
        <f>G10+H10</f>
        <v/>
      </c>
      <c r="J10" s="119" t="n">
        <v>19777</v>
      </c>
      <c r="K10" s="117" t="n">
        <v>13743.3825</v>
      </c>
      <c r="L10" s="117" t="n">
        <v>345.526986</v>
      </c>
      <c r="M10" s="152">
        <f>K10+L10</f>
        <v/>
      </c>
      <c r="N10" s="88" t="n">
        <v>51</v>
      </c>
      <c r="O10" s="88" t="n">
        <v>48</v>
      </c>
      <c r="P10" s="145" t="n">
        <v>45</v>
      </c>
    </row>
    <row r="11">
      <c r="B11" s="28" t="inlineStr">
        <is>
          <t>SPROUTS CO</t>
        </is>
      </c>
      <c r="C11" s="17" t="n">
        <v>1189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2008</v>
      </c>
      <c r="E12" s="161" t="inlineStr">
        <is>
          <t>Room 4</t>
        </is>
      </c>
      <c r="F12" s="119" t="n">
        <v>14034</v>
      </c>
      <c r="G12" s="117" t="n">
        <v>11793.9695</v>
      </c>
      <c r="H12" s="117" t="n">
        <v>17248.96499466</v>
      </c>
      <c r="I12" s="152">
        <f>G12+H12</f>
        <v/>
      </c>
      <c r="J12" s="119" t="n">
        <v>14912</v>
      </c>
      <c r="K12" s="117" t="n">
        <v>14154.4815</v>
      </c>
      <c r="L12" s="117" t="n">
        <v>18215.61378437998</v>
      </c>
      <c r="M12" s="152">
        <f>K12+L12</f>
        <v/>
      </c>
      <c r="N12" s="88" t="n">
        <v>55</v>
      </c>
      <c r="O12" s="88" t="n">
        <v>52</v>
      </c>
      <c r="P12" s="145" t="n">
        <v>45</v>
      </c>
    </row>
    <row r="13">
      <c r="B13" s="16" t="inlineStr">
        <is>
          <t>ALBSFWY PHX</t>
        </is>
      </c>
      <c r="C13" s="17" t="n">
        <v>12019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2090</v>
      </c>
      <c r="E14" s="161" t="inlineStr">
        <is>
          <t>Room 5</t>
        </is>
      </c>
      <c r="F14" s="119" t="n">
        <v>18648</v>
      </c>
      <c r="G14" s="117" t="n">
        <v>15365.84625</v>
      </c>
      <c r="H14" s="117" t="n">
        <v>22141.13654942</v>
      </c>
      <c r="I14" s="152">
        <f>G14+H14</f>
        <v/>
      </c>
      <c r="J14" s="119" t="n">
        <v>19285</v>
      </c>
      <c r="K14" s="117" t="n">
        <v>18497.6875</v>
      </c>
      <c r="L14" s="117" t="n">
        <v>23334.41410266</v>
      </c>
      <c r="M14" s="152">
        <f>K14+L14</f>
        <v/>
      </c>
      <c r="N14" s="88" t="n">
        <v>69</v>
      </c>
      <c r="O14" s="88" t="n">
        <v>62</v>
      </c>
      <c r="P14" s="145" t="n">
        <v>59</v>
      </c>
    </row>
    <row r="15">
      <c r="B15" s="28" t="inlineStr">
        <is>
          <t>FRY'S</t>
        </is>
      </c>
      <c r="C15" s="17" t="n">
        <v>29865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1449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9217.22077844</v>
      </c>
      <c r="I16" s="152">
        <f>G16+H16</f>
        <v/>
      </c>
      <c r="J16" s="119" t="n">
        <v>0</v>
      </c>
      <c r="K16" s="117" t="n">
        <v>0</v>
      </c>
      <c r="L16" s="117" t="n">
        <v>9392.6717343</v>
      </c>
      <c r="M16" s="152">
        <f>K16+L16</f>
        <v/>
      </c>
      <c r="N16" s="88" t="n">
        <v>12</v>
      </c>
      <c r="O16" s="88" t="n">
        <v>11</v>
      </c>
      <c r="P16" s="145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396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10241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1472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5203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11847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43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34979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68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2008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17684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3079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8.xml><?xml version="1.0" encoding="utf-8"?>
<worksheet xmlns:r="http://schemas.openxmlformats.org/officeDocument/2006/relationships" xmlns="http://schemas.openxmlformats.org/spreadsheetml/2006/main">
  <sheetPr codeName="Sheet278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111</v>
      </c>
      <c r="E6" s="161" t="inlineStr">
        <is>
          <t xml:space="preserve">Room 1 </t>
        </is>
      </c>
      <c r="F6" s="119" t="n">
        <v>26973</v>
      </c>
      <c r="G6" s="117" t="n">
        <v>13809.6788</v>
      </c>
      <c r="H6" s="117" t="n">
        <v>6725.342974019997</v>
      </c>
      <c r="I6" s="152">
        <f>G6+H6</f>
        <v/>
      </c>
      <c r="J6" s="119" t="n">
        <v>28769</v>
      </c>
      <c r="K6" s="117" t="n">
        <v>16120.4253</v>
      </c>
      <c r="L6" s="117" t="n">
        <v>6892.451501119998</v>
      </c>
      <c r="M6" s="152">
        <f>K6+L6</f>
        <v/>
      </c>
      <c r="N6" s="85" t="n">
        <v>86</v>
      </c>
      <c r="O6" s="85" t="n">
        <v>84</v>
      </c>
      <c r="P6" s="142" t="n">
        <v>74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3861.606523120001</v>
      </c>
      <c r="I8" s="152">
        <f>G8+H8</f>
        <v/>
      </c>
      <c r="J8" s="119" t="n">
        <v>0</v>
      </c>
      <c r="K8" s="117" t="n">
        <v>0</v>
      </c>
      <c r="L8" s="117" t="n">
        <v>4084.594207520001</v>
      </c>
      <c r="M8" s="152">
        <f>K8+L8</f>
        <v/>
      </c>
      <c r="N8" s="87" t="n">
        <v>5</v>
      </c>
      <c r="O8" s="87" t="n">
        <v>4</v>
      </c>
      <c r="P8" s="144" t="n">
        <v>4</v>
      </c>
    </row>
    <row r="9">
      <c r="B9" s="16" t="inlineStr">
        <is>
          <t>SMITH'S</t>
        </is>
      </c>
      <c r="C9" s="17" t="n">
        <v>4984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1730</v>
      </c>
      <c r="E10" s="161" t="inlineStr">
        <is>
          <t>Room 3</t>
        </is>
      </c>
      <c r="F10" s="119" t="n">
        <v>19434</v>
      </c>
      <c r="G10" s="117" t="n">
        <v>13206.78775</v>
      </c>
      <c r="H10" s="117" t="n">
        <v>322.3565985</v>
      </c>
      <c r="I10" s="152">
        <f>G10+H10</f>
        <v/>
      </c>
      <c r="J10" s="119" t="n">
        <v>20015</v>
      </c>
      <c r="K10" s="117" t="n">
        <v>14034.23625</v>
      </c>
      <c r="L10" s="117" t="n">
        <v>330.6368764</v>
      </c>
      <c r="M10" s="152">
        <f>K10+L10</f>
        <v/>
      </c>
      <c r="N10" s="88" t="n">
        <v>54</v>
      </c>
      <c r="O10" s="88" t="n">
        <v>53</v>
      </c>
      <c r="P10" s="145" t="n">
        <v>45</v>
      </c>
    </row>
    <row r="11">
      <c r="B11" s="28" t="inlineStr">
        <is>
          <t>SPROUTS CO</t>
        </is>
      </c>
      <c r="C11" s="17" t="n">
        <v>1120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2431</v>
      </c>
      <c r="E12" s="161" t="inlineStr">
        <is>
          <t>Room 4</t>
        </is>
      </c>
      <c r="F12" s="119" t="n">
        <v>14730</v>
      </c>
      <c r="G12" s="117" t="n">
        <v>11962.0075</v>
      </c>
      <c r="H12" s="117" t="n">
        <v>18621.09795689999</v>
      </c>
      <c r="I12" s="152">
        <f>G12+H12</f>
        <v/>
      </c>
      <c r="J12" s="119" t="n">
        <v>15233</v>
      </c>
      <c r="K12" s="117" t="n">
        <v>14863.2975</v>
      </c>
      <c r="L12" s="117" t="n">
        <v>19416.64400115999</v>
      </c>
      <c r="M12" s="152">
        <f>K12+L12</f>
        <v/>
      </c>
      <c r="N12" s="88" t="n">
        <v>52</v>
      </c>
      <c r="O12" s="88" t="n">
        <v>49</v>
      </c>
      <c r="P12" s="145" t="n">
        <v>44</v>
      </c>
    </row>
    <row r="13">
      <c r="B13" s="16" t="inlineStr">
        <is>
          <t>ALBSFWY PHX</t>
        </is>
      </c>
      <c r="C13" s="17" t="n">
        <v>12389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3184</v>
      </c>
      <c r="E14" s="161" t="inlineStr">
        <is>
          <t>Room 5</t>
        </is>
      </c>
      <c r="F14" s="119" t="n">
        <v>20229</v>
      </c>
      <c r="G14" s="117" t="n">
        <v>15748.78</v>
      </c>
      <c r="H14" s="117" t="n">
        <v>25376.7846374</v>
      </c>
      <c r="I14" s="152">
        <f>G14+H14</f>
        <v/>
      </c>
      <c r="J14" s="119" t="n">
        <v>21107</v>
      </c>
      <c r="K14" s="117" t="n">
        <v>20406.05875</v>
      </c>
      <c r="L14" s="117" t="n">
        <v>26781.85826022</v>
      </c>
      <c r="M14" s="152">
        <f>K14+L14</f>
        <v/>
      </c>
      <c r="N14" s="88" t="n">
        <v>77</v>
      </c>
      <c r="O14" s="88" t="n">
        <v>69</v>
      </c>
      <c r="P14" s="145" t="n">
        <v>59</v>
      </c>
    </row>
    <row r="15">
      <c r="B15" s="28" t="inlineStr">
        <is>
          <t>FRY'S</t>
        </is>
      </c>
      <c r="C15" s="17" t="n">
        <v>24989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2204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5945.54128424</v>
      </c>
      <c r="I16" s="152">
        <f>G16+H16</f>
        <v/>
      </c>
      <c r="J16" s="119" t="n">
        <v>0</v>
      </c>
      <c r="K16" s="117" t="n">
        <v>0</v>
      </c>
      <c r="L16" s="117" t="n">
        <v>6195.310964979999</v>
      </c>
      <c r="M16" s="152">
        <f>K16+L16</f>
        <v/>
      </c>
      <c r="N16" s="88" t="n">
        <v>12</v>
      </c>
      <c r="O16" s="88" t="n">
        <v>12</v>
      </c>
      <c r="P16" s="145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422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10746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1917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4824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11376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36789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111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2431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16354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2850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79.xml><?xml version="1.0" encoding="utf-8"?>
<worksheet xmlns:r="http://schemas.openxmlformats.org/officeDocument/2006/relationships" xmlns="http://schemas.openxmlformats.org/spreadsheetml/2006/main">
  <sheetPr codeName="Sheet279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HC updated 8:20AM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23375</v>
      </c>
      <c r="G6" s="117" t="n">
        <v>12801.41575</v>
      </c>
      <c r="H6" s="117" t="n">
        <v>4716.032521340002</v>
      </c>
      <c r="I6" s="152">
        <f>G6+H6</f>
        <v/>
      </c>
      <c r="J6" s="119" t="n">
        <v>23806</v>
      </c>
      <c r="K6" s="117" t="n">
        <v>14089.7455</v>
      </c>
      <c r="L6" s="117" t="n">
        <v>5068.110657079999</v>
      </c>
      <c r="M6" s="152">
        <f>K6+L6</f>
        <v/>
      </c>
      <c r="N6" s="85" t="n">
        <v>79</v>
      </c>
      <c r="O6" s="85" t="n">
        <v>76</v>
      </c>
      <c r="P6" s="142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23" t="n"/>
      <c r="N7" s="86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53</v>
      </c>
      <c r="E8" s="161" t="inlineStr">
        <is>
          <t>Room 2</t>
        </is>
      </c>
      <c r="F8" s="119" t="n">
        <v>0</v>
      </c>
      <c r="G8" s="117" t="n">
        <v>0</v>
      </c>
      <c r="H8" s="117" t="n">
        <v>4302.788934</v>
      </c>
      <c r="I8" s="152">
        <f>G8+H8</f>
        <v/>
      </c>
      <c r="J8" s="119" t="n">
        <v>0</v>
      </c>
      <c r="K8" s="117" t="n">
        <v>0</v>
      </c>
      <c r="L8" s="117" t="n">
        <v>4421.094525279999</v>
      </c>
      <c r="M8" s="152">
        <f>K8+L8</f>
        <v/>
      </c>
      <c r="N8" s="87" t="n">
        <v>6</v>
      </c>
      <c r="O8" s="87" t="n">
        <v>6</v>
      </c>
      <c r="P8" s="144" t="n">
        <v>5</v>
      </c>
    </row>
    <row r="9">
      <c r="B9" s="16" t="inlineStr">
        <is>
          <t>SMITH'S</t>
        </is>
      </c>
      <c r="C9" s="17" t="n">
        <v>2049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23" t="n"/>
      <c r="N9" s="86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1998</v>
      </c>
      <c r="E10" s="161" t="inlineStr">
        <is>
          <t>Room 3</t>
        </is>
      </c>
      <c r="F10" s="119" t="n">
        <v>19862</v>
      </c>
      <c r="G10" s="117" t="n">
        <v>13373.2965</v>
      </c>
      <c r="H10" s="117" t="n">
        <v>308.1359125</v>
      </c>
      <c r="I10" s="152">
        <f>G10+H10</f>
        <v/>
      </c>
      <c r="J10" s="119" t="n">
        <v>20090</v>
      </c>
      <c r="K10" s="117" t="n">
        <v>14038.899</v>
      </c>
      <c r="L10" s="117" t="n">
        <v>310.7975016</v>
      </c>
      <c r="M10" s="152">
        <f>K10+L10</f>
        <v/>
      </c>
      <c r="N10" s="88" t="n">
        <v>53</v>
      </c>
      <c r="O10" s="88" t="n">
        <v>54</v>
      </c>
      <c r="P10" s="145" t="n">
        <v>45</v>
      </c>
    </row>
    <row r="11">
      <c r="B11" s="28" t="inlineStr">
        <is>
          <t>SPROUTS CO</t>
        </is>
      </c>
      <c r="C11" s="17" t="n">
        <v>1102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23" t="n"/>
      <c r="N11" s="86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B12" s="16" t="inlineStr">
        <is>
          <t>WM DC</t>
        </is>
      </c>
      <c r="C12" s="17" t="n">
        <v>3781</v>
      </c>
      <c r="E12" s="161" t="inlineStr">
        <is>
          <t>Room 4</t>
        </is>
      </c>
      <c r="F12" s="119" t="n">
        <v>14956</v>
      </c>
      <c r="G12" s="117" t="n">
        <v>12310.465</v>
      </c>
      <c r="H12" s="117" t="n">
        <v>18495.50694652</v>
      </c>
      <c r="I12" s="152">
        <f>G12+H12</f>
        <v/>
      </c>
      <c r="J12" s="119" t="n">
        <v>15245</v>
      </c>
      <c r="K12" s="117" t="n">
        <v>14939.087</v>
      </c>
      <c r="L12" s="117" t="n">
        <v>18617.21469598999</v>
      </c>
      <c r="M12" s="152">
        <f>K12+L12</f>
        <v/>
      </c>
      <c r="N12" s="88" t="n">
        <v>60</v>
      </c>
      <c r="O12" s="88" t="n">
        <v>58</v>
      </c>
      <c r="P12" s="145" t="n">
        <v>47</v>
      </c>
    </row>
    <row r="13">
      <c r="B13" s="16" t="inlineStr">
        <is>
          <t>ALBSFWY PHX</t>
        </is>
      </c>
      <c r="C13" s="17" t="n">
        <v>11425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23" t="n"/>
      <c r="N13" s="86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2117</v>
      </c>
      <c r="E14" s="161" t="inlineStr">
        <is>
          <t>Room 5</t>
        </is>
      </c>
      <c r="F14" s="119" t="n">
        <v>25121</v>
      </c>
      <c r="G14" s="117" t="n">
        <v>18822.7705</v>
      </c>
      <c r="H14" s="117" t="n">
        <v>29769.96856982</v>
      </c>
      <c r="I14" s="152">
        <f>G14+H14</f>
        <v/>
      </c>
      <c r="J14" s="119" t="n">
        <v>25715</v>
      </c>
      <c r="K14" s="117" t="n">
        <v>21995.8685</v>
      </c>
      <c r="L14" s="117" t="n">
        <v>30766.82365382001</v>
      </c>
      <c r="M14" s="152">
        <f>K14+L14</f>
        <v/>
      </c>
      <c r="N14" s="88" t="n">
        <v>74</v>
      </c>
      <c r="O14" s="88" t="n">
        <v>71</v>
      </c>
      <c r="P14" s="145" t="n">
        <v>60</v>
      </c>
    </row>
    <row r="15">
      <c r="B15" s="28" t="inlineStr">
        <is>
          <t>FRY'S</t>
        </is>
      </c>
      <c r="C15" s="17" t="n">
        <v>30142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23" t="n"/>
      <c r="N15" s="86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2009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9766.30139104</v>
      </c>
      <c r="I16" s="152">
        <f>G16+H16</f>
        <v/>
      </c>
      <c r="J16" s="119" t="n">
        <v>0</v>
      </c>
      <c r="K16" s="117" t="n">
        <v>0</v>
      </c>
      <c r="L16" s="117" t="n">
        <v>10041.4996132</v>
      </c>
      <c r="M16" s="152">
        <f>K16+L16</f>
        <v/>
      </c>
      <c r="N16" s="88" t="n">
        <v>14</v>
      </c>
      <c r="O16" s="88" t="n">
        <v>14</v>
      </c>
      <c r="P16" s="145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404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59" t="n"/>
      <c r="N17" s="89" t="inlineStr">
        <is>
          <t>Absent</t>
        </is>
      </c>
      <c r="O17" s="89" t="inlineStr">
        <is>
          <t>Absent</t>
        </is>
      </c>
      <c r="P17" s="16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9605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376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4956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10201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53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37100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3781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15250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3844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0.xml><?xml version="1.0" encoding="utf-8"?>
<worksheet xmlns:r="http://schemas.openxmlformats.org/officeDocument/2006/relationships" xmlns="http://schemas.openxmlformats.org/spreadsheetml/2006/main">
  <sheetPr codeName="Sheet280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90</v>
      </c>
      <c r="E6" s="161" t="inlineStr">
        <is>
          <t xml:space="preserve">Room 1 </t>
        </is>
      </c>
      <c r="F6" s="119" t="n">
        <v>25500</v>
      </c>
      <c r="G6" s="117" t="n">
        <v>11864.67775</v>
      </c>
      <c r="H6" s="117" t="n">
        <v>5425.887435479999</v>
      </c>
      <c r="I6" s="152">
        <f>G6+H6</f>
        <v/>
      </c>
      <c r="J6" s="119" t="n">
        <v>25339</v>
      </c>
      <c r="K6" s="117" t="n">
        <v>15254.83271666667</v>
      </c>
      <c r="L6" s="117" t="n">
        <v>5736.656079359999</v>
      </c>
      <c r="M6" s="162">
        <f>K6+L6</f>
        <v/>
      </c>
      <c r="N6" s="87" t="n">
        <v>86</v>
      </c>
      <c r="O6" s="87" t="n">
        <v>81</v>
      </c>
      <c r="P6" s="87" t="n">
        <v>69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3885.285580000001</v>
      </c>
      <c r="I8" s="152">
        <f>G8+H8</f>
        <v/>
      </c>
      <c r="J8" s="119" t="n">
        <v>0</v>
      </c>
      <c r="K8" s="117" t="n">
        <v>0</v>
      </c>
      <c r="L8" s="117" t="n">
        <v>3939.50999952</v>
      </c>
      <c r="M8" s="162">
        <f>K8+L8</f>
        <v/>
      </c>
      <c r="N8" s="87" t="n">
        <v>5</v>
      </c>
      <c r="O8" s="87" t="n">
        <v>4</v>
      </c>
      <c r="P8" s="87" t="n">
        <v>4</v>
      </c>
    </row>
    <row r="9">
      <c r="B9" s="16" t="inlineStr">
        <is>
          <t>SMITH'S</t>
        </is>
      </c>
      <c r="C9" s="17" t="n">
        <v>2381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2393</v>
      </c>
      <c r="E10" s="161" t="inlineStr">
        <is>
          <t>Room 3</t>
        </is>
      </c>
      <c r="F10" s="119" t="n">
        <v>18567</v>
      </c>
      <c r="G10" s="117" t="n">
        <v>13228.1425</v>
      </c>
      <c r="H10" s="117" t="n">
        <v>353.558324</v>
      </c>
      <c r="I10" s="152">
        <f>G10+H10</f>
        <v/>
      </c>
      <c r="J10" s="119" t="n">
        <v>18835</v>
      </c>
      <c r="K10" s="117" t="n">
        <v>14523.99</v>
      </c>
      <c r="L10" s="117" t="n">
        <v>364.9921615</v>
      </c>
      <c r="M10" s="162">
        <f>K10+L10</f>
        <v/>
      </c>
      <c r="N10" s="88" t="n">
        <v>60</v>
      </c>
      <c r="O10" s="88" t="n">
        <v>59</v>
      </c>
      <c r="P10" s="88" t="n">
        <v>51</v>
      </c>
    </row>
    <row r="11">
      <c r="B11" s="28" t="inlineStr">
        <is>
          <t>SPROUTS CO</t>
        </is>
      </c>
      <c r="C11" s="17" t="n">
        <v>893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2074</v>
      </c>
      <c r="E12" s="161" t="inlineStr">
        <is>
          <t>Room 4</t>
        </is>
      </c>
      <c r="F12" s="119" t="n">
        <v>14747</v>
      </c>
      <c r="G12" s="117" t="n">
        <v>12171.244</v>
      </c>
      <c r="H12" s="117" t="n">
        <v>18066.34031878</v>
      </c>
      <c r="I12" s="152">
        <f>G12+H12</f>
        <v/>
      </c>
      <c r="J12" s="119" t="n">
        <v>14830</v>
      </c>
      <c r="K12" s="117" t="n">
        <v>14253.7775</v>
      </c>
      <c r="L12" s="117" t="n">
        <v>18369.2437452</v>
      </c>
      <c r="M12" s="162">
        <f>K12+L12</f>
        <v/>
      </c>
      <c r="N12" s="88" t="n">
        <v>59</v>
      </c>
      <c r="O12" s="88" t="n">
        <v>59</v>
      </c>
      <c r="P12" s="88" t="n">
        <v>48</v>
      </c>
    </row>
    <row r="13">
      <c r="B13" s="16" t="inlineStr">
        <is>
          <t>ALBSFWY PHX</t>
        </is>
      </c>
      <c r="C13" s="17" t="n">
        <v>11700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1592</v>
      </c>
      <c r="E14" s="161" t="inlineStr">
        <is>
          <t>Room 5</t>
        </is>
      </c>
      <c r="F14" s="119" t="n">
        <v>17169</v>
      </c>
      <c r="G14" s="117" t="n">
        <v>16442.14375</v>
      </c>
      <c r="H14" s="117" t="n">
        <v>21402.54639009997</v>
      </c>
      <c r="I14" s="152">
        <f>G14+H14</f>
        <v/>
      </c>
      <c r="J14" s="119" t="n">
        <v>19261</v>
      </c>
      <c r="K14" s="117" t="n">
        <v>18878.58725</v>
      </c>
      <c r="L14" s="117" t="n">
        <v>24689.69289491999</v>
      </c>
      <c r="M14" s="162">
        <f>K14+L14</f>
        <v/>
      </c>
      <c r="N14" s="88" t="n">
        <v>68</v>
      </c>
      <c r="O14" s="88" t="n">
        <v>63</v>
      </c>
      <c r="P14" s="88" t="n">
        <v>52</v>
      </c>
    </row>
    <row r="15">
      <c r="B15" s="28" t="inlineStr">
        <is>
          <t>FRY'S</t>
        </is>
      </c>
      <c r="C15" s="17" t="n">
        <v>25929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1254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5978.91542582</v>
      </c>
      <c r="I16" s="152">
        <f>G16+H16</f>
        <v/>
      </c>
      <c r="J16" s="119" t="n">
        <v>0</v>
      </c>
      <c r="K16" s="117" t="n">
        <v>0</v>
      </c>
      <c r="L16" s="117" t="n">
        <v>5979.23552512</v>
      </c>
      <c r="M16" s="162">
        <f>K16+L16</f>
        <v/>
      </c>
      <c r="N16" s="88" t="n">
        <v>11</v>
      </c>
      <c r="O16" s="88" t="n">
        <v>11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211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12363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1494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5032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11914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36243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1817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17448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3036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1.xml><?xml version="1.0" encoding="utf-8"?>
<worksheet xmlns:r="http://schemas.openxmlformats.org/officeDocument/2006/relationships" xmlns="http://schemas.openxmlformats.org/spreadsheetml/2006/main">
  <sheetPr codeName="Sheet281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11269</v>
      </c>
      <c r="G6" s="117" t="n">
        <v>13041.43295</v>
      </c>
      <c r="H6" s="117" t="n">
        <v>801.29175</v>
      </c>
      <c r="I6" s="152">
        <f>G6+H6</f>
        <v/>
      </c>
      <c r="J6" s="119" t="n">
        <v>10956</v>
      </c>
      <c r="K6" s="117" t="n">
        <v>12873</v>
      </c>
      <c r="L6" s="117" t="n">
        <v>756</v>
      </c>
      <c r="M6" s="162">
        <f>K6+L6</f>
        <v/>
      </c>
      <c r="N6" s="87" t="n">
        <v>46</v>
      </c>
      <c r="O6" s="87" t="n">
        <v>46</v>
      </c>
      <c r="P6" s="87" t="n">
        <v>35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448.2444469999999</v>
      </c>
      <c r="I8" s="152">
        <f>G8+H8</f>
        <v/>
      </c>
      <c r="J8" s="119" t="n">
        <v>0</v>
      </c>
      <c r="K8" s="117" t="n">
        <v>0</v>
      </c>
      <c r="L8" s="117" t="n">
        <v>435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5745</v>
      </c>
      <c r="G10" s="117" t="n">
        <v>7025.916</v>
      </c>
      <c r="H10" s="117" t="n">
        <v>332.005829</v>
      </c>
      <c r="I10" s="152">
        <f>G10+H10</f>
        <v/>
      </c>
      <c r="J10" s="119" t="n">
        <v>5512</v>
      </c>
      <c r="K10" s="117" t="n">
        <v>6851</v>
      </c>
      <c r="L10" s="117" t="n">
        <v>310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10593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711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5164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0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17014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2.xml><?xml version="1.0" encoding="utf-8"?>
<worksheet xmlns:r="http://schemas.openxmlformats.org/officeDocument/2006/relationships" xmlns="http://schemas.openxmlformats.org/spreadsheetml/2006/main">
  <sheetPr codeName="Sheet282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74</v>
      </c>
      <c r="E6" s="161" t="inlineStr">
        <is>
          <t xml:space="preserve">Room 1 </t>
        </is>
      </c>
      <c r="F6" s="119" t="n">
        <v>24979</v>
      </c>
      <c r="G6" s="117" t="n">
        <v>12207.79293333334</v>
      </c>
      <c r="H6" s="117" t="n">
        <v>5147.7715844</v>
      </c>
      <c r="I6" s="152">
        <f>G6+H6</f>
        <v/>
      </c>
      <c r="J6" s="119" t="n">
        <v>26821</v>
      </c>
      <c r="K6" s="117" t="n">
        <v>13741.42543333334</v>
      </c>
      <c r="L6" s="117" t="n">
        <v>5313.983334739999</v>
      </c>
      <c r="M6" s="162">
        <f>K6+L6</f>
        <v/>
      </c>
      <c r="N6" s="87" t="n">
        <v>76</v>
      </c>
      <c r="O6" s="87" t="n">
        <v>74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3875.25394616</v>
      </c>
      <c r="I8" s="152">
        <f>G8+H8</f>
        <v/>
      </c>
      <c r="J8" s="119" t="n">
        <v>0</v>
      </c>
      <c r="K8" s="117" t="n">
        <v>0</v>
      </c>
      <c r="L8" s="117" t="n">
        <v>3993.7769909</v>
      </c>
      <c r="M8" s="162">
        <f>K8+L8</f>
        <v/>
      </c>
      <c r="N8" s="87" t="n">
        <v>6</v>
      </c>
      <c r="O8" s="87" t="n">
        <v>6</v>
      </c>
      <c r="P8" s="87" t="n">
        <v>6</v>
      </c>
    </row>
    <row r="9">
      <c r="B9" s="16" t="inlineStr">
        <is>
          <t>SMITH'S</t>
        </is>
      </c>
      <c r="C9" s="17" t="n">
        <v>1810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1875</v>
      </c>
      <c r="E10" s="161" t="inlineStr">
        <is>
          <t>Room 3</t>
        </is>
      </c>
      <c r="F10" s="119" t="n">
        <v>17777</v>
      </c>
      <c r="G10" s="117" t="n">
        <v>12862.7075</v>
      </c>
      <c r="H10" s="117" t="n">
        <v>342.5769845</v>
      </c>
      <c r="I10" s="152">
        <f>G10+H10</f>
        <v/>
      </c>
      <c r="J10" s="119" t="n">
        <v>18281</v>
      </c>
      <c r="K10" s="117" t="n">
        <v>13419.127</v>
      </c>
      <c r="L10" s="117" t="n">
        <v>359.2596419</v>
      </c>
      <c r="M10" s="162">
        <f>K10+L10</f>
        <v/>
      </c>
      <c r="N10" s="88" t="n">
        <v>51</v>
      </c>
      <c r="O10" s="88" t="n">
        <v>51</v>
      </c>
      <c r="P10" s="88" t="n">
        <v>45</v>
      </c>
    </row>
    <row r="11">
      <c r="B11" s="28" t="inlineStr">
        <is>
          <t>SPROUTS CO</t>
        </is>
      </c>
      <c r="C11" s="17" t="n">
        <v>928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1806</v>
      </c>
      <c r="E12" s="161" t="inlineStr">
        <is>
          <t>Room 4</t>
        </is>
      </c>
      <c r="F12" s="119" t="n">
        <v>12871</v>
      </c>
      <c r="G12" s="117" t="n">
        <v>11849.28475</v>
      </c>
      <c r="H12" s="117" t="n">
        <v>15517.8540567</v>
      </c>
      <c r="I12" s="152">
        <f>G12+H12</f>
        <v/>
      </c>
      <c r="J12" s="119" t="n">
        <v>13081</v>
      </c>
      <c r="K12" s="117" t="n">
        <v>12244.0985</v>
      </c>
      <c r="L12" s="117" t="n">
        <v>16160.42645944999</v>
      </c>
      <c r="M12" s="162">
        <f>K12+L12</f>
        <v/>
      </c>
      <c r="N12" s="88" t="n">
        <v>51</v>
      </c>
      <c r="O12" s="88" t="n">
        <v>53</v>
      </c>
      <c r="P12" s="88" t="n">
        <v>44</v>
      </c>
    </row>
    <row r="13">
      <c r="B13" s="16" t="inlineStr">
        <is>
          <t>ALBSFWY PHX</t>
        </is>
      </c>
      <c r="C13" s="17" t="n">
        <v>9777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2117</v>
      </c>
      <c r="E14" s="161" t="inlineStr">
        <is>
          <t>Room 5</t>
        </is>
      </c>
      <c r="F14" s="119" t="n">
        <v>17597</v>
      </c>
      <c r="G14" s="117" t="n">
        <v>16520.30125</v>
      </c>
      <c r="H14" s="117" t="n">
        <v>22234.92550936002</v>
      </c>
      <c r="I14" s="152">
        <f>G14+H14</f>
        <v/>
      </c>
      <c r="J14" s="119" t="n">
        <v>20101</v>
      </c>
      <c r="K14" s="117" t="n">
        <v>21131.0815</v>
      </c>
      <c r="L14" s="117" t="n">
        <v>25637.11432592001</v>
      </c>
      <c r="M14" s="162">
        <f>K14+L14</f>
        <v/>
      </c>
      <c r="N14" s="88" t="n">
        <v>70</v>
      </c>
      <c r="O14" s="88" t="n">
        <v>65</v>
      </c>
      <c r="P14" s="88" t="n">
        <v>59</v>
      </c>
    </row>
    <row r="15">
      <c r="B15" s="28" t="inlineStr">
        <is>
          <t>FRY'S</t>
        </is>
      </c>
      <c r="C15" s="17" t="n">
        <v>27813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1401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8930.74746402</v>
      </c>
      <c r="I16" s="152">
        <f>G16+H16</f>
        <v/>
      </c>
      <c r="J16" s="119" t="n">
        <v>0</v>
      </c>
      <c r="K16" s="117" t="n">
        <v>0</v>
      </c>
      <c r="L16" s="117" t="n">
        <v>8915.951194699999</v>
      </c>
      <c r="M16" s="162">
        <f>K16+L16</f>
        <v/>
      </c>
      <c r="N16" s="88" t="n">
        <v>10</v>
      </c>
      <c r="O16" s="88" t="n">
        <v>10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404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12464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4999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1341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10281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32994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74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1806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17035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2803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3.xml><?xml version="1.0" encoding="utf-8"?>
<worksheet xmlns:r="http://schemas.openxmlformats.org/officeDocument/2006/relationships" xmlns="http://schemas.openxmlformats.org/spreadsheetml/2006/main">
  <sheetPr codeName="Sheet283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149</v>
      </c>
      <c r="E6" s="161" t="inlineStr">
        <is>
          <t xml:space="preserve">Room 1 </t>
        </is>
      </c>
      <c r="F6" s="119" t="n">
        <v>30892</v>
      </c>
      <c r="G6" s="117" t="n">
        <v>14003.24</v>
      </c>
      <c r="H6" s="117" t="n">
        <v>6144.54178146</v>
      </c>
      <c r="I6" s="152">
        <f>G6+H6</f>
        <v/>
      </c>
      <c r="J6" s="119" t="n">
        <v>30895</v>
      </c>
      <c r="K6" s="117" t="n">
        <v>15513.52125</v>
      </c>
      <c r="L6" s="117" t="n">
        <v>6186.285687000001</v>
      </c>
      <c r="M6" s="162">
        <f>K6+L6</f>
        <v/>
      </c>
      <c r="N6" s="87" t="n">
        <v>89</v>
      </c>
      <c r="O6" s="87" t="n">
        <v>74</v>
      </c>
      <c r="P6" s="87" t="n">
        <v>80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4026.170907640001</v>
      </c>
      <c r="I8" s="152">
        <f>G8+H8</f>
        <v/>
      </c>
      <c r="J8" s="119" t="n">
        <v>0</v>
      </c>
      <c r="K8" s="117" t="n">
        <v>0</v>
      </c>
      <c r="L8" s="117" t="n">
        <v>4073.28275738</v>
      </c>
      <c r="M8" s="162">
        <f>K8+L8</f>
        <v/>
      </c>
      <c r="N8" s="87" t="n">
        <v>5</v>
      </c>
      <c r="O8" s="87" t="n">
        <v>5</v>
      </c>
      <c r="P8" s="87" t="n">
        <v>5</v>
      </c>
    </row>
    <row r="9">
      <c r="B9" s="16" t="inlineStr">
        <is>
          <t>SMITH'S</t>
        </is>
      </c>
      <c r="C9" s="17" t="n">
        <v>2699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2027</v>
      </c>
      <c r="E10" s="161" t="inlineStr">
        <is>
          <t>Room 3</t>
        </is>
      </c>
      <c r="F10" s="119" t="n">
        <v>20013</v>
      </c>
      <c r="G10" s="117" t="n">
        <v>13596.9715</v>
      </c>
      <c r="H10" s="117" t="n">
        <v>367.799972</v>
      </c>
      <c r="I10" s="152">
        <f>G10+H10</f>
        <v/>
      </c>
      <c r="J10" s="119" t="n">
        <v>20298</v>
      </c>
      <c r="K10" s="117" t="n">
        <v>14128.207</v>
      </c>
      <c r="L10" s="117" t="n">
        <v>359.826527</v>
      </c>
      <c r="M10" s="162">
        <f>K10+L10</f>
        <v/>
      </c>
      <c r="N10" s="88" t="n">
        <v>56</v>
      </c>
      <c r="O10" s="88" t="n">
        <v>55</v>
      </c>
      <c r="P10" s="88" t="n">
        <v>50</v>
      </c>
    </row>
    <row r="11">
      <c r="B11" s="28" t="inlineStr">
        <is>
          <t>SPROUTS CO</t>
        </is>
      </c>
      <c r="C11" s="17" t="n">
        <v>1105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2155</v>
      </c>
      <c r="E12" s="161" t="inlineStr">
        <is>
          <t>Room 4</t>
        </is>
      </c>
      <c r="F12" s="119" t="n">
        <v>15707</v>
      </c>
      <c r="G12" s="117" t="n">
        <v>12225.915</v>
      </c>
      <c r="H12" s="117" t="n">
        <v>18022.85167858999</v>
      </c>
      <c r="I12" s="152">
        <f>G12+H12</f>
        <v/>
      </c>
      <c r="J12" s="119" t="n">
        <v>16455</v>
      </c>
      <c r="K12" s="117" t="n">
        <v>14880.59</v>
      </c>
      <c r="L12" s="117" t="n">
        <v>18761.20006743999</v>
      </c>
      <c r="M12" s="162">
        <f>K12+L12</f>
        <v/>
      </c>
      <c r="N12" s="88" t="n">
        <v>54</v>
      </c>
      <c r="O12" s="88" t="n">
        <v>52</v>
      </c>
      <c r="P12" s="88" t="n">
        <v>44</v>
      </c>
    </row>
    <row r="13">
      <c r="B13" s="16" t="inlineStr">
        <is>
          <t>ALBSFWY PHX</t>
        </is>
      </c>
      <c r="C13" s="17" t="n">
        <v>10112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1592</v>
      </c>
      <c r="E14" s="161" t="inlineStr">
        <is>
          <t>Room 5</t>
        </is>
      </c>
      <c r="F14" s="119" t="n">
        <v>20386</v>
      </c>
      <c r="G14" s="117" t="n">
        <v>16867.31125</v>
      </c>
      <c r="H14" s="117" t="n">
        <v>25415.40749862</v>
      </c>
      <c r="I14" s="152">
        <f>G14+H14</f>
        <v/>
      </c>
      <c r="J14" s="119" t="n">
        <v>21979</v>
      </c>
      <c r="K14" s="117" t="n">
        <v>21094.355</v>
      </c>
      <c r="L14" s="117" t="n">
        <v>27195.42235079999</v>
      </c>
      <c r="M14" s="162">
        <f>K14+L14</f>
        <v/>
      </c>
      <c r="N14" s="88" t="n">
        <v>72</v>
      </c>
      <c r="O14" s="88" t="n">
        <v>66</v>
      </c>
      <c r="P14" s="88" t="n">
        <v>60</v>
      </c>
    </row>
    <row r="15">
      <c r="B15" s="28" t="inlineStr">
        <is>
          <t>FRY'S</t>
        </is>
      </c>
      <c r="C15" s="17" t="n">
        <v>35491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1117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5988.0207906</v>
      </c>
      <c r="I16" s="152">
        <f>G16+H16</f>
        <v/>
      </c>
      <c r="J16" s="119" t="n">
        <v>0</v>
      </c>
      <c r="K16" s="117" t="n">
        <v>0</v>
      </c>
      <c r="L16" s="117" t="n">
        <v>6112.925242539999</v>
      </c>
      <c r="M16" s="162">
        <f>K16+L16</f>
        <v/>
      </c>
      <c r="N16" s="88" t="n">
        <v>12</v>
      </c>
      <c r="O16" s="88" t="n">
        <v>12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211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11092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843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5316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11580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20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40532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149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2155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17653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3574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4.xml><?xml version="1.0" encoding="utf-8"?>
<worksheet xmlns:r="http://schemas.openxmlformats.org/officeDocument/2006/relationships" xmlns="http://schemas.openxmlformats.org/spreadsheetml/2006/main">
  <sheetPr codeName="Sheet284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75</v>
      </c>
      <c r="E6" s="161" t="inlineStr">
        <is>
          <t xml:space="preserve">Room 1 </t>
        </is>
      </c>
      <c r="F6" s="119" t="n">
        <v>28854</v>
      </c>
      <c r="G6" s="117" t="n">
        <v>13720.00275</v>
      </c>
      <c r="H6" s="117" t="n">
        <v>5462.2703828</v>
      </c>
      <c r="I6" s="152">
        <f>G6+H6</f>
        <v/>
      </c>
      <c r="J6" s="119" t="n">
        <v>30237</v>
      </c>
      <c r="K6" s="117" t="n">
        <v>15948.29175</v>
      </c>
      <c r="L6" s="117" t="n">
        <v>5396.681613680001</v>
      </c>
      <c r="M6" s="162">
        <f>K6+L6</f>
        <v/>
      </c>
      <c r="N6" s="87" t="n">
        <v>78</v>
      </c>
      <c r="O6" s="87" t="n">
        <v>74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30</v>
      </c>
      <c r="E8" s="161" t="inlineStr">
        <is>
          <t>Room 2</t>
        </is>
      </c>
      <c r="F8" s="119" t="n">
        <v>0</v>
      </c>
      <c r="G8" s="117" t="n">
        <v>0</v>
      </c>
      <c r="H8" s="117" t="n">
        <v>4626.644647679999</v>
      </c>
      <c r="I8" s="152">
        <f>G8+H8</f>
        <v/>
      </c>
      <c r="J8" s="119" t="n">
        <v>0</v>
      </c>
      <c r="K8" s="117" t="n">
        <v>0</v>
      </c>
      <c r="L8" s="117" t="n">
        <v>4608.44084802</v>
      </c>
      <c r="M8" s="162">
        <f>K8+L8</f>
        <v/>
      </c>
      <c r="N8" s="87" t="n">
        <v>4</v>
      </c>
      <c r="O8" s="87" t="n">
        <v>4</v>
      </c>
      <c r="P8" s="87" t="n">
        <v>3</v>
      </c>
    </row>
    <row r="9">
      <c r="B9" s="16" t="inlineStr">
        <is>
          <t>SMITH'S</t>
        </is>
      </c>
      <c r="C9" s="17" t="n">
        <v>1931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1938</v>
      </c>
      <c r="E10" s="161" t="inlineStr">
        <is>
          <t>Room 3</t>
        </is>
      </c>
      <c r="F10" s="119" t="n">
        <v>19560</v>
      </c>
      <c r="G10" s="117" t="n">
        <v>13322.4885</v>
      </c>
      <c r="H10" s="117" t="n">
        <v>347.747972</v>
      </c>
      <c r="I10" s="152">
        <f>G10+H10</f>
        <v/>
      </c>
      <c r="J10" s="119" t="n">
        <v>19719</v>
      </c>
      <c r="K10" s="117" t="n">
        <v>14133.496</v>
      </c>
      <c r="L10" s="117" t="n">
        <v>368.1346988</v>
      </c>
      <c r="M10" s="162">
        <f>K10+L10</f>
        <v/>
      </c>
      <c r="N10" s="88" t="n">
        <v>49</v>
      </c>
      <c r="O10" s="88" t="n">
        <v>53</v>
      </c>
      <c r="P10" s="88" t="n">
        <v>45</v>
      </c>
    </row>
    <row r="11">
      <c r="B11" s="28" t="inlineStr">
        <is>
          <t>SPROUTS CO</t>
        </is>
      </c>
      <c r="C11" s="17" t="n">
        <v>1224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3945</v>
      </c>
      <c r="E12" s="161" t="inlineStr">
        <is>
          <t>Room 4</t>
        </is>
      </c>
      <c r="F12" s="119" t="n">
        <v>15756</v>
      </c>
      <c r="G12" s="117" t="n">
        <v>12712.09575</v>
      </c>
      <c r="H12" s="117" t="n">
        <v>18144.88567038999</v>
      </c>
      <c r="I12" s="152">
        <f>G12+H12</f>
        <v/>
      </c>
      <c r="J12" s="119" t="n">
        <v>16020</v>
      </c>
      <c r="K12" s="117" t="n">
        <v>14940.89675</v>
      </c>
      <c r="L12" s="117" t="n">
        <v>18548.39926986</v>
      </c>
      <c r="M12" s="162">
        <f>K12+L12</f>
        <v/>
      </c>
      <c r="N12" s="88" t="n">
        <v>56</v>
      </c>
      <c r="O12" s="88" t="n">
        <v>53</v>
      </c>
      <c r="P12" s="88" t="n">
        <v>44</v>
      </c>
    </row>
    <row r="13">
      <c r="B13" s="16" t="inlineStr">
        <is>
          <t>ALBSFWY PHX</t>
        </is>
      </c>
      <c r="C13" s="17" t="n">
        <v>11914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2224</v>
      </c>
      <c r="E14" s="161" t="inlineStr">
        <is>
          <t>Room 5</t>
        </is>
      </c>
      <c r="F14" s="119" t="n">
        <v>25171</v>
      </c>
      <c r="G14" s="117" t="n">
        <v>18231.55875</v>
      </c>
      <c r="H14" s="117" t="n">
        <v>28877.99846438002</v>
      </c>
      <c r="I14" s="152">
        <f>G14+H14</f>
        <v/>
      </c>
      <c r="J14" s="119" t="n">
        <v>26079</v>
      </c>
      <c r="K14" s="117" t="n">
        <v>20928.4845</v>
      </c>
      <c r="L14" s="117" t="n">
        <v>30328.66740983999</v>
      </c>
      <c r="M14" s="162">
        <f>K14+L14</f>
        <v/>
      </c>
      <c r="N14" s="88" t="n">
        <v>68</v>
      </c>
      <c r="O14" s="88" t="n">
        <v>63</v>
      </c>
      <c r="P14" s="88" t="n">
        <v>61</v>
      </c>
    </row>
    <row r="15">
      <c r="B15" s="28" t="inlineStr">
        <is>
          <t>FRY'S</t>
        </is>
      </c>
      <c r="C15" s="17" t="n">
        <v>32409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1493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9580.2302915</v>
      </c>
      <c r="I16" s="152">
        <f>G16+H16</f>
        <v/>
      </c>
      <c r="J16" s="119" t="n">
        <v>0</v>
      </c>
      <c r="K16" s="117" t="n">
        <v>0</v>
      </c>
      <c r="L16" s="117" t="n">
        <v>9843.00647242</v>
      </c>
      <c r="M16" s="162">
        <f>K16+L16</f>
        <v/>
      </c>
      <c r="N16" s="88" t="n">
        <v>10</v>
      </c>
      <c r="O16" s="88" t="n">
        <v>11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421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12011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1569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5257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12225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30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37234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3945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17095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3560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5.xml><?xml version="1.0" encoding="utf-8"?>
<worksheet xmlns:r="http://schemas.openxmlformats.org/officeDocument/2006/relationships" xmlns="http://schemas.openxmlformats.org/spreadsheetml/2006/main">
  <sheetPr codeName="Sheet285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122</v>
      </c>
      <c r="E6" s="161" t="inlineStr">
        <is>
          <t xml:space="preserve">Room 1 </t>
        </is>
      </c>
      <c r="F6" s="119" t="n">
        <v>28276</v>
      </c>
      <c r="G6" s="117" t="n">
        <v>13889.04046666667</v>
      </c>
      <c r="H6" s="117" t="n">
        <v>6788.45212606</v>
      </c>
      <c r="I6" s="152">
        <f>G6+H6</f>
        <v/>
      </c>
      <c r="J6" s="119" t="n">
        <v>28299</v>
      </c>
      <c r="K6" s="117" t="n">
        <v>15286.49696666667</v>
      </c>
      <c r="L6" s="117" t="n">
        <v>6783.418745820001</v>
      </c>
      <c r="M6" s="162">
        <f>K6+L6</f>
        <v/>
      </c>
      <c r="N6" s="87" t="n">
        <v>80</v>
      </c>
      <c r="O6" s="87" t="n">
        <v>79</v>
      </c>
      <c r="P6" s="87" t="n">
        <v>76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3762.979443000001</v>
      </c>
      <c r="I8" s="152">
        <f>G8+H8</f>
        <v/>
      </c>
      <c r="J8" s="119" t="n">
        <v>0</v>
      </c>
      <c r="K8" s="117" t="n">
        <v>0</v>
      </c>
      <c r="L8" s="117" t="n">
        <v>3750.65635272</v>
      </c>
      <c r="M8" s="162">
        <f>K8+L8</f>
        <v/>
      </c>
      <c r="N8" s="87" t="n">
        <v>4</v>
      </c>
      <c r="O8" s="87" t="n">
        <v>4</v>
      </c>
      <c r="P8" s="87" t="n">
        <v>4</v>
      </c>
    </row>
    <row r="9">
      <c r="B9" s="16" t="inlineStr">
        <is>
          <t>SMITH'S</t>
        </is>
      </c>
      <c r="C9" s="17" t="n">
        <v>2632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1822</v>
      </c>
      <c r="E10" s="161" t="inlineStr">
        <is>
          <t>Room 3</t>
        </is>
      </c>
      <c r="F10" s="119" t="n">
        <v>20188</v>
      </c>
      <c r="G10" s="117" t="n">
        <v>13479.2195</v>
      </c>
      <c r="H10" s="117" t="n">
        <v>330.8195925</v>
      </c>
      <c r="I10" s="152">
        <f>G10+H10</f>
        <v/>
      </c>
      <c r="J10" s="119" t="n">
        <v>19838</v>
      </c>
      <c r="K10" s="117" t="n">
        <v>13988.1465</v>
      </c>
      <c r="L10" s="117" t="n">
        <v>313.2190679</v>
      </c>
      <c r="M10" s="162">
        <f>K10+L10</f>
        <v/>
      </c>
      <c r="N10" s="88" t="n">
        <v>56</v>
      </c>
      <c r="O10" s="88" t="n">
        <v>55</v>
      </c>
      <c r="P10" s="88" t="n">
        <v>57</v>
      </c>
    </row>
    <row r="11">
      <c r="B11" s="28" t="inlineStr">
        <is>
          <t>SPROUTS CO</t>
        </is>
      </c>
      <c r="C11" s="17" t="n">
        <v>1121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2428</v>
      </c>
      <c r="E12" s="161" t="inlineStr">
        <is>
          <t>Room 4</t>
        </is>
      </c>
      <c r="F12" s="119" t="n">
        <v>15455</v>
      </c>
      <c r="G12" s="117" t="n">
        <v>11980.60525</v>
      </c>
      <c r="H12" s="117" t="n">
        <v>17776.12267438001</v>
      </c>
      <c r="I12" s="152">
        <f>G12+H12</f>
        <v/>
      </c>
      <c r="J12" s="119" t="n">
        <v>15722</v>
      </c>
      <c r="K12" s="117" t="n">
        <v>14373.51250000001</v>
      </c>
      <c r="L12" s="117" t="n">
        <v>17978.42577262</v>
      </c>
      <c r="M12" s="162">
        <f>K12+L12</f>
        <v/>
      </c>
      <c r="N12" s="88" t="n">
        <v>52</v>
      </c>
      <c r="O12" s="88" t="n">
        <v>49</v>
      </c>
      <c r="P12" s="88" t="n">
        <v>43</v>
      </c>
    </row>
    <row r="13">
      <c r="B13" s="16" t="inlineStr">
        <is>
          <t>ALBSFWY PHX</t>
        </is>
      </c>
      <c r="C13" s="17" t="n">
        <v>12527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1625</v>
      </c>
      <c r="E14" s="161" t="inlineStr">
        <is>
          <t>Room 5</t>
        </is>
      </c>
      <c r="F14" s="119" t="n">
        <v>21308</v>
      </c>
      <c r="G14" s="117" t="n">
        <v>16589.25</v>
      </c>
      <c r="H14" s="117" t="n">
        <v>27177.42129456001</v>
      </c>
      <c r="I14" s="152">
        <f>G14+H14</f>
        <v/>
      </c>
      <c r="J14" s="119" t="n">
        <v>23128</v>
      </c>
      <c r="K14" s="117" t="n">
        <v>22882.84675</v>
      </c>
      <c r="L14" s="117" t="n">
        <v>29835.24056236002</v>
      </c>
      <c r="M14" s="162">
        <f>K14+L14</f>
        <v/>
      </c>
      <c r="N14" s="88" t="n">
        <v>72</v>
      </c>
      <c r="O14" s="88" t="n">
        <v>67</v>
      </c>
      <c r="P14" s="88" t="n">
        <v>56</v>
      </c>
    </row>
    <row r="15">
      <c r="B15" s="28" t="inlineStr">
        <is>
          <t>FRY'S</t>
        </is>
      </c>
      <c r="C15" s="17" t="n">
        <v>32198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1136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6049.92746406</v>
      </c>
      <c r="I16" s="152">
        <f>G16+H16</f>
        <v/>
      </c>
      <c r="J16" s="119" t="n">
        <v>0</v>
      </c>
      <c r="K16" s="117" t="n">
        <v>0</v>
      </c>
      <c r="L16" s="117" t="n">
        <v>6224.099327</v>
      </c>
      <c r="M16" s="162">
        <f>K16+L16</f>
        <v/>
      </c>
      <c r="N16" s="88" t="n">
        <v>13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213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9455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1956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4727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12323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38431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122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2428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16900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3675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6.xml><?xml version="1.0" encoding="utf-8"?>
<worksheet xmlns:r="http://schemas.openxmlformats.org/officeDocument/2006/relationships" xmlns="http://schemas.openxmlformats.org/spreadsheetml/2006/main">
  <sheetPr codeName="Sheet286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Updated HC 8:24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24472</v>
      </c>
      <c r="G6" s="117" t="n">
        <v>12944.457</v>
      </c>
      <c r="H6" s="117" t="n">
        <v>4476.696030500001</v>
      </c>
      <c r="I6" s="152">
        <f>G6+H6</f>
        <v/>
      </c>
      <c r="J6" s="119" t="n">
        <v>23438</v>
      </c>
      <c r="K6" s="117" t="n">
        <v>13001.52425</v>
      </c>
      <c r="L6" s="117" t="n">
        <v>3535.11751704</v>
      </c>
      <c r="M6" s="162">
        <f>K6+L6</f>
        <v/>
      </c>
      <c r="N6" s="87" t="n">
        <v>78</v>
      </c>
      <c r="O6" s="87" t="n">
        <v>74</v>
      </c>
      <c r="P6" s="87" t="n">
        <v>68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4059.894543779999</v>
      </c>
      <c r="I8" s="152">
        <f>G8+H8</f>
        <v/>
      </c>
      <c r="J8" s="119" t="n">
        <v>0</v>
      </c>
      <c r="K8" s="117" t="n">
        <v>0</v>
      </c>
      <c r="L8" s="117" t="n">
        <v>3823.1363515</v>
      </c>
      <c r="M8" s="162">
        <f>K8+L8</f>
        <v/>
      </c>
      <c r="N8" s="87" t="n">
        <v>6</v>
      </c>
      <c r="O8" s="87" t="n">
        <v>6</v>
      </c>
      <c r="P8" s="87" t="n">
        <v>6</v>
      </c>
    </row>
    <row r="9">
      <c r="B9" s="16" t="inlineStr">
        <is>
          <t>SMITH'S</t>
        </is>
      </c>
      <c r="C9" s="17" t="n">
        <v>2097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1958</v>
      </c>
      <c r="E10" s="161" t="inlineStr">
        <is>
          <t>Room 3</t>
        </is>
      </c>
      <c r="F10" s="119" t="n">
        <v>17487</v>
      </c>
      <c r="G10" s="117" t="n">
        <v>13824.67</v>
      </c>
      <c r="H10" s="117" t="n">
        <v>773.950885</v>
      </c>
      <c r="I10" s="152">
        <f>G10+H10</f>
        <v/>
      </c>
      <c r="J10" s="119" t="n">
        <v>16777</v>
      </c>
      <c r="K10" s="117" t="n">
        <v>13047.2385</v>
      </c>
      <c r="L10" s="117" t="n">
        <v>799.71312</v>
      </c>
      <c r="M10" s="162">
        <f>K10+L10</f>
        <v/>
      </c>
      <c r="N10" s="88" t="n">
        <v>55</v>
      </c>
      <c r="O10" s="88" t="n">
        <v>53</v>
      </c>
      <c r="P10" s="88" t="n">
        <v>52</v>
      </c>
    </row>
    <row r="11">
      <c r="B11" s="28" t="inlineStr">
        <is>
          <t>SPROUTS CO</t>
        </is>
      </c>
      <c r="C11" s="17" t="n">
        <v>1292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4163</v>
      </c>
      <c r="E12" s="161" t="inlineStr">
        <is>
          <t>Room 4</t>
        </is>
      </c>
      <c r="F12" s="119" t="n">
        <v>15542</v>
      </c>
      <c r="G12" s="117" t="n">
        <v>11951.42300000001</v>
      </c>
      <c r="H12" s="117" t="n">
        <v>18748.8512882</v>
      </c>
      <c r="I12" s="152">
        <f>G12+H12</f>
        <v/>
      </c>
      <c r="J12" s="119" t="n">
        <v>15398</v>
      </c>
      <c r="K12" s="117" t="n">
        <v>14765.35775</v>
      </c>
      <c r="L12" s="117" t="n">
        <v>18517.27367274</v>
      </c>
      <c r="M12" s="162">
        <f>K12+L12</f>
        <v/>
      </c>
      <c r="N12" s="88" t="n">
        <v>60</v>
      </c>
      <c r="O12" s="88" t="n">
        <v>59</v>
      </c>
      <c r="P12" s="88" t="n">
        <v>52</v>
      </c>
    </row>
    <row r="13">
      <c r="B13" s="16" t="inlineStr">
        <is>
          <t>ALBSFWY PHX</t>
        </is>
      </c>
      <c r="C13" s="17" t="n">
        <v>7160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2224</v>
      </c>
      <c r="E14" s="161" t="inlineStr">
        <is>
          <t>Room 5</t>
        </is>
      </c>
      <c r="F14" s="119" t="n">
        <v>27244</v>
      </c>
      <c r="G14" s="117" t="n">
        <v>19851.33125</v>
      </c>
      <c r="H14" s="117" t="n">
        <v>32133.32710438</v>
      </c>
      <c r="I14" s="152">
        <f>G14+H14</f>
        <v/>
      </c>
      <c r="J14" s="119" t="n">
        <v>27656</v>
      </c>
      <c r="K14" s="117" t="n">
        <v>23358.65375</v>
      </c>
      <c r="L14" s="117" t="n">
        <v>32674.67757178001</v>
      </c>
      <c r="M14" s="162">
        <f>K14+L14</f>
        <v/>
      </c>
      <c r="N14" s="88" t="n">
        <v>73</v>
      </c>
      <c r="O14" s="88" t="n">
        <v>70</v>
      </c>
      <c r="P14" s="88" t="n">
        <v>64</v>
      </c>
    </row>
    <row r="15">
      <c r="B15" s="28" t="inlineStr">
        <is>
          <t>FRY'S</t>
        </is>
      </c>
      <c r="C15" s="17">
        <f>31607+1851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2097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10297.71813144</v>
      </c>
      <c r="I16" s="152">
        <f>G16+H16</f>
        <v/>
      </c>
      <c r="J16" s="119" t="n">
        <v>0</v>
      </c>
      <c r="K16" s="117" t="n">
        <v>0</v>
      </c>
      <c r="L16" s="117" t="n">
        <v>10039.2176196</v>
      </c>
      <c r="M16" s="162">
        <f>K16+L16</f>
        <v/>
      </c>
      <c r="N16" s="88" t="n">
        <v>14</v>
      </c>
      <c r="O16" s="88" t="n">
        <v>14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421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9455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1956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4727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10422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39287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4163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15367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4007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7.xml><?xml version="1.0" encoding="utf-8"?>
<worksheet xmlns:r="http://schemas.openxmlformats.org/officeDocument/2006/relationships" xmlns="http://schemas.openxmlformats.org/spreadsheetml/2006/main">
  <sheetPr codeName="Sheet287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44639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82</v>
      </c>
      <c r="E6" s="161" t="inlineStr">
        <is>
          <t xml:space="preserve">Room 1 </t>
        </is>
      </c>
      <c r="F6" s="119" t="n">
        <v>26530</v>
      </c>
      <c r="G6" s="117" t="n">
        <v>12123.58496666666</v>
      </c>
      <c r="H6" s="117" t="n">
        <v>5103.925416779999</v>
      </c>
      <c r="I6" s="152">
        <f>G6+H6</f>
        <v/>
      </c>
      <c r="J6" s="119" t="n">
        <v>26316</v>
      </c>
      <c r="K6" s="117" t="n">
        <v>13965.32146666667</v>
      </c>
      <c r="L6" s="117" t="n">
        <v>5041.965010399999</v>
      </c>
      <c r="M6" s="162">
        <f>K6+L6</f>
        <v/>
      </c>
      <c r="N6" s="87" t="n">
        <v>88</v>
      </c>
      <c r="O6" s="87" t="n">
        <v>76</v>
      </c>
      <c r="P6" s="87" t="n">
        <v>74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3521.70048528</v>
      </c>
      <c r="I8" s="152">
        <f>G8+H8</f>
        <v/>
      </c>
      <c r="J8" s="119" t="n">
        <v>0</v>
      </c>
      <c r="K8" s="117" t="n">
        <v>0</v>
      </c>
      <c r="L8" s="117" t="n">
        <v>3474.63855928</v>
      </c>
      <c r="M8" s="162">
        <f>K8+L8</f>
        <v/>
      </c>
      <c r="N8" s="87" t="n">
        <v>5</v>
      </c>
      <c r="O8" s="87" t="n">
        <v>4</v>
      </c>
      <c r="P8" s="87" t="n">
        <v>3</v>
      </c>
    </row>
    <row r="9">
      <c r="B9" s="16" t="inlineStr">
        <is>
          <t>SMITH'S</t>
        </is>
      </c>
      <c r="C9" s="17" t="n">
        <v>2403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2407</v>
      </c>
      <c r="E10" s="161" t="inlineStr">
        <is>
          <t>Room 3</t>
        </is>
      </c>
      <c r="F10" s="119" t="n">
        <v>19479</v>
      </c>
      <c r="G10" s="117" t="n">
        <v>13317.76425</v>
      </c>
      <c r="H10" s="117" t="n">
        <v>988.0839344999998</v>
      </c>
      <c r="I10" s="152">
        <f>G10+H10</f>
        <v/>
      </c>
      <c r="J10" s="119" t="n">
        <v>19126</v>
      </c>
      <c r="K10" s="117" t="n">
        <v>14045.87275</v>
      </c>
      <c r="L10" s="117" t="n">
        <v>906.6453251</v>
      </c>
      <c r="M10" s="162">
        <f>K10+L10</f>
        <v/>
      </c>
      <c r="N10" s="88" t="n">
        <v>60</v>
      </c>
      <c r="O10" s="88" t="n">
        <v>60</v>
      </c>
      <c r="P10" s="88" t="n">
        <v>56</v>
      </c>
    </row>
    <row r="11">
      <c r="B11" s="28" t="inlineStr">
        <is>
          <t>SPROUTS CO</t>
        </is>
      </c>
      <c r="C11" s="17" t="n">
        <v>1020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2016</v>
      </c>
      <c r="E12" s="161" t="inlineStr">
        <is>
          <t>Room 4</t>
        </is>
      </c>
      <c r="F12" s="119" t="n">
        <v>14344</v>
      </c>
      <c r="G12" s="117" t="n">
        <v>12646.36175</v>
      </c>
      <c r="H12" s="117" t="n">
        <v>16936.35290915</v>
      </c>
      <c r="I12" s="152">
        <f>G12+H12</f>
        <v/>
      </c>
      <c r="J12" s="119" t="n">
        <v>14285</v>
      </c>
      <c r="K12" s="117" t="n">
        <v>13073.7415</v>
      </c>
      <c r="L12" s="117" t="n">
        <v>17088.51877878999</v>
      </c>
      <c r="M12" s="162">
        <f>K12+L12</f>
        <v/>
      </c>
      <c r="N12" s="88" t="n">
        <v>59</v>
      </c>
      <c r="O12" s="88" t="n">
        <v>57</v>
      </c>
      <c r="P12" s="88" t="n">
        <v>47</v>
      </c>
    </row>
    <row r="13">
      <c r="B13" s="16" t="inlineStr">
        <is>
          <t>ALBSFWY PHX</t>
        </is>
      </c>
      <c r="C13" s="17" t="n">
        <v>10990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1625</v>
      </c>
      <c r="E14" s="161" t="inlineStr">
        <is>
          <t>Room 5</t>
        </is>
      </c>
      <c r="F14" s="119" t="n">
        <v>17985</v>
      </c>
      <c r="G14" s="117" t="n">
        <v>18200.80875</v>
      </c>
      <c r="H14" s="117" t="n">
        <v>22913.37811329999</v>
      </c>
      <c r="I14" s="152">
        <f>G14+H14</f>
        <v/>
      </c>
      <c r="J14" s="119" t="n">
        <v>19736</v>
      </c>
      <c r="K14" s="117" t="n">
        <v>19769.527</v>
      </c>
      <c r="L14" s="117" t="n">
        <v>25202.79506715999</v>
      </c>
      <c r="M14" s="162">
        <f>K14+L14</f>
        <v/>
      </c>
      <c r="N14" s="88" t="n">
        <v>68</v>
      </c>
      <c r="O14" s="88" t="n">
        <v>65</v>
      </c>
      <c r="P14" s="88" t="n">
        <v>60</v>
      </c>
    </row>
    <row r="15">
      <c r="B15" s="28" t="inlineStr">
        <is>
          <t>FRY'S</t>
        </is>
      </c>
      <c r="C15" s="17">
        <f>28399+8438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1300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5828.184625899999</v>
      </c>
      <c r="I16" s="152">
        <f>G16+H16</f>
        <v/>
      </c>
      <c r="J16" s="119" t="n">
        <v>0</v>
      </c>
      <c r="K16" s="117" t="n">
        <v>0</v>
      </c>
      <c r="L16" s="117" t="n">
        <v>5813.0330009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213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10931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1572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5016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11070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36002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1766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18150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3150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8.xml><?xml version="1.0" encoding="utf-8"?>
<worksheet xmlns:r="http://schemas.openxmlformats.org/officeDocument/2006/relationships" xmlns="http://schemas.openxmlformats.org/spreadsheetml/2006/main">
  <sheetPr codeName="Sheet288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10980</v>
      </c>
      <c r="G6" s="117" t="n">
        <v>15473</v>
      </c>
      <c r="H6" s="117" t="n">
        <v>234</v>
      </c>
      <c r="I6" s="152">
        <f>G6+H6</f>
        <v/>
      </c>
      <c r="J6" s="119" t="n">
        <v>12125</v>
      </c>
      <c r="K6" s="117" t="n">
        <v>5064</v>
      </c>
      <c r="L6" s="117" t="n">
        <v>1483</v>
      </c>
      <c r="M6" s="162">
        <f>K6+L6</f>
        <v/>
      </c>
      <c r="N6" s="87" t="n">
        <v>49</v>
      </c>
      <c r="O6" s="87" t="n">
        <v>48</v>
      </c>
      <c r="P6" s="87" t="n">
        <v>38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5510</v>
      </c>
      <c r="G10" s="117" t="n">
        <v>6818</v>
      </c>
      <c r="H10" s="117" t="n">
        <v>833</v>
      </c>
      <c r="I10" s="152">
        <f>G10+H10</f>
        <v/>
      </c>
      <c r="J10" s="119" t="n">
        <v>5951</v>
      </c>
      <c r="K10" s="117" t="n">
        <v>3313</v>
      </c>
      <c r="L10" s="117" t="n">
        <v>927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11852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1001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5223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P30" s="4" t="n"/>
    </row>
    <row r="31">
      <c r="B31" s="74" t="inlineStr">
        <is>
          <t>KROGER</t>
        </is>
      </c>
      <c r="C31" s="122" t="n">
        <v>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L31" s="1" t="inlineStr">
        <is>
          <t xml:space="preserve"> </t>
        </is>
      </c>
      <c r="M31" s="1" t="inlineStr">
        <is>
          <t xml:space="preserve"> </t>
        </is>
      </c>
      <c r="N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L32" s="1" t="inlineStr">
        <is>
          <t xml:space="preserve"> </t>
        </is>
      </c>
      <c r="M32" s="1" t="inlineStr">
        <is>
          <t xml:space="preserve"> </t>
        </is>
      </c>
      <c r="N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0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16490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89.xml><?xml version="1.0" encoding="utf-8"?>
<worksheet xmlns:r="http://schemas.openxmlformats.org/officeDocument/2006/relationships" xmlns="http://schemas.openxmlformats.org/spreadsheetml/2006/main">
  <sheetPr codeName="Sheet289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72</v>
      </c>
      <c r="E6" s="161" t="inlineStr">
        <is>
          <t xml:space="preserve">Room 1 </t>
        </is>
      </c>
      <c r="F6" s="119" t="n">
        <v>24949</v>
      </c>
      <c r="G6" s="117" t="n">
        <v>15296.16629999999</v>
      </c>
      <c r="H6" s="117" t="n">
        <v>5134.91017288</v>
      </c>
      <c r="I6" s="152">
        <f>G6+H6</f>
        <v/>
      </c>
      <c r="J6" s="119" t="n">
        <v>25110</v>
      </c>
      <c r="K6" s="117" t="n">
        <v>15810.86205</v>
      </c>
      <c r="L6" s="117" t="n">
        <v>5351.665237539999</v>
      </c>
      <c r="M6" s="162">
        <f>K6+L6</f>
        <v/>
      </c>
      <c r="N6" s="87" t="n">
        <v>80</v>
      </c>
      <c r="O6" s="87" t="n">
        <v>77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3601.173551460001</v>
      </c>
      <c r="I8" s="152">
        <f>G8+H8</f>
        <v/>
      </c>
      <c r="J8" s="119" t="n">
        <v>0</v>
      </c>
      <c r="K8" s="117" t="n">
        <v>0</v>
      </c>
      <c r="L8" s="117" t="n">
        <v>3685.696366780001</v>
      </c>
      <c r="M8" s="162">
        <f>K8+L8</f>
        <v/>
      </c>
      <c r="N8" s="87" t="n">
        <v>6</v>
      </c>
      <c r="O8" s="87" t="n">
        <v>6</v>
      </c>
      <c r="P8" s="87" t="n">
        <v>6</v>
      </c>
    </row>
    <row r="9">
      <c r="B9" s="16" t="inlineStr">
        <is>
          <t>SMITH'S</t>
        </is>
      </c>
      <c r="C9" s="17" t="n">
        <v>1817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1963</v>
      </c>
      <c r="E10" s="161" t="inlineStr">
        <is>
          <t>Room 3</t>
        </is>
      </c>
      <c r="F10" s="119" t="n">
        <v>18413</v>
      </c>
      <c r="G10" s="117" t="n">
        <v>13477.7495</v>
      </c>
      <c r="H10" s="117" t="n">
        <v>987.7992661999999</v>
      </c>
      <c r="I10" s="152">
        <f>G10+H10</f>
        <v/>
      </c>
      <c r="J10" s="119" t="n">
        <v>17572</v>
      </c>
      <c r="K10" s="117" t="n">
        <v>13073.795</v>
      </c>
      <c r="L10" s="117" t="n">
        <v>902.9829234</v>
      </c>
      <c r="M10" s="162">
        <f>K10+L10</f>
        <v/>
      </c>
      <c r="N10" s="88" t="n">
        <v>51</v>
      </c>
      <c r="O10" s="88" t="n">
        <v>52</v>
      </c>
      <c r="P10" s="88" t="n">
        <v>48</v>
      </c>
    </row>
    <row r="11">
      <c r="B11" s="28" t="inlineStr">
        <is>
          <t>SPROUTS CO</t>
        </is>
      </c>
      <c r="C11" s="17" t="n">
        <v>998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2379</v>
      </c>
      <c r="E12" s="161" t="inlineStr">
        <is>
          <t>Room 4</t>
        </is>
      </c>
      <c r="F12" s="119" t="n">
        <v>13361</v>
      </c>
      <c r="G12" s="117" t="n">
        <v>11805.04975</v>
      </c>
      <c r="H12" s="117" t="n">
        <v>16244.0032047</v>
      </c>
      <c r="I12" s="152">
        <f>G12+H12</f>
        <v/>
      </c>
      <c r="J12" s="119" t="n">
        <v>13735</v>
      </c>
      <c r="K12" s="117" t="n">
        <v>12892.69475</v>
      </c>
      <c r="L12" s="117" t="n">
        <v>16481.37530345999</v>
      </c>
      <c r="M12" s="162">
        <f>K12+L12</f>
        <v/>
      </c>
      <c r="N12" s="88" t="n">
        <v>54</v>
      </c>
      <c r="O12" s="88" t="n">
        <v>53</v>
      </c>
      <c r="P12" s="88" t="n">
        <v>45</v>
      </c>
    </row>
    <row r="13">
      <c r="B13" s="16" t="inlineStr">
        <is>
          <t>ALBSFWY PHX</t>
        </is>
      </c>
      <c r="C13" s="17" t="n">
        <v>10269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2353</v>
      </c>
      <c r="E14" s="161" t="inlineStr">
        <is>
          <t>Room 5</t>
        </is>
      </c>
      <c r="F14" s="119" t="n">
        <v>22362</v>
      </c>
      <c r="G14" s="117" t="n">
        <v>18370.70125</v>
      </c>
      <c r="H14" s="117" t="n">
        <v>27275.26936032</v>
      </c>
      <c r="I14" s="152">
        <f>G14+H14</f>
        <v/>
      </c>
      <c r="J14" s="119" t="n">
        <v>22092</v>
      </c>
      <c r="K14" s="117" t="n">
        <v>21133.9005</v>
      </c>
      <c r="L14" s="117" t="n">
        <v>27099.73794957999</v>
      </c>
      <c r="M14" s="162">
        <f>K14+L14</f>
        <v/>
      </c>
      <c r="N14" s="88" t="n">
        <v>71</v>
      </c>
      <c r="O14" s="88" t="n">
        <v>64</v>
      </c>
      <c r="P14" s="88" t="n">
        <v>56</v>
      </c>
    </row>
    <row r="15">
      <c r="B15" s="28" t="inlineStr">
        <is>
          <t>FRY'S</t>
        </is>
      </c>
      <c r="C15" s="17" t="n">
        <v>30310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903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9047.939961439999</v>
      </c>
      <c r="I16" s="152">
        <f>G16+H16</f>
        <v/>
      </c>
      <c r="J16" s="119" t="n">
        <v>0</v>
      </c>
      <c r="K16" s="117" t="n">
        <v>0</v>
      </c>
      <c r="L16" s="117" t="n">
        <v>5736.898577099999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485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10969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958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5136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9853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35846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72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2379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18068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2961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0.xml><?xml version="1.0" encoding="utf-8"?>
<worksheet xmlns:r="http://schemas.openxmlformats.org/officeDocument/2006/relationships" xmlns="http://schemas.openxmlformats.org/spreadsheetml/2006/main">
  <sheetPr codeName="Sheet290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152</v>
      </c>
      <c r="E6" s="161" t="inlineStr">
        <is>
          <t xml:space="preserve">Room 1 </t>
        </is>
      </c>
      <c r="F6" s="119" t="n">
        <v>28973</v>
      </c>
      <c r="G6" s="117" t="n">
        <v>15640.6702</v>
      </c>
      <c r="H6" s="117" t="n">
        <v>5544.016270439999</v>
      </c>
      <c r="I6" s="152">
        <f>G6+H6</f>
        <v/>
      </c>
      <c r="J6" s="119" t="n">
        <v>30958</v>
      </c>
      <c r="K6" s="117" t="n">
        <v>17763.59194999999</v>
      </c>
      <c r="L6" s="117" t="n">
        <v>5745.69493184</v>
      </c>
      <c r="M6" s="162">
        <f>K6+L6</f>
        <v/>
      </c>
      <c r="N6" s="87" t="n">
        <v>89</v>
      </c>
      <c r="O6" s="87" t="n">
        <v>84</v>
      </c>
      <c r="P6" s="87" t="n">
        <v>81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3588.408512399999</v>
      </c>
      <c r="I8" s="152">
        <f>G8+H8</f>
        <v/>
      </c>
      <c r="J8" s="119" t="n">
        <v>0</v>
      </c>
      <c r="K8" s="117" t="n">
        <v>0</v>
      </c>
      <c r="L8" s="117" t="n">
        <v>3724.498654319999</v>
      </c>
      <c r="M8" s="162">
        <f>K8+L8</f>
        <v/>
      </c>
      <c r="N8" s="87" t="n">
        <v>5</v>
      </c>
      <c r="O8" s="87" t="n">
        <v>5</v>
      </c>
      <c r="P8" s="87" t="n">
        <v>2</v>
      </c>
    </row>
    <row r="9">
      <c r="B9" s="16" t="inlineStr">
        <is>
          <t>SMITH'S</t>
        </is>
      </c>
      <c r="C9" s="17" t="n">
        <v>2569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1960</v>
      </c>
      <c r="E10" s="161" t="inlineStr">
        <is>
          <t>Room 3</t>
        </is>
      </c>
      <c r="F10" s="119" t="n">
        <v>20555</v>
      </c>
      <c r="G10" s="117" t="n">
        <v>13586.76225</v>
      </c>
      <c r="H10" s="117" t="n">
        <v>933.8645985000002</v>
      </c>
      <c r="I10" s="152">
        <f>G10+H10</f>
        <v/>
      </c>
      <c r="J10" s="119" t="n">
        <v>21200</v>
      </c>
      <c r="K10" s="117" t="n">
        <v>14726.89275</v>
      </c>
      <c r="L10" s="117" t="n">
        <v>1010.8828442</v>
      </c>
      <c r="M10" s="162">
        <f>K10+L10</f>
        <v/>
      </c>
      <c r="N10" s="88" t="n">
        <v>57</v>
      </c>
      <c r="O10" s="88" t="n">
        <v>55</v>
      </c>
      <c r="P10" s="88" t="n">
        <v>55</v>
      </c>
    </row>
    <row r="11">
      <c r="B11" s="28" t="inlineStr">
        <is>
          <t>SPROUTS CO</t>
        </is>
      </c>
      <c r="C11" s="17" t="n">
        <v>1135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2395</v>
      </c>
      <c r="E12" s="161" t="inlineStr">
        <is>
          <t>Room 4</t>
        </is>
      </c>
      <c r="F12" s="119" t="n">
        <v>15505</v>
      </c>
      <c r="G12" s="117" t="n">
        <v>12224.9125</v>
      </c>
      <c r="H12" s="117" t="n">
        <v>18382.26177824999</v>
      </c>
      <c r="I12" s="152">
        <f>G12+H12</f>
        <v/>
      </c>
      <c r="J12" s="119" t="n">
        <v>15098</v>
      </c>
      <c r="K12" s="117" t="n">
        <v>13797.22225</v>
      </c>
      <c r="L12" s="117" t="n">
        <v>18245.64314982001</v>
      </c>
      <c r="M12" s="162">
        <f>K12+L12</f>
        <v/>
      </c>
      <c r="N12" s="88" t="n">
        <v>53</v>
      </c>
      <c r="O12" s="88" t="n">
        <v>51</v>
      </c>
      <c r="P12" s="88" t="n">
        <v>46</v>
      </c>
    </row>
    <row r="13">
      <c r="B13" s="16" t="inlineStr">
        <is>
          <t>ALBSFWY PHX</t>
        </is>
      </c>
      <c r="C13" s="17" t="n">
        <v>12669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1625</v>
      </c>
      <c r="E14" s="161" t="inlineStr">
        <is>
          <t>Room 5</t>
        </is>
      </c>
      <c r="F14" s="119" t="n">
        <v>22581</v>
      </c>
      <c r="G14" s="117" t="n">
        <v>18157.84625</v>
      </c>
      <c r="H14" s="117" t="n">
        <v>27580.77996027998</v>
      </c>
      <c r="I14" s="152">
        <f>G14+H14</f>
        <v/>
      </c>
      <c r="J14" s="119" t="n">
        <v>22637</v>
      </c>
      <c r="K14" s="117" t="n">
        <v>21161.1945</v>
      </c>
      <c r="L14" s="117" t="n">
        <v>27502.96101753999</v>
      </c>
      <c r="M14" s="162">
        <f>K14+L14</f>
        <v/>
      </c>
      <c r="N14" s="88" t="n">
        <v>73</v>
      </c>
      <c r="O14" s="88" t="n">
        <v>69</v>
      </c>
      <c r="P14" s="88" t="n">
        <v>62</v>
      </c>
    </row>
    <row r="15">
      <c r="B15" s="28" t="inlineStr">
        <is>
          <t>FRY'S</t>
        </is>
      </c>
      <c r="C15" s="17">
        <f>30279+8280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1142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6073.703249479999</v>
      </c>
      <c r="I16" s="152">
        <f>G16+H16</f>
        <v/>
      </c>
      <c r="J16" s="119" t="n">
        <v>0</v>
      </c>
      <c r="K16" s="117" t="n">
        <v>0</v>
      </c>
      <c r="L16" s="117" t="n">
        <v>6183.75482136</v>
      </c>
      <c r="M16" s="162">
        <f>K16+L16</f>
        <v/>
      </c>
      <c r="N16" s="88" t="n">
        <v>12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213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12405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1296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5506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11861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20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38871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152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2395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17615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3677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1.xml><?xml version="1.0" encoding="utf-8"?>
<worksheet xmlns:r="http://schemas.openxmlformats.org/officeDocument/2006/relationships" xmlns="http://schemas.openxmlformats.org/spreadsheetml/2006/main">
  <sheetPr codeName="Sheet291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4" t="inlineStr">
        <is>
          <t>Updated HC 8:24</t>
        </is>
      </c>
    </row>
    <row r="6">
      <c r="B6" s="16" t="inlineStr">
        <is>
          <t>QT</t>
        </is>
      </c>
      <c r="C6" s="17" t="n">
        <v>66</v>
      </c>
      <c r="E6" s="161" t="inlineStr">
        <is>
          <t xml:space="preserve">Room 1 </t>
        </is>
      </c>
      <c r="F6" s="119" t="n">
        <v>28146</v>
      </c>
      <c r="G6" s="117" t="n">
        <v>13502.38725</v>
      </c>
      <c r="H6" s="117" t="n">
        <v>4834.984887039998</v>
      </c>
      <c r="I6" s="152">
        <f>G6+H6</f>
        <v/>
      </c>
      <c r="J6" s="119" t="n">
        <v>28007</v>
      </c>
      <c r="K6" s="117" t="n">
        <v>15265.74425000001</v>
      </c>
      <c r="L6" s="117" t="n">
        <v>5030.546588759997</v>
      </c>
      <c r="M6" s="162">
        <f>K6+L6</f>
        <v/>
      </c>
      <c r="N6" s="87" t="n">
        <v>82</v>
      </c>
      <c r="O6" s="87" t="n">
        <v>74</v>
      </c>
      <c r="P6" s="87" t="n">
        <v>73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30</v>
      </c>
      <c r="E8" s="161" t="inlineStr">
        <is>
          <t>Room 2</t>
        </is>
      </c>
      <c r="F8" s="119" t="n">
        <v>0</v>
      </c>
      <c r="G8" s="117" t="n">
        <v>0</v>
      </c>
      <c r="H8" s="117" t="n">
        <v>4119.730804299999</v>
      </c>
      <c r="I8" s="152">
        <f>G8+H8</f>
        <v/>
      </c>
      <c r="J8" s="119" t="n">
        <v>0</v>
      </c>
      <c r="K8" s="117" t="n">
        <v>0</v>
      </c>
      <c r="L8" s="117" t="n">
        <v>4192.83312118</v>
      </c>
      <c r="M8" s="162">
        <f>K8+L8</f>
        <v/>
      </c>
      <c r="N8" s="87" t="n">
        <v>4</v>
      </c>
      <c r="O8" s="87" t="n">
        <v>4</v>
      </c>
      <c r="P8" s="87" t="n">
        <v>4</v>
      </c>
    </row>
    <row r="9">
      <c r="B9" s="16" t="inlineStr">
        <is>
          <t>SMITH'S</t>
        </is>
      </c>
      <c r="C9" s="17" t="n">
        <v>1789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1980</v>
      </c>
      <c r="E10" s="161" t="inlineStr">
        <is>
          <t>Room 3</t>
        </is>
      </c>
      <c r="F10" s="119" t="n">
        <v>19141</v>
      </c>
      <c r="G10" s="117" t="n">
        <v>12949.4685</v>
      </c>
      <c r="H10" s="117" t="n">
        <v>926.4095589999999</v>
      </c>
      <c r="I10" s="152">
        <f>G10+H10</f>
        <v/>
      </c>
      <c r="J10" s="119" t="n">
        <v>19236</v>
      </c>
      <c r="K10" s="117" t="n">
        <v>13916.7865</v>
      </c>
      <c r="L10" s="117" t="n">
        <v>891.5706041999999</v>
      </c>
      <c r="M10" s="162">
        <f>K10+L10</f>
        <v/>
      </c>
      <c r="N10" s="88" t="n">
        <v>51</v>
      </c>
      <c r="O10" s="88" t="n">
        <v>50</v>
      </c>
      <c r="P10" s="88" t="n">
        <v>51</v>
      </c>
    </row>
    <row r="11">
      <c r="B11" s="28" t="inlineStr">
        <is>
          <t>SPROUTS CO</t>
        </is>
      </c>
      <c r="C11" s="17" t="n">
        <v>1255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2397</v>
      </c>
      <c r="E12" s="161" t="inlineStr">
        <is>
          <t>Room 4</t>
        </is>
      </c>
      <c r="F12" s="119" t="n">
        <v>14408</v>
      </c>
      <c r="G12" s="117" t="n">
        <v>11306.29875</v>
      </c>
      <c r="H12" s="117" t="n">
        <v>16457.11715550999</v>
      </c>
      <c r="I12" s="152">
        <f>G12+H12</f>
        <v/>
      </c>
      <c r="J12" s="119" t="n">
        <v>14612</v>
      </c>
      <c r="K12" s="117" t="n">
        <v>12946.865</v>
      </c>
      <c r="L12" s="117" t="n">
        <v>16605.79657569</v>
      </c>
      <c r="M12" s="162">
        <f>K12+L12</f>
        <v/>
      </c>
      <c r="N12" s="88" t="n">
        <v>55</v>
      </c>
      <c r="O12" s="88" t="n">
        <v>52</v>
      </c>
      <c r="P12" s="88" t="n">
        <v>48</v>
      </c>
    </row>
    <row r="13">
      <c r="B13" s="16" t="inlineStr">
        <is>
          <t>ALBSFWY PHX</t>
        </is>
      </c>
      <c r="C13" s="17" t="n">
        <v>12990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2139</v>
      </c>
      <c r="E14" s="161" t="inlineStr">
        <is>
          <t>Room 5</t>
        </is>
      </c>
      <c r="F14" s="119" t="n">
        <v>21434</v>
      </c>
      <c r="G14" s="117" t="n">
        <v>17482.225</v>
      </c>
      <c r="H14" s="117" t="n">
        <v>25512.89970928001</v>
      </c>
      <c r="I14" s="152">
        <f>G14+H14</f>
        <v/>
      </c>
      <c r="J14" s="119" t="n">
        <v>22322</v>
      </c>
      <c r="K14" s="117" t="n">
        <v>21123.03925</v>
      </c>
      <c r="L14" s="117" t="n">
        <v>26736.89999450002</v>
      </c>
      <c r="M14" s="162">
        <f>K14+L14</f>
        <v/>
      </c>
      <c r="N14" s="88" t="n">
        <v>68</v>
      </c>
      <c r="O14" s="88" t="n">
        <v>63</v>
      </c>
      <c r="P14" s="88" t="n">
        <v>52</v>
      </c>
    </row>
    <row r="15">
      <c r="B15" s="28" t="inlineStr">
        <is>
          <t>FRY'S</t>
        </is>
      </c>
      <c r="C15" s="17">
        <f>29125+7603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1502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9167.18529962</v>
      </c>
      <c r="I16" s="152">
        <f>G16+H16</f>
        <v/>
      </c>
      <c r="J16" s="119" t="n">
        <v>0</v>
      </c>
      <c r="K16" s="117" t="n">
        <v>0</v>
      </c>
      <c r="L16" s="117" t="n">
        <v>9317.110244240001</v>
      </c>
      <c r="M16" s="162">
        <f>K16+L16</f>
        <v/>
      </c>
      <c r="N16" s="88" t="n">
        <v>11</v>
      </c>
      <c r="O16" s="88" t="n">
        <v>11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393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10750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1493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5364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12188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30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35693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66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2397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18385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3667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2.xml><?xml version="1.0" encoding="utf-8"?>
<worksheet xmlns:r="http://schemas.openxmlformats.org/officeDocument/2006/relationships" xmlns="http://schemas.openxmlformats.org/spreadsheetml/2006/main">
  <sheetPr codeName="Sheet292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115</v>
      </c>
      <c r="E6" s="161" t="inlineStr">
        <is>
          <t xml:space="preserve">Room 1 </t>
        </is>
      </c>
      <c r="F6" s="119" t="n">
        <v>27283</v>
      </c>
      <c r="G6" s="117" t="n">
        <v>13410.50585</v>
      </c>
      <c r="H6" s="117" t="n">
        <v>5505.928791720001</v>
      </c>
      <c r="I6" s="152">
        <f>G6+H6</f>
        <v/>
      </c>
      <c r="J6" s="119" t="n">
        <v>28805</v>
      </c>
      <c r="K6" s="117" t="n">
        <v>14911.28085</v>
      </c>
      <c r="L6" s="117" t="n">
        <v>5597.452283380004</v>
      </c>
      <c r="M6" s="162">
        <f>K6+L6</f>
        <v/>
      </c>
      <c r="N6" s="87" t="n">
        <v>84</v>
      </c>
      <c r="O6" s="87" t="n">
        <v>80</v>
      </c>
      <c r="P6" s="87" t="n">
        <v>77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3540.287070299999</v>
      </c>
      <c r="I8" s="152">
        <f>G8+H8</f>
        <v/>
      </c>
      <c r="J8" s="119" t="n">
        <v>0</v>
      </c>
      <c r="K8" s="117" t="n">
        <v>0</v>
      </c>
      <c r="L8" s="117" t="n">
        <v>3619.48075442</v>
      </c>
      <c r="M8" s="162">
        <f>K8+L8</f>
        <v/>
      </c>
      <c r="N8" s="87" t="n">
        <v>4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2461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1756</v>
      </c>
      <c r="E10" s="161" t="inlineStr">
        <is>
          <t>Room 3</t>
        </is>
      </c>
      <c r="F10" s="119" t="n">
        <v>19143</v>
      </c>
      <c r="G10" s="117" t="n">
        <v>13261.6145</v>
      </c>
      <c r="H10" s="117" t="n">
        <v>783.8642718000001</v>
      </c>
      <c r="I10" s="152">
        <f>G10+H10</f>
        <v/>
      </c>
      <c r="J10" s="119" t="n">
        <v>19510</v>
      </c>
      <c r="K10" s="117" t="n">
        <v>13709.2915</v>
      </c>
      <c r="L10" s="117" t="n">
        <v>838.8691479199999</v>
      </c>
      <c r="M10" s="162">
        <f>K10+L10</f>
        <v/>
      </c>
      <c r="N10" s="88" t="n">
        <v>57</v>
      </c>
      <c r="O10" s="88" t="n">
        <v>55</v>
      </c>
      <c r="P10" s="88" t="n">
        <v>55</v>
      </c>
    </row>
    <row r="11">
      <c r="B11" s="28" t="inlineStr">
        <is>
          <t>SPROUTS CO</t>
        </is>
      </c>
      <c r="C11" s="17" t="n">
        <v>1115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2499</v>
      </c>
      <c r="E12" s="161" t="inlineStr">
        <is>
          <t>Room 4</t>
        </is>
      </c>
      <c r="F12" s="119" t="n">
        <v>14695</v>
      </c>
      <c r="G12" s="117" t="n">
        <v>11887.21625</v>
      </c>
      <c r="H12" s="117" t="n">
        <v>17638.83110487001</v>
      </c>
      <c r="I12" s="152">
        <f>G12+H12</f>
        <v/>
      </c>
      <c r="J12" s="119" t="n">
        <v>14752</v>
      </c>
      <c r="K12" s="117" t="n">
        <v>13598.78100000001</v>
      </c>
      <c r="L12" s="117" t="n">
        <v>17576.06437438</v>
      </c>
      <c r="M12" s="162">
        <f>K12+L12</f>
        <v/>
      </c>
      <c r="N12" s="88" t="n">
        <v>51</v>
      </c>
      <c r="O12" s="88" t="n">
        <v>48</v>
      </c>
      <c r="P12" s="88" t="n">
        <v>44</v>
      </c>
    </row>
    <row r="13">
      <c r="B13" s="16" t="inlineStr">
        <is>
          <t>ALBSFWY PHX</t>
        </is>
      </c>
      <c r="C13" s="17" t="n">
        <v>11149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1558</v>
      </c>
      <c r="E14" s="161" t="inlineStr">
        <is>
          <t>Room 5</t>
        </is>
      </c>
      <c r="F14" s="119" t="n">
        <v>21482</v>
      </c>
      <c r="G14" s="117" t="n">
        <v>17905.355</v>
      </c>
      <c r="H14" s="117" t="n">
        <v>27020.16332473999</v>
      </c>
      <c r="I14" s="152">
        <f>G14+H14</f>
        <v/>
      </c>
      <c r="J14" s="119" t="n">
        <v>21511</v>
      </c>
      <c r="K14" s="117" t="n">
        <v>20657.20575</v>
      </c>
      <c r="L14" s="117" t="n">
        <v>27232.72737023999</v>
      </c>
      <c r="M14" s="162">
        <f>K14+L14</f>
        <v/>
      </c>
      <c r="N14" s="88" t="n">
        <v>73</v>
      </c>
      <c r="O14" s="88" t="n">
        <v>68</v>
      </c>
      <c r="P14" s="88" t="n">
        <v>59</v>
      </c>
    </row>
    <row r="15">
      <c r="B15" s="28" t="inlineStr">
        <is>
          <t>FRY'S</t>
        </is>
      </c>
      <c r="C15" s="17" t="n">
        <v>26255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1140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6075.46461698</v>
      </c>
      <c r="I16" s="152">
        <f>G16+H16</f>
        <v/>
      </c>
      <c r="J16" s="119" t="n">
        <v>0</v>
      </c>
      <c r="K16" s="117" t="n">
        <v>0</v>
      </c>
      <c r="L16" s="117" t="n">
        <v>6130.758565599999</v>
      </c>
      <c r="M16" s="162">
        <f>K16+L16</f>
        <v/>
      </c>
      <c r="N16" s="88" t="n">
        <v>11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209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10810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2227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4834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11010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37995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115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2499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16205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3478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3.xml><?xml version="1.0" encoding="utf-8"?>
<worksheet xmlns:r="http://schemas.openxmlformats.org/officeDocument/2006/relationships" xmlns="http://schemas.openxmlformats.org/spreadsheetml/2006/main">
  <sheetPr codeName="Sheet293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23381</v>
      </c>
      <c r="G6" s="117" t="n">
        <v>12917.24</v>
      </c>
      <c r="H6" s="117" t="n">
        <v>4159.005570119998</v>
      </c>
      <c r="I6" s="152">
        <f>G6+H6</f>
        <v/>
      </c>
      <c r="J6" s="119" t="n">
        <v>23957</v>
      </c>
      <c r="K6" s="117" t="n">
        <v>14332.458</v>
      </c>
      <c r="L6" s="117" t="n">
        <v>4656.518027559999</v>
      </c>
      <c r="M6" s="162">
        <f>K6+L6</f>
        <v/>
      </c>
      <c r="N6" s="87" t="n">
        <v>83</v>
      </c>
      <c r="O6" s="87" t="n">
        <v>75</v>
      </c>
      <c r="P6" s="87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3645.889874200001</v>
      </c>
      <c r="I8" s="152">
        <f>G8+H8</f>
        <v/>
      </c>
      <c r="J8" s="119" t="n">
        <v>0</v>
      </c>
      <c r="K8" s="117" t="n">
        <v>0</v>
      </c>
      <c r="L8" s="117" t="n">
        <v>3911.74948926</v>
      </c>
      <c r="M8" s="162">
        <f>K8+L8</f>
        <v/>
      </c>
      <c r="N8" s="87" t="n">
        <v>6</v>
      </c>
      <c r="O8" s="87" t="n">
        <v>8</v>
      </c>
      <c r="P8" s="87" t="n">
        <v>5</v>
      </c>
    </row>
    <row r="9">
      <c r="B9" s="16" t="inlineStr">
        <is>
          <t>SMITH'S</t>
        </is>
      </c>
      <c r="C9" s="17" t="n">
        <v>2032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2097</v>
      </c>
      <c r="E10" s="161" t="inlineStr">
        <is>
          <t>Room 3</t>
        </is>
      </c>
      <c r="F10" s="119" t="n">
        <v>16910</v>
      </c>
      <c r="G10" s="117" t="n">
        <v>12870.922</v>
      </c>
      <c r="H10" s="117" t="n">
        <v>784.0400260000001</v>
      </c>
      <c r="I10" s="152">
        <f>G10+H10</f>
        <v/>
      </c>
      <c r="J10" s="119" t="n">
        <v>17638</v>
      </c>
      <c r="K10" s="117" t="n">
        <v>13969.6145</v>
      </c>
      <c r="L10" s="117" t="n">
        <v>763.3986600000001</v>
      </c>
      <c r="M10" s="162">
        <f>K10+L10</f>
        <v/>
      </c>
      <c r="N10" s="88" t="n">
        <v>52</v>
      </c>
      <c r="O10" s="88" t="n">
        <v>53</v>
      </c>
      <c r="P10" s="88" t="n">
        <v>48</v>
      </c>
    </row>
    <row r="11">
      <c r="B11" s="28" t="inlineStr">
        <is>
          <t>SPROUTS CO</t>
        </is>
      </c>
      <c r="C11" s="17" t="n">
        <v>943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3989</v>
      </c>
      <c r="E12" s="161" t="inlineStr">
        <is>
          <t>Room 4</t>
        </is>
      </c>
      <c r="F12" s="119" t="n">
        <v>14908</v>
      </c>
      <c r="G12" s="117" t="n">
        <v>11966.722</v>
      </c>
      <c r="H12" s="117" t="n">
        <v>17649.68790894</v>
      </c>
      <c r="I12" s="152">
        <f>G12+H12</f>
        <v/>
      </c>
      <c r="J12" s="119" t="n">
        <v>15503</v>
      </c>
      <c r="K12" s="117" t="n">
        <v>14608.19</v>
      </c>
      <c r="L12" s="117" t="n">
        <v>18198.16972754001</v>
      </c>
      <c r="M12" s="162">
        <f>K12+L12</f>
        <v/>
      </c>
      <c r="N12" s="88" t="n">
        <v>58</v>
      </c>
      <c r="O12" s="88" t="n">
        <v>54</v>
      </c>
      <c r="P12" s="88" t="n">
        <v>43</v>
      </c>
    </row>
    <row r="13">
      <c r="B13" s="16" t="inlineStr">
        <is>
          <t>ALBSFWY PHX</t>
        </is>
      </c>
      <c r="C13" s="17" t="n">
        <v>11628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2139</v>
      </c>
      <c r="E14" s="161" t="inlineStr">
        <is>
          <t>Room 5</t>
        </is>
      </c>
      <c r="F14" s="119" t="n">
        <v>27549</v>
      </c>
      <c r="G14" s="117" t="n">
        <v>20192.10625</v>
      </c>
      <c r="H14" s="117" t="n">
        <v>33263.69429856001</v>
      </c>
      <c r="I14" s="152">
        <f>G14+H14</f>
        <v/>
      </c>
      <c r="J14" s="119" t="n">
        <v>28265</v>
      </c>
      <c r="K14" s="117" t="n">
        <v>24652.595</v>
      </c>
      <c r="L14" s="117" t="n">
        <v>34316.40029485998</v>
      </c>
      <c r="M14" s="162">
        <f>K14+L14</f>
        <v/>
      </c>
      <c r="N14" s="88" t="n">
        <v>72</v>
      </c>
      <c r="O14" s="88" t="n">
        <v>69</v>
      </c>
      <c r="P14" s="88" t="n">
        <v>64</v>
      </c>
    </row>
    <row r="15">
      <c r="B15" s="28" t="inlineStr">
        <is>
          <t>FRY'S</t>
        </is>
      </c>
      <c r="C15" s="17">
        <f>31444+8218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2117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9901.573825400001</v>
      </c>
      <c r="I16" s="152">
        <f>G16+H16</f>
        <v/>
      </c>
      <c r="J16" s="119" t="n">
        <v>0</v>
      </c>
      <c r="K16" s="117" t="n">
        <v>0</v>
      </c>
      <c r="L16" s="117" t="n">
        <v>9944.203893999998</v>
      </c>
      <c r="M16" s="162">
        <f>K16+L16</f>
        <v/>
      </c>
      <c r="N16" s="88" t="n">
        <v>14</v>
      </c>
      <c r="O16" s="88" t="n">
        <v>14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393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9671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490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5002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9345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38527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3989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15895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3915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4.xml><?xml version="1.0" encoding="utf-8"?>
<worksheet xmlns:r="http://schemas.openxmlformats.org/officeDocument/2006/relationships" xmlns="http://schemas.openxmlformats.org/spreadsheetml/2006/main">
  <sheetPr codeName="Sheet294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91</v>
      </c>
      <c r="E6" s="161" t="inlineStr">
        <is>
          <t xml:space="preserve">Room 1 </t>
        </is>
      </c>
      <c r="F6" s="119" t="n">
        <v>29803</v>
      </c>
      <c r="G6" s="117" t="n">
        <v>13035.59611666667</v>
      </c>
      <c r="H6" s="117" t="n">
        <v>5225.241669080001</v>
      </c>
      <c r="I6" s="152">
        <f>G6+H6</f>
        <v/>
      </c>
      <c r="J6" s="119" t="n">
        <v>31165</v>
      </c>
      <c r="K6" s="117" t="n">
        <v>17199.50361666667</v>
      </c>
      <c r="L6" s="117" t="n">
        <v>5441.496228320001</v>
      </c>
      <c r="M6" s="162">
        <f>K6+L6</f>
        <v/>
      </c>
      <c r="N6" s="87" t="n">
        <v>88</v>
      </c>
      <c r="O6" s="87" t="n">
        <v>76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4102.223954519999</v>
      </c>
      <c r="I8" s="152">
        <f>G8+H8</f>
        <v/>
      </c>
      <c r="J8" s="119" t="n">
        <v>0</v>
      </c>
      <c r="K8" s="117" t="n">
        <v>0</v>
      </c>
      <c r="L8" s="117" t="n">
        <v>4178.16710354</v>
      </c>
      <c r="M8" s="162">
        <f>K8+L8</f>
        <v/>
      </c>
      <c r="N8" s="87" t="n">
        <v>4</v>
      </c>
      <c r="O8" s="87" t="n">
        <v>4</v>
      </c>
      <c r="P8" s="87" t="n">
        <v>1</v>
      </c>
    </row>
    <row r="9">
      <c r="B9" s="16" t="inlineStr">
        <is>
          <t>SMITH'S</t>
        </is>
      </c>
      <c r="C9" s="17" t="n">
        <v>2374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2458</v>
      </c>
      <c r="E10" s="161" t="inlineStr">
        <is>
          <t>Room 3</t>
        </is>
      </c>
      <c r="F10" s="119" t="n">
        <v>19628</v>
      </c>
      <c r="G10" s="117" t="n">
        <v>13143.163</v>
      </c>
      <c r="H10" s="117" t="n">
        <v>914.536201</v>
      </c>
      <c r="I10" s="152">
        <f>G10+H10</f>
        <v/>
      </c>
      <c r="J10" s="119" t="n">
        <v>20123</v>
      </c>
      <c r="K10" s="117" t="n">
        <v>14620.493</v>
      </c>
      <c r="L10" s="117" t="n">
        <v>981.5058008000001</v>
      </c>
      <c r="M10" s="162">
        <f>K10+L10</f>
        <v/>
      </c>
      <c r="N10" s="88" t="n">
        <v>62</v>
      </c>
      <c r="O10" s="88" t="n">
        <v>60</v>
      </c>
      <c r="P10" s="88" t="n">
        <v>53</v>
      </c>
    </row>
    <row r="11">
      <c r="B11" s="28" t="inlineStr">
        <is>
          <t>SPROUTS CO</t>
        </is>
      </c>
      <c r="C11" s="17" t="n">
        <v>1110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2077</v>
      </c>
      <c r="E12" s="161" t="inlineStr">
        <is>
          <t>Room 4</t>
        </is>
      </c>
      <c r="F12" s="119" t="n">
        <v>17060</v>
      </c>
      <c r="G12" s="117" t="n">
        <v>12952.3265</v>
      </c>
      <c r="H12" s="117" t="n">
        <v>19326.26529135</v>
      </c>
      <c r="I12" s="152">
        <f>G12+H12</f>
        <v/>
      </c>
      <c r="J12" s="119" t="n">
        <v>17677</v>
      </c>
      <c r="K12" s="117" t="n">
        <v>16149.184</v>
      </c>
      <c r="L12" s="117" t="n">
        <v>19892.7776964</v>
      </c>
      <c r="M12" s="162">
        <f>K12+L12</f>
        <v/>
      </c>
      <c r="N12" s="88" t="n">
        <v>59</v>
      </c>
      <c r="O12" s="88" t="n">
        <v>57</v>
      </c>
      <c r="P12" s="88" t="n">
        <v>47</v>
      </c>
    </row>
    <row r="13">
      <c r="B13" s="16" t="inlineStr">
        <is>
          <t>ALBSFWY PHX</t>
        </is>
      </c>
      <c r="C13" s="17" t="n">
        <v>8315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1588</v>
      </c>
      <c r="E14" s="161" t="inlineStr">
        <is>
          <t>Room 5</t>
        </is>
      </c>
      <c r="F14" s="119" t="n">
        <v>20294</v>
      </c>
      <c r="G14" s="117" t="n">
        <v>19288.9075</v>
      </c>
      <c r="H14" s="117" t="n">
        <v>25393.82671919999</v>
      </c>
      <c r="I14" s="152">
        <f>G14+H14</f>
        <v/>
      </c>
      <c r="J14" s="119" t="n">
        <v>21132</v>
      </c>
      <c r="K14" s="117" t="n">
        <v>20988.96225</v>
      </c>
      <c r="L14" s="117" t="n">
        <v>26707.85421404</v>
      </c>
      <c r="M14" s="162">
        <f>K14+L14</f>
        <v/>
      </c>
      <c r="N14" s="88" t="n">
        <v>68</v>
      </c>
      <c r="O14" s="88" t="n">
        <v>65</v>
      </c>
      <c r="P14" s="88" t="n">
        <v>53</v>
      </c>
    </row>
    <row r="15">
      <c r="B15" s="28" t="inlineStr">
        <is>
          <t>FRY'S</t>
        </is>
      </c>
      <c r="C15" s="17" t="n">
        <v>32316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1309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6378.1368605</v>
      </c>
      <c r="I16" s="152">
        <f>G16+H16</f>
        <v/>
      </c>
      <c r="J16" s="119" t="n">
        <v>0</v>
      </c>
      <c r="K16" s="117" t="n">
        <v>0</v>
      </c>
      <c r="L16" s="117" t="n">
        <v>6311.70334648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209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12587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1380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5120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12429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40510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91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2077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17710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3289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5.xml><?xml version="1.0" encoding="utf-8"?>
<worksheet xmlns:r="http://schemas.openxmlformats.org/officeDocument/2006/relationships" xmlns="http://schemas.openxmlformats.org/spreadsheetml/2006/main">
  <sheetPr codeName="Sheet295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11730</v>
      </c>
      <c r="G6" s="117" t="n">
        <v>16508.17421666667</v>
      </c>
      <c r="H6" s="117" t="n">
        <v>253.018725</v>
      </c>
      <c r="I6" s="152">
        <f>G6+H6</f>
        <v/>
      </c>
      <c r="J6" s="119" t="n">
        <v>11296</v>
      </c>
      <c r="K6" s="117" t="n">
        <v>16302</v>
      </c>
      <c r="L6" s="117" t="n">
        <v>250</v>
      </c>
      <c r="M6" s="162">
        <f>K6+L6</f>
        <v/>
      </c>
      <c r="N6" s="87" t="n">
        <v>47</v>
      </c>
      <c r="O6" s="87" t="n">
        <v>44</v>
      </c>
      <c r="P6" s="87" t="n">
        <v>39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5817</v>
      </c>
      <c r="G10" s="117" t="n">
        <v>7103.55525</v>
      </c>
      <c r="H10" s="117" t="n">
        <v>912.2378951999999</v>
      </c>
      <c r="I10" s="152">
        <f>G10+H10</f>
        <v/>
      </c>
      <c r="J10" s="119" t="n">
        <v>5718</v>
      </c>
      <c r="K10" s="117" t="n">
        <v>7088</v>
      </c>
      <c r="L10" s="117" t="n">
        <v>898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10932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884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5198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0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17547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6.xml><?xml version="1.0" encoding="utf-8"?>
<worksheet xmlns:r="http://schemas.openxmlformats.org/officeDocument/2006/relationships" xmlns="http://schemas.openxmlformats.org/spreadsheetml/2006/main">
  <sheetPr codeName="Sheet296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75</v>
      </c>
      <c r="E6" s="161" t="inlineStr">
        <is>
          <t xml:space="preserve">Room 1 </t>
        </is>
      </c>
      <c r="F6" s="119" t="n">
        <v>25931</v>
      </c>
      <c r="G6" s="117" t="n">
        <v>13442.58943333334</v>
      </c>
      <c r="H6" s="117" t="n">
        <v>5078.257292079998</v>
      </c>
      <c r="I6" s="152">
        <f>G6+H6</f>
        <v/>
      </c>
      <c r="J6" s="119" t="n">
        <v>26621</v>
      </c>
      <c r="K6" s="117" t="n">
        <v>14130.54668333334</v>
      </c>
      <c r="L6" s="117" t="n">
        <v>4835.639568279998</v>
      </c>
      <c r="M6" s="162">
        <f>K6+L6</f>
        <v/>
      </c>
      <c r="N6" s="87" t="n">
        <v>81</v>
      </c>
      <c r="O6" s="87" t="n">
        <v>75</v>
      </c>
      <c r="P6" s="87" t="n">
        <v>65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4031.47286546</v>
      </c>
      <c r="I8" s="152">
        <f>G8+H8</f>
        <v/>
      </c>
      <c r="J8" s="119" t="n">
        <v>0</v>
      </c>
      <c r="K8" s="117" t="n">
        <v>0</v>
      </c>
      <c r="L8" s="117" t="n">
        <v>3988.68660066</v>
      </c>
      <c r="M8" s="162">
        <f>K8+L8</f>
        <v/>
      </c>
      <c r="N8" s="87" t="n">
        <v>5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1789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2073</v>
      </c>
      <c r="E10" s="161" t="inlineStr">
        <is>
          <t>Room 3</t>
        </is>
      </c>
      <c r="F10" s="119" t="n">
        <v>18220</v>
      </c>
      <c r="G10" s="117" t="n">
        <v>13158.56475</v>
      </c>
      <c r="H10" s="117" t="n">
        <v>944.9642655</v>
      </c>
      <c r="I10" s="152">
        <f>G10+H10</f>
        <v/>
      </c>
      <c r="J10" s="119" t="n">
        <v>18304</v>
      </c>
      <c r="K10" s="117" t="n">
        <v>13323.22025</v>
      </c>
      <c r="L10" s="117" t="n">
        <v>961.9639060199999</v>
      </c>
      <c r="M10" s="162">
        <f>K10+L10</f>
        <v/>
      </c>
      <c r="N10" s="88" t="n">
        <v>53</v>
      </c>
      <c r="O10" s="88" t="n">
        <v>51</v>
      </c>
      <c r="P10" s="88" t="n">
        <v>43</v>
      </c>
    </row>
    <row r="11">
      <c r="B11" s="28" t="inlineStr">
        <is>
          <t>SPROUTS CO</t>
        </is>
      </c>
      <c r="C11" s="17" t="n">
        <v>997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2377</v>
      </c>
      <c r="E12" s="161" t="inlineStr">
        <is>
          <t>Room 4</t>
        </is>
      </c>
      <c r="F12" s="119" t="n">
        <v>15611</v>
      </c>
      <c r="G12" s="117" t="n">
        <v>12794.94225</v>
      </c>
      <c r="H12" s="117" t="n">
        <v>18076.87854816999</v>
      </c>
      <c r="I12" s="152">
        <f>G12+H12</f>
        <v/>
      </c>
      <c r="J12" s="119" t="n">
        <v>15855</v>
      </c>
      <c r="K12" s="117" t="n">
        <v>14682.13775</v>
      </c>
      <c r="L12" s="117" t="n">
        <v>18331.84743834</v>
      </c>
      <c r="M12" s="162">
        <f>K12+L12</f>
        <v/>
      </c>
      <c r="N12" s="88" t="n">
        <v>54</v>
      </c>
      <c r="O12" s="88" t="n">
        <v>53</v>
      </c>
      <c r="P12" s="88" t="n">
        <v>43</v>
      </c>
    </row>
    <row r="13">
      <c r="B13" s="16" t="inlineStr">
        <is>
          <t>ALBSFWY PHX</t>
        </is>
      </c>
      <c r="C13" s="17" t="n">
        <v>10107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2139</v>
      </c>
      <c r="E14" s="161" t="inlineStr">
        <is>
          <t>Room 5</t>
        </is>
      </c>
      <c r="F14" s="119" t="n">
        <v>21861</v>
      </c>
      <c r="G14" s="117" t="n">
        <v>18131.7025</v>
      </c>
      <c r="H14" s="117" t="n">
        <v>27206.94628064</v>
      </c>
      <c r="I14" s="152">
        <f>G14+H14</f>
        <v/>
      </c>
      <c r="J14" s="119" t="n">
        <v>22994</v>
      </c>
      <c r="K14" s="117" t="n">
        <v>22618.7125</v>
      </c>
      <c r="L14" s="117" t="n">
        <v>29047.63540358003</v>
      </c>
      <c r="M14" s="162">
        <f>K14+L14</f>
        <v/>
      </c>
      <c r="N14" s="88" t="n">
        <v>69</v>
      </c>
      <c r="O14" s="88" t="n">
        <v>66</v>
      </c>
      <c r="P14" s="88" t="n">
        <v>53</v>
      </c>
    </row>
    <row r="15">
      <c r="B15" s="28" t="inlineStr">
        <is>
          <t>FRY'S</t>
        </is>
      </c>
      <c r="C15" s="17" t="n">
        <v>32330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1503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9261.91660142</v>
      </c>
      <c r="I16" s="152">
        <f>G16+H16</f>
        <v/>
      </c>
      <c r="J16" s="119" t="n">
        <v>0</v>
      </c>
      <c r="K16" s="117" t="n">
        <v>0</v>
      </c>
      <c r="L16" s="117" t="n">
        <v>9141.59205148</v>
      </c>
      <c r="M16" s="162">
        <f>K16+L16</f>
        <v/>
      </c>
      <c r="N16" s="88" t="n">
        <v>10</v>
      </c>
      <c r="O16" s="88" t="n">
        <v>10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393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12544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1077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5119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10747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38000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75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2377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17390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3070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7.xml><?xml version="1.0" encoding="utf-8"?>
<worksheet xmlns:r="http://schemas.openxmlformats.org/officeDocument/2006/relationships" xmlns="http://schemas.openxmlformats.org/spreadsheetml/2006/main">
  <sheetPr codeName="Sheet297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44649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</row>
    <row r="6">
      <c r="B6" s="16" t="inlineStr">
        <is>
          <t>QT</t>
        </is>
      </c>
      <c r="C6" s="17" t="n">
        <v>132</v>
      </c>
      <c r="E6" s="161" t="inlineStr">
        <is>
          <t xml:space="preserve">Room 1 </t>
        </is>
      </c>
      <c r="F6" s="119" t="n">
        <v>29102</v>
      </c>
      <c r="G6" s="117" t="n">
        <v>14337.44503333333</v>
      </c>
      <c r="H6" s="117" t="n">
        <v>5930.064995059999</v>
      </c>
      <c r="I6" s="152">
        <f>G6+H6</f>
        <v/>
      </c>
      <c r="J6" s="119" t="n">
        <v>28745</v>
      </c>
      <c r="K6" s="117" t="n">
        <v>15471.75228333333</v>
      </c>
      <c r="L6" s="117" t="n">
        <v>5987.364092359996</v>
      </c>
      <c r="M6" s="162">
        <f>K6+L6</f>
        <v/>
      </c>
      <c r="N6" s="87" t="n">
        <v>90</v>
      </c>
      <c r="O6" s="87" t="n">
        <v>85</v>
      </c>
      <c r="P6" s="87" t="n">
        <v>75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3772.47226666</v>
      </c>
      <c r="I8" s="152">
        <f>G8+H8</f>
        <v/>
      </c>
      <c r="J8" s="119" t="n">
        <v>0</v>
      </c>
      <c r="K8" s="117" t="n">
        <v>0</v>
      </c>
      <c r="L8" s="117" t="n">
        <v>3773.40190772</v>
      </c>
      <c r="M8" s="162">
        <f>K8+L8</f>
        <v/>
      </c>
      <c r="N8" s="87" t="n">
        <v>5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2656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1102</v>
      </c>
      <c r="E10" s="161" t="inlineStr">
        <is>
          <t>Room 3</t>
        </is>
      </c>
      <c r="F10" s="119" t="n">
        <v>21364</v>
      </c>
      <c r="G10" s="117" t="n">
        <v>14421.42825</v>
      </c>
      <c r="H10" s="117" t="n">
        <v>1012.1043265</v>
      </c>
      <c r="I10" s="152">
        <f>G10+H10</f>
        <v/>
      </c>
      <c r="J10" s="119" t="n">
        <v>20969</v>
      </c>
      <c r="K10" s="117" t="n">
        <v>14505.39275</v>
      </c>
      <c r="L10" s="117" t="n">
        <v>955.7207848999998</v>
      </c>
      <c r="M10" s="162">
        <f>K10+L10</f>
        <v/>
      </c>
      <c r="N10" s="88" t="n">
        <v>57</v>
      </c>
      <c r="O10" s="88" t="n">
        <v>56</v>
      </c>
      <c r="P10" s="88" t="n">
        <v>54</v>
      </c>
    </row>
    <row r="11">
      <c r="B11" s="28" t="inlineStr">
        <is>
          <t>SPROUTS CO</t>
        </is>
      </c>
      <c r="C11" s="17" t="n">
        <v>874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3381</v>
      </c>
      <c r="E12" s="161" t="inlineStr">
        <is>
          <t>Room 4</t>
        </is>
      </c>
      <c r="F12" s="119" t="n">
        <v>18928</v>
      </c>
      <c r="G12" s="117" t="n">
        <v>12253.28833333333</v>
      </c>
      <c r="H12" s="117" t="n">
        <v>21767.59377392</v>
      </c>
      <c r="I12" s="152">
        <f>G12+H12</f>
        <v/>
      </c>
      <c r="J12" s="119" t="n">
        <v>19242</v>
      </c>
      <c r="K12" s="117" t="n">
        <v>14421.38308333334</v>
      </c>
      <c r="L12" s="117" t="n">
        <v>22024.49051327999</v>
      </c>
      <c r="M12" s="162">
        <f>K12+L12</f>
        <v/>
      </c>
      <c r="N12" s="88" t="n">
        <v>54</v>
      </c>
      <c r="O12" s="88" t="n">
        <v>52</v>
      </c>
      <c r="P12" s="88" t="n">
        <v>43</v>
      </c>
    </row>
    <row r="13">
      <c r="B13" s="16" t="inlineStr">
        <is>
          <t>ALBSFWY PHX</t>
        </is>
      </c>
      <c r="C13" s="17" t="n">
        <v>12564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1588</v>
      </c>
      <c r="E14" s="161" t="inlineStr">
        <is>
          <t>Room 5</t>
        </is>
      </c>
      <c r="F14" s="119" t="n">
        <v>30399</v>
      </c>
      <c r="G14" s="117" t="n">
        <v>19070.43875</v>
      </c>
      <c r="H14" s="117" t="n">
        <v>36134.98380996001</v>
      </c>
      <c r="I14" s="152">
        <f>G14+H14</f>
        <v/>
      </c>
      <c r="J14" s="119" t="n">
        <v>30600</v>
      </c>
      <c r="K14" s="117" t="n">
        <v>22364.2545</v>
      </c>
      <c r="L14" s="117" t="n">
        <v>36462.82252978</v>
      </c>
      <c r="M14" s="162">
        <f>K14+L14</f>
        <v/>
      </c>
      <c r="N14" s="88" t="n">
        <v>72</v>
      </c>
      <c r="O14" s="88" t="n">
        <v>67</v>
      </c>
      <c r="P14" s="88" t="n">
        <v>60</v>
      </c>
    </row>
    <row r="15">
      <c r="B15" s="28" t="inlineStr">
        <is>
          <t>FRY'S</t>
        </is>
      </c>
      <c r="C15" s="17">
        <f>31690+8200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1148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6218.23042506</v>
      </c>
      <c r="I16" s="152">
        <f>G16+H16</f>
        <v/>
      </c>
      <c r="J16" s="119" t="n">
        <v>0</v>
      </c>
      <c r="K16" s="117" t="n">
        <v>0</v>
      </c>
      <c r="L16" s="117" t="n">
        <v>5983.611923760001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209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11311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1036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5497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12664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39253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132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3381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18564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1976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8.xml><?xml version="1.0" encoding="utf-8"?>
<worksheet xmlns:r="http://schemas.openxmlformats.org/officeDocument/2006/relationships" xmlns="http://schemas.openxmlformats.org/spreadsheetml/2006/main">
  <sheetPr codeName="Sheet298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71</v>
      </c>
      <c r="E6" s="161" t="inlineStr">
        <is>
          <t xml:space="preserve">Room 1 </t>
        </is>
      </c>
      <c r="F6" s="119" t="n">
        <v>28887</v>
      </c>
      <c r="G6" s="117" t="n">
        <v>14861.6055</v>
      </c>
      <c r="H6" s="117" t="n">
        <v>5364.446704479998</v>
      </c>
      <c r="I6" s="152">
        <f>G6+H6</f>
        <v/>
      </c>
      <c r="J6" s="119" t="n">
        <v>29743</v>
      </c>
      <c r="K6" s="117" t="n">
        <v>16935.3615</v>
      </c>
      <c r="L6" s="117" t="n">
        <v>5279.455264639997</v>
      </c>
      <c r="M6" s="162">
        <f>K6+L6</f>
        <v/>
      </c>
      <c r="N6" s="87" t="n">
        <v>83</v>
      </c>
      <c r="O6" s="87" t="n">
        <v>77</v>
      </c>
      <c r="P6" s="87" t="n">
        <v>72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30</v>
      </c>
      <c r="E8" s="161" t="inlineStr">
        <is>
          <t>Room 2</t>
        </is>
      </c>
      <c r="F8" s="119" t="n">
        <v>0</v>
      </c>
      <c r="G8" s="117" t="n">
        <v>0</v>
      </c>
      <c r="H8" s="117" t="n">
        <v>4490.386288140001</v>
      </c>
      <c r="I8" s="152">
        <f>G8+H8</f>
        <v/>
      </c>
      <c r="J8" s="119" t="n">
        <v>0</v>
      </c>
      <c r="K8" s="117" t="n">
        <v>0</v>
      </c>
      <c r="L8" s="117" t="n">
        <v>4452.630835040001</v>
      </c>
      <c r="M8" s="162">
        <f>K8+L8</f>
        <v/>
      </c>
      <c r="N8" s="87" t="n">
        <v>4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1383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19354</v>
      </c>
      <c r="G10" s="117" t="n">
        <v>13355.116</v>
      </c>
      <c r="H10" s="117" t="n">
        <v>891.0427253</v>
      </c>
      <c r="I10" s="152">
        <f>G10+H10</f>
        <v/>
      </c>
      <c r="J10" s="119" t="n">
        <v>19661</v>
      </c>
      <c r="K10" s="117" t="n">
        <v>13774.2575</v>
      </c>
      <c r="L10" s="117" t="n">
        <v>998.4940279800001</v>
      </c>
      <c r="M10" s="162">
        <f>K10+L10</f>
        <v/>
      </c>
      <c r="N10" s="88" t="n">
        <v>50</v>
      </c>
      <c r="O10" s="88" t="n">
        <v>47</v>
      </c>
      <c r="P10" s="88" t="n">
        <v>47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2519</v>
      </c>
      <c r="E12" s="161" t="inlineStr">
        <is>
          <t>Room 4</t>
        </is>
      </c>
      <c r="F12" s="119" t="n">
        <v>14527</v>
      </c>
      <c r="G12" s="117" t="n">
        <v>11798.85225</v>
      </c>
      <c r="H12" s="117" t="n">
        <v>17079.7103552</v>
      </c>
      <c r="I12" s="152">
        <f>G12+H12</f>
        <v/>
      </c>
      <c r="J12" s="119" t="n">
        <v>13238</v>
      </c>
      <c r="K12" s="117" t="n">
        <v>12700.84799999999</v>
      </c>
      <c r="L12" s="117" t="n">
        <v>16009.61894578</v>
      </c>
      <c r="M12" s="162">
        <f>K12+L12</f>
        <v/>
      </c>
      <c r="N12" s="88" t="n">
        <v>54</v>
      </c>
      <c r="O12" s="88" t="n">
        <v>53</v>
      </c>
      <c r="P12" s="88" t="n">
        <v>48</v>
      </c>
    </row>
    <row r="13">
      <c r="B13" s="16" t="inlineStr">
        <is>
          <t>ALBSFWY PHX</t>
        </is>
      </c>
      <c r="C13" s="17" t="n">
        <v>11858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1624</v>
      </c>
      <c r="E14" s="161" t="inlineStr">
        <is>
          <t>Room 5</t>
        </is>
      </c>
      <c r="F14" s="119" t="n">
        <v>19350</v>
      </c>
      <c r="G14" s="117" t="n">
        <v>16069.8425</v>
      </c>
      <c r="H14" s="117" t="n">
        <v>24378.03157828</v>
      </c>
      <c r="I14" s="152">
        <f>G14+H14</f>
        <v/>
      </c>
      <c r="J14" s="119" t="n">
        <v>18839</v>
      </c>
      <c r="K14" s="117" t="n">
        <v>17173.40525</v>
      </c>
      <c r="L14" s="117" t="n">
        <v>23740.14011506</v>
      </c>
      <c r="M14" s="162">
        <f>K14+L14</f>
        <v/>
      </c>
      <c r="N14" s="88" t="n">
        <v>68</v>
      </c>
      <c r="O14" s="88" t="n">
        <v>62</v>
      </c>
      <c r="P14" s="88" t="n">
        <v>59</v>
      </c>
    </row>
    <row r="15">
      <c r="B15" s="28" t="inlineStr">
        <is>
          <t>FRY'S</t>
        </is>
      </c>
      <c r="C15" s="17">
        <f>28839+7621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2891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9525.3920504</v>
      </c>
      <c r="I16" s="152">
        <f>G16+H16</f>
        <v/>
      </c>
      <c r="J16" s="119" t="n">
        <v>0</v>
      </c>
      <c r="K16" s="117" t="n">
        <v>0</v>
      </c>
      <c r="L16" s="117" t="n">
        <v>9403.03470866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247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12230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1552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5435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12436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30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38241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2519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17580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299.xml><?xml version="1.0" encoding="utf-8"?>
<worksheet xmlns:r="http://schemas.openxmlformats.org/officeDocument/2006/relationships" xmlns="http://schemas.openxmlformats.org/spreadsheetml/2006/main">
  <sheetPr codeName="Sheet299">
    <tabColor rgb="FFFF0000"/>
    <outlinePr summaryBelow="1" summaryRight="1"/>
    <pageSetUpPr fitToPage="1"/>
  </sheetPr>
  <dimension ref="B2:AB35"/>
  <sheetViews>
    <sheetView zoomScale="85" zoomScaleNormal="85" zoomScaleSheetLayoutView="70" workbookViewId="0">
      <selection activeCell="O27" sqref="O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53.55468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Internet Issues, received FP and ALB very late in the day</t>
        </is>
      </c>
    </row>
    <row r="6">
      <c r="B6" s="16" t="inlineStr">
        <is>
          <t>QT</t>
        </is>
      </c>
      <c r="C6" s="17" t="n">
        <v>120</v>
      </c>
      <c r="E6" s="161" t="inlineStr">
        <is>
          <t xml:space="preserve">Room 1 </t>
        </is>
      </c>
      <c r="F6" s="119" t="n">
        <v>27902</v>
      </c>
      <c r="G6" s="117" t="n">
        <v>14459.83696666667</v>
      </c>
      <c r="H6" s="117" t="n">
        <v>6648.876309659998</v>
      </c>
      <c r="I6" s="152">
        <f>G6+H6</f>
        <v/>
      </c>
      <c r="J6" s="119" t="n">
        <v>28312</v>
      </c>
      <c r="K6" s="117" t="n">
        <v>16663.41171666667</v>
      </c>
      <c r="L6" s="117" t="n">
        <v>6397.994292499998</v>
      </c>
      <c r="M6" s="162">
        <f>K6+L6</f>
        <v/>
      </c>
      <c r="N6" s="87" t="n">
        <v>88</v>
      </c>
      <c r="O6" s="87" t="n">
        <v>80</v>
      </c>
      <c r="P6" s="87" t="n">
        <v>74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3578.0722877</v>
      </c>
      <c r="I8" s="152">
        <f>G8+H8</f>
        <v/>
      </c>
      <c r="J8" s="119" t="n">
        <v>0</v>
      </c>
      <c r="K8" s="117" t="n">
        <v>0</v>
      </c>
      <c r="L8" s="117" t="n">
        <v>3586.70651076</v>
      </c>
      <c r="M8" s="162">
        <f>K8+L8</f>
        <v/>
      </c>
      <c r="N8" s="87" t="n">
        <v>4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2417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1102</v>
      </c>
      <c r="E10" s="161" t="inlineStr">
        <is>
          <t>Room 3</t>
        </is>
      </c>
      <c r="F10" s="119" t="n">
        <v>19233</v>
      </c>
      <c r="G10" s="117" t="n">
        <v>12987.994</v>
      </c>
      <c r="H10" s="117" t="n">
        <v>788.9957868000001</v>
      </c>
      <c r="I10" s="152">
        <f>G10+H10</f>
        <v/>
      </c>
      <c r="J10" s="119" t="n">
        <v>19472</v>
      </c>
      <c r="K10" s="117" t="n">
        <v>13209.4275</v>
      </c>
      <c r="L10" s="117" t="n">
        <v>855.5878642399999</v>
      </c>
      <c r="M10" s="162">
        <f>K10+L10</f>
        <v/>
      </c>
      <c r="N10" s="88" t="n">
        <v>57</v>
      </c>
      <c r="O10" s="88" t="n">
        <v>53</v>
      </c>
      <c r="P10" s="88" t="n">
        <v>54</v>
      </c>
    </row>
    <row r="11">
      <c r="B11" s="28" t="inlineStr">
        <is>
          <t>SPROUTS CO</t>
        </is>
      </c>
      <c r="C11" s="17" t="n">
        <v>874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2539</v>
      </c>
      <c r="E12" s="161" t="inlineStr">
        <is>
          <t>Room 4</t>
        </is>
      </c>
      <c r="F12" s="119" t="n">
        <v>16736</v>
      </c>
      <c r="G12" s="117" t="n">
        <v>10995.52458333333</v>
      </c>
      <c r="H12" s="117" t="n">
        <v>19615.70863326</v>
      </c>
      <c r="I12" s="152">
        <f>G12+H12</f>
        <v/>
      </c>
      <c r="J12" s="119" t="n">
        <v>16587</v>
      </c>
      <c r="K12" s="117" t="n">
        <v>12174.85508333333</v>
      </c>
      <c r="L12" s="117" t="n">
        <v>19378.33419443</v>
      </c>
      <c r="M12" s="162">
        <f>K12+L12</f>
        <v/>
      </c>
      <c r="N12" s="88" t="n">
        <v>52</v>
      </c>
      <c r="O12" s="88" t="n">
        <v>48</v>
      </c>
      <c r="P12" s="88" t="n">
        <v>41</v>
      </c>
    </row>
    <row r="13">
      <c r="B13" s="16" t="inlineStr">
        <is>
          <t>ALBSFWY PHX</t>
        </is>
      </c>
      <c r="C13" s="17" t="n">
        <v>11805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1396</v>
      </c>
      <c r="E14" s="161" t="inlineStr">
        <is>
          <t>Room 5</t>
        </is>
      </c>
      <c r="F14" s="119" t="n">
        <v>25879</v>
      </c>
      <c r="G14" s="117" t="n">
        <v>17120.38125</v>
      </c>
      <c r="H14" s="117" t="n">
        <v>30665.74819324</v>
      </c>
      <c r="I14" s="152">
        <f>G14+H14</f>
        <v/>
      </c>
      <c r="J14" s="119" t="n">
        <v>26628</v>
      </c>
      <c r="K14" s="117" t="n">
        <v>20418.953</v>
      </c>
      <c r="L14" s="117" t="n">
        <v>31791.51930646</v>
      </c>
      <c r="M14" s="162">
        <f>K14+L14</f>
        <v/>
      </c>
      <c r="N14" s="88" t="n">
        <v>76</v>
      </c>
      <c r="O14" s="88" t="n">
        <v>67</v>
      </c>
      <c r="P14" s="88" t="n">
        <v>67</v>
      </c>
    </row>
    <row r="15">
      <c r="B15" s="28" t="inlineStr">
        <is>
          <t>FRY'S</t>
        </is>
      </c>
      <c r="C15" s="17">
        <f>28781+8006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1446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5613.44422658</v>
      </c>
      <c r="I16" s="152">
        <f>G16+H16</f>
        <v/>
      </c>
      <c r="J16" s="119" t="n">
        <v>0</v>
      </c>
      <c r="K16" s="117" t="n">
        <v>0</v>
      </c>
      <c r="L16" s="117" t="n">
        <v>5568.853738199999</v>
      </c>
      <c r="M16" s="162">
        <f>K16+L16</f>
        <v/>
      </c>
      <c r="N16" s="88" t="n">
        <v>10</v>
      </c>
      <c r="O16" s="88" t="n">
        <v>10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148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9733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2255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4911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12121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36003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120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2539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16205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1976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0.xml><?xml version="1.0" encoding="utf-8"?>
<worksheet xmlns:r="http://schemas.openxmlformats.org/officeDocument/2006/relationships" xmlns="http://schemas.openxmlformats.org/spreadsheetml/2006/main">
  <sheetPr codeName="Sheet300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24187</v>
      </c>
      <c r="G6" s="117" t="n">
        <v>14407.13725</v>
      </c>
      <c r="H6" s="117" t="n">
        <v>4575.558299420002</v>
      </c>
      <c r="I6" s="152">
        <f>G6+H6</f>
        <v/>
      </c>
      <c r="J6" s="119" t="n">
        <v>24555</v>
      </c>
      <c r="K6" s="117" t="n">
        <v>15238.77325</v>
      </c>
      <c r="L6" s="117" t="n">
        <v>4336.5398209</v>
      </c>
      <c r="M6" s="162">
        <f>K6+L6</f>
        <v/>
      </c>
      <c r="N6" s="87" t="n">
        <v>82</v>
      </c>
      <c r="O6" s="87" t="n">
        <v>77</v>
      </c>
      <c r="P6" s="87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4013.62689604</v>
      </c>
      <c r="I8" s="152">
        <f>G8+H8</f>
        <v/>
      </c>
      <c r="J8" s="119" t="n">
        <v>0</v>
      </c>
      <c r="K8" s="117" t="n">
        <v>0</v>
      </c>
      <c r="L8" s="117" t="n">
        <v>3976.54524376</v>
      </c>
      <c r="M8" s="162">
        <f>K8+L8</f>
        <v/>
      </c>
      <c r="N8" s="87" t="n">
        <v>6</v>
      </c>
      <c r="O8" s="87" t="n">
        <v>8</v>
      </c>
      <c r="P8" s="87" t="n">
        <v>5</v>
      </c>
    </row>
    <row r="9">
      <c r="B9" s="16" t="inlineStr">
        <is>
          <t>SMITH'S</t>
        </is>
      </c>
      <c r="C9" s="17" t="n">
        <v>1383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17189</v>
      </c>
      <c r="G10" s="117" t="n">
        <v>13364.421</v>
      </c>
      <c r="H10" s="117" t="n">
        <v>796.5685674999999</v>
      </c>
      <c r="I10" s="152">
        <f>G10+H10</f>
        <v/>
      </c>
      <c r="J10" s="119" t="n">
        <v>17494</v>
      </c>
      <c r="K10" s="117" t="n">
        <v>13468.7835</v>
      </c>
      <c r="L10" s="117" t="n">
        <v>878.8330921200001</v>
      </c>
      <c r="M10" s="162">
        <f>K10+L10</f>
        <v/>
      </c>
      <c r="N10" s="88" t="n">
        <v>53</v>
      </c>
      <c r="O10" s="88" t="n">
        <v>54</v>
      </c>
      <c r="P10" s="88" t="n">
        <v>49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4979</v>
      </c>
      <c r="E12" s="161" t="inlineStr">
        <is>
          <t>Room 4</t>
        </is>
      </c>
      <c r="F12" s="119" t="n">
        <v>14206</v>
      </c>
      <c r="G12" s="117" t="n">
        <v>11399.44775</v>
      </c>
      <c r="H12" s="117" t="n">
        <v>16436.09896600001</v>
      </c>
      <c r="I12" s="152">
        <f>G12+H12</f>
        <v/>
      </c>
      <c r="J12" s="119" t="n">
        <v>14579</v>
      </c>
      <c r="K12" s="117" t="n">
        <v>14161.5275</v>
      </c>
      <c r="L12" s="117" t="n">
        <v>16861.23485831</v>
      </c>
      <c r="M12" s="162">
        <f>K12+L12</f>
        <v/>
      </c>
      <c r="N12" s="88" t="n">
        <v>59</v>
      </c>
      <c r="O12" s="88" t="n">
        <v>57</v>
      </c>
      <c r="P12" s="88" t="n">
        <v>48</v>
      </c>
    </row>
    <row r="13">
      <c r="B13" s="16" t="inlineStr">
        <is>
          <t>ALBSFWY PHX</t>
        </is>
      </c>
      <c r="C13" s="17" t="n">
        <v>9126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1624</v>
      </c>
      <c r="E14" s="161" t="inlineStr">
        <is>
          <t>Room 5</t>
        </is>
      </c>
      <c r="F14" s="119" t="n">
        <v>29226</v>
      </c>
      <c r="G14" s="117" t="n">
        <v>19519.73125</v>
      </c>
      <c r="H14" s="117" t="n">
        <v>36616.98506149997</v>
      </c>
      <c r="I14" s="152">
        <f>G14+H14</f>
        <v/>
      </c>
      <c r="J14" s="119" t="n">
        <v>30439</v>
      </c>
      <c r="K14" s="117" t="n">
        <v>26093.2645</v>
      </c>
      <c r="L14" s="117" t="n">
        <v>38223.37237263998</v>
      </c>
      <c r="M14" s="162">
        <f>K14+L14</f>
        <v/>
      </c>
      <c r="N14" s="88" t="n">
        <v>74</v>
      </c>
      <c r="O14" s="88" t="n">
        <v>71</v>
      </c>
      <c r="P14" s="88" t="n">
        <v>57</v>
      </c>
    </row>
    <row r="15">
      <c r="B15" s="28" t="inlineStr">
        <is>
          <t>FRY'S</t>
        </is>
      </c>
      <c r="C15" s="17">
        <f>34808+8221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3491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9756.62372336</v>
      </c>
      <c r="I16" s="152">
        <f>G16+H16</f>
        <v/>
      </c>
      <c r="J16" s="119" t="n">
        <v>0</v>
      </c>
      <c r="K16" s="117" t="n">
        <v>0</v>
      </c>
      <c r="L16" s="117" t="n">
        <v>9816.76685358</v>
      </c>
      <c r="M16" s="162">
        <f>K16+L16</f>
        <v/>
      </c>
      <c r="N16" s="88" t="n">
        <v>13</v>
      </c>
      <c r="O16" s="88" t="n">
        <v>13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247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11063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628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5093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9881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40992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4979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15865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1.xml><?xml version="1.0" encoding="utf-8"?>
<worksheet xmlns:r="http://schemas.openxmlformats.org/officeDocument/2006/relationships" xmlns="http://schemas.openxmlformats.org/spreadsheetml/2006/main">
  <sheetPr codeName="Sheet301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97</v>
      </c>
      <c r="E6" s="161" t="inlineStr">
        <is>
          <t xml:space="preserve">Room 1 </t>
        </is>
      </c>
      <c r="F6" s="119" t="n">
        <v>29205</v>
      </c>
      <c r="G6" s="117" t="n">
        <v>13846.09016666667</v>
      </c>
      <c r="H6" s="117" t="n">
        <v>5471.700104699999</v>
      </c>
      <c r="I6" s="152">
        <f>G6+H6</f>
        <v/>
      </c>
      <c r="J6" s="119" t="n">
        <v>28851</v>
      </c>
      <c r="K6" s="117" t="n">
        <v>15971.96741666667</v>
      </c>
      <c r="L6" s="117" t="n">
        <v>5465.580869779998</v>
      </c>
      <c r="M6" s="162">
        <f>K6+L6</f>
        <v/>
      </c>
      <c r="N6" s="87" t="n">
        <v>90</v>
      </c>
      <c r="O6" s="87" t="n">
        <v>78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3800.96311348</v>
      </c>
      <c r="I8" s="152">
        <f>G8+H8</f>
        <v/>
      </c>
      <c r="J8" s="119" t="n">
        <v>0</v>
      </c>
      <c r="K8" s="117" t="n">
        <v>0</v>
      </c>
      <c r="L8" s="117" t="n">
        <v>3814.5055493</v>
      </c>
      <c r="M8" s="162">
        <f>K8+L8</f>
        <v/>
      </c>
      <c r="N8" s="87" t="n">
        <v>4</v>
      </c>
      <c r="O8" s="87" t="n">
        <v>6</v>
      </c>
      <c r="P8" s="87" t="n">
        <v>2</v>
      </c>
    </row>
    <row r="9">
      <c r="B9" s="16" t="inlineStr">
        <is>
          <t>SMITH'S</t>
        </is>
      </c>
      <c r="C9" s="17" t="n">
        <v>2049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450</v>
      </c>
      <c r="E10" s="161" t="inlineStr">
        <is>
          <t>Room 3</t>
        </is>
      </c>
      <c r="F10" s="119" t="n">
        <v>19159</v>
      </c>
      <c r="G10" s="117" t="n">
        <v>12432.67025</v>
      </c>
      <c r="H10" s="117" t="n">
        <v>933.119794</v>
      </c>
      <c r="I10" s="152">
        <f>G10+H10</f>
        <v/>
      </c>
      <c r="J10" s="119" t="n">
        <v>19336</v>
      </c>
      <c r="K10" s="117" t="n">
        <v>13753.89425</v>
      </c>
      <c r="L10" s="117" t="n">
        <v>960.1535392799999</v>
      </c>
      <c r="M10" s="162">
        <f>K10+L10</f>
        <v/>
      </c>
      <c r="N10" s="88" t="n">
        <v>60</v>
      </c>
      <c r="O10" s="88" t="n">
        <v>58</v>
      </c>
      <c r="P10" s="88" t="n">
        <v>58</v>
      </c>
    </row>
    <row r="11">
      <c r="B11" s="28" t="inlineStr">
        <is>
          <t>SPROUTS CO</t>
        </is>
      </c>
      <c r="C11" s="17" t="n">
        <v>437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2431</v>
      </c>
      <c r="E12" s="161" t="inlineStr">
        <is>
          <t>Room 4</t>
        </is>
      </c>
      <c r="F12" s="119" t="n">
        <v>16617</v>
      </c>
      <c r="G12" s="117" t="n">
        <v>12462.2025</v>
      </c>
      <c r="H12" s="117" t="n">
        <v>19345.09577614</v>
      </c>
      <c r="I12" s="152">
        <f>G12+H12</f>
        <v/>
      </c>
      <c r="J12" s="119" t="n">
        <v>16998</v>
      </c>
      <c r="K12" s="117" t="n">
        <v>14392.747</v>
      </c>
      <c r="L12" s="117" t="n">
        <v>19843.32020699</v>
      </c>
      <c r="M12" s="162">
        <f>K12+L12</f>
        <v/>
      </c>
      <c r="N12" s="88" t="n">
        <v>59</v>
      </c>
      <c r="O12" s="88" t="n">
        <v>57</v>
      </c>
      <c r="P12" s="88" t="n">
        <v>51</v>
      </c>
    </row>
    <row r="13">
      <c r="B13" s="16" t="inlineStr">
        <is>
          <t>ALBSFWY PHX</t>
        </is>
      </c>
      <c r="C13" s="17" t="n">
        <v>12288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1396</v>
      </c>
      <c r="E14" s="161" t="inlineStr">
        <is>
          <t>Room 5</t>
        </is>
      </c>
      <c r="F14" s="119" t="n">
        <v>23909</v>
      </c>
      <c r="G14" s="117" t="n">
        <v>19440.4405</v>
      </c>
      <c r="H14" s="117" t="n">
        <v>30170.35439486001</v>
      </c>
      <c r="I14" s="152">
        <f>G14+H14</f>
        <v/>
      </c>
      <c r="J14" s="119" t="n">
        <v>24486</v>
      </c>
      <c r="K14" s="117" t="n">
        <v>22316.56225</v>
      </c>
      <c r="L14" s="117" t="n">
        <v>31007.16100464001</v>
      </c>
      <c r="M14" s="162">
        <f>K14+L14</f>
        <v/>
      </c>
      <c r="N14" s="88" t="n">
        <v>70</v>
      </c>
      <c r="O14" s="88" t="n">
        <v>66</v>
      </c>
      <c r="P14" s="88" t="n">
        <v>56</v>
      </c>
    </row>
    <row r="15">
      <c r="B15" s="28" t="inlineStr">
        <is>
          <t>FRY'S</t>
        </is>
      </c>
      <c r="C15" s="17">
        <f>33736+7729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1621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6051.71436646</v>
      </c>
      <c r="I16" s="152">
        <f>G16+H16</f>
        <v/>
      </c>
      <c r="J16" s="119" t="n">
        <v>0</v>
      </c>
      <c r="K16" s="117" t="n">
        <v>0</v>
      </c>
      <c r="L16" s="117" t="n">
        <v>6062.41043752</v>
      </c>
      <c r="M16" s="162">
        <f>K16+L16</f>
        <v/>
      </c>
      <c r="N16" s="88" t="n">
        <v>11</v>
      </c>
      <c r="O16" s="88" t="n">
        <v>11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148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11152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1758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5125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11861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40509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97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2431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18680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887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2.xml><?xml version="1.0" encoding="utf-8"?>
<worksheet xmlns:r="http://schemas.openxmlformats.org/officeDocument/2006/relationships" xmlns="http://schemas.openxmlformats.org/spreadsheetml/2006/main">
  <sheetPr codeName="Sheet302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11783</v>
      </c>
      <c r="G6" s="117" t="n">
        <v>4115</v>
      </c>
      <c r="H6" s="117" t="n">
        <v>1038</v>
      </c>
      <c r="I6" s="152">
        <f>G6+H6</f>
        <v/>
      </c>
      <c r="J6" s="119" t="n">
        <v>12519</v>
      </c>
      <c r="K6" s="117" t="n">
        <v>4385</v>
      </c>
      <c r="L6" s="117" t="n">
        <v>1102</v>
      </c>
      <c r="M6" s="162">
        <f>K6+L6</f>
        <v/>
      </c>
      <c r="N6" s="87" t="n">
        <v>50</v>
      </c>
      <c r="O6" s="87" t="n">
        <v>43</v>
      </c>
      <c r="P6" s="87" t="n">
        <v>39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1</v>
      </c>
      <c r="O8" s="87" t="n">
        <v>0</v>
      </c>
      <c r="P8" s="87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6031</v>
      </c>
      <c r="G10" s="117" t="n">
        <v>3128</v>
      </c>
      <c r="H10" s="117" t="n">
        <v>930</v>
      </c>
      <c r="I10" s="152">
        <f>G10+H10</f>
        <v/>
      </c>
      <c r="J10" s="119" t="n">
        <v>6231</v>
      </c>
      <c r="K10" s="117" t="n">
        <v>3194</v>
      </c>
      <c r="L10" s="117" t="n">
        <v>957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0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12284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1120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5346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0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17814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3.xml><?xml version="1.0" encoding="utf-8"?>
<worksheet xmlns:r="http://schemas.openxmlformats.org/officeDocument/2006/relationships" xmlns="http://schemas.openxmlformats.org/spreadsheetml/2006/main">
  <sheetPr codeName="Sheet303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76</v>
      </c>
      <c r="E6" s="161" t="inlineStr">
        <is>
          <t xml:space="preserve">Room 1 </t>
        </is>
      </c>
      <c r="F6" s="119" t="n">
        <v>26571</v>
      </c>
      <c r="G6" s="117" t="n">
        <v>13807.38443333333</v>
      </c>
      <c r="H6" s="117" t="n">
        <v>5083.611688479999</v>
      </c>
      <c r="I6" s="152">
        <f>G6+H6</f>
        <v/>
      </c>
      <c r="J6" s="119" t="n">
        <v>26534</v>
      </c>
      <c r="K6" s="117" t="n">
        <v>14388.66893333333</v>
      </c>
      <c r="L6" s="117" t="n">
        <v>5308.26000656</v>
      </c>
      <c r="M6" s="162">
        <f>K6+L6</f>
        <v/>
      </c>
      <c r="N6" s="87" t="n">
        <v>84</v>
      </c>
      <c r="O6" s="87" t="n">
        <v>73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3789.16236164</v>
      </c>
      <c r="I8" s="152">
        <f>G8+H8</f>
        <v/>
      </c>
      <c r="J8" s="119" t="n">
        <v>0</v>
      </c>
      <c r="K8" s="117" t="n">
        <v>0</v>
      </c>
      <c r="L8" s="117" t="n">
        <v>3779.913661739999</v>
      </c>
      <c r="M8" s="162">
        <f>K8+L8</f>
        <v/>
      </c>
      <c r="N8" s="87" t="n">
        <v>6</v>
      </c>
      <c r="O8" s="87" t="n">
        <v>8</v>
      </c>
      <c r="P8" s="87" t="n">
        <v>5</v>
      </c>
    </row>
    <row r="9">
      <c r="B9" s="16" t="inlineStr">
        <is>
          <t>SMITH'S</t>
        </is>
      </c>
      <c r="C9" s="17" t="n">
        <v>1383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1102</v>
      </c>
      <c r="E10" s="161" t="inlineStr">
        <is>
          <t>Room 3</t>
        </is>
      </c>
      <c r="F10" s="119" t="n">
        <v>18458</v>
      </c>
      <c r="G10" s="117" t="n">
        <v>13319.49475</v>
      </c>
      <c r="H10" s="117" t="n">
        <v>976.1264285</v>
      </c>
      <c r="I10" s="152">
        <f>G10+H10</f>
        <v/>
      </c>
      <c r="J10" s="119" t="n">
        <v>18418</v>
      </c>
      <c r="K10" s="117" t="n">
        <v>13223.58575</v>
      </c>
      <c r="L10" s="117" t="n">
        <v>950.7474304200001</v>
      </c>
      <c r="M10" s="162">
        <f>K10+L10</f>
        <v/>
      </c>
      <c r="N10" s="88" t="n">
        <v>52</v>
      </c>
      <c r="O10" s="88" t="n">
        <v>50</v>
      </c>
      <c r="P10" s="88" t="n">
        <v>44</v>
      </c>
    </row>
    <row r="11">
      <c r="B11" s="28" t="inlineStr">
        <is>
          <t>SPROUTS CO</t>
        </is>
      </c>
      <c r="C11" s="17" t="n">
        <v>874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2546</v>
      </c>
      <c r="E12" s="161" t="inlineStr">
        <is>
          <t>Room 4</t>
        </is>
      </c>
      <c r="F12" s="119" t="n">
        <v>18589</v>
      </c>
      <c r="G12" s="117" t="n">
        <v>12553.74708333333</v>
      </c>
      <c r="H12" s="117" t="n">
        <v>20666.24930472</v>
      </c>
      <c r="I12" s="152">
        <f>G12+H12</f>
        <v/>
      </c>
      <c r="J12" s="119" t="n">
        <v>18387</v>
      </c>
      <c r="K12" s="117" t="n">
        <v>13706.90308333334</v>
      </c>
      <c r="L12" s="117" t="n">
        <v>20365.56577351</v>
      </c>
      <c r="M12" s="162">
        <f>K12+L12</f>
        <v/>
      </c>
      <c r="N12" s="88" t="n">
        <v>54</v>
      </c>
      <c r="O12" s="88" t="n">
        <v>52</v>
      </c>
      <c r="P12" s="88" t="n">
        <v>49</v>
      </c>
    </row>
    <row r="13">
      <c r="B13" s="16" t="inlineStr">
        <is>
          <t>ALBSFWY PHX</t>
        </is>
      </c>
      <c r="C13" s="17" t="n">
        <v>9825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1624</v>
      </c>
      <c r="E14" s="161" t="inlineStr">
        <is>
          <t>Room 5</t>
        </is>
      </c>
      <c r="F14" s="119" t="n">
        <v>27185</v>
      </c>
      <c r="G14" s="117" t="n">
        <v>18673.05025</v>
      </c>
      <c r="H14" s="117" t="n">
        <v>33000.06776237999</v>
      </c>
      <c r="I14" s="152">
        <f>G14+H14</f>
        <v/>
      </c>
      <c r="J14" s="119" t="n">
        <v>27750</v>
      </c>
      <c r="K14" s="117" t="n">
        <v>21929.3945</v>
      </c>
      <c r="L14" s="117" t="n">
        <v>33972.08688516</v>
      </c>
      <c r="M14" s="162">
        <f>K14+L14</f>
        <v/>
      </c>
      <c r="N14" s="88" t="n">
        <v>70</v>
      </c>
      <c r="O14" s="88" t="n">
        <v>67</v>
      </c>
      <c r="P14" s="88" t="n">
        <v>54</v>
      </c>
    </row>
    <row r="15">
      <c r="B15" s="28" t="inlineStr">
        <is>
          <t>FRY'S</t>
        </is>
      </c>
      <c r="C15" s="17" t="n">
        <v>32928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2869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9065.1044186</v>
      </c>
      <c r="I16" s="152">
        <f>G16+H16</f>
        <v/>
      </c>
      <c r="J16" s="119" t="n">
        <v>0</v>
      </c>
      <c r="K16" s="117" t="n">
        <v>0</v>
      </c>
      <c r="L16" s="117" t="n">
        <v>9037.501494</v>
      </c>
      <c r="M16" s="162">
        <f>K16+L16</f>
        <v/>
      </c>
      <c r="N16" s="88" t="n">
        <v>10</v>
      </c>
      <c r="O16" s="88" t="n">
        <v>9</v>
      </c>
      <c r="P16" s="88" t="n">
        <v>7</v>
      </c>
    </row>
    <row r="17" ht="15" customFormat="1" customHeight="1" s="4" thickBot="1">
      <c r="B17" s="43" t="inlineStr">
        <is>
          <t xml:space="preserve">DILLONS </t>
        </is>
      </c>
      <c r="C17" s="50" t="n">
        <v>247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11323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1186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5232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9756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38790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76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2546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18272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1976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4.xml><?xml version="1.0" encoding="utf-8"?>
<worksheet xmlns:r="http://schemas.openxmlformats.org/officeDocument/2006/relationships" xmlns="http://schemas.openxmlformats.org/spreadsheetml/2006/main">
  <sheetPr codeName="Sheet304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183</v>
      </c>
      <c r="E6" s="161" t="inlineStr">
        <is>
          <t xml:space="preserve">Room 1 </t>
        </is>
      </c>
      <c r="F6" s="119" t="n">
        <v>31215</v>
      </c>
      <c r="G6" s="117" t="n">
        <v>14893.88158333333</v>
      </c>
      <c r="H6" s="117" t="n">
        <v>6419.977336839998</v>
      </c>
      <c r="I6" s="152">
        <f>G6+H6</f>
        <v/>
      </c>
      <c r="J6" s="119" t="n">
        <v>31135</v>
      </c>
      <c r="K6" s="117" t="n">
        <v>16542.32831666667</v>
      </c>
      <c r="L6" s="117" t="n">
        <v>6111.713993039999</v>
      </c>
      <c r="M6" s="162">
        <f>K6+L6</f>
        <v/>
      </c>
      <c r="N6" s="87" t="n">
        <v>89</v>
      </c>
      <c r="O6" s="87" t="n">
        <v>82</v>
      </c>
      <c r="P6" s="87" t="n">
        <v>78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3832.3494293</v>
      </c>
      <c r="I8" s="152">
        <f>G8+H8</f>
        <v/>
      </c>
      <c r="J8" s="119" t="n">
        <v>0</v>
      </c>
      <c r="K8" s="117" t="n">
        <v>0</v>
      </c>
      <c r="L8" s="117" t="n">
        <v>3840.632024459998</v>
      </c>
      <c r="M8" s="162">
        <f>K8+L8</f>
        <v/>
      </c>
      <c r="N8" s="87" t="n">
        <v>5</v>
      </c>
      <c r="O8" s="87" t="n">
        <v>7</v>
      </c>
      <c r="P8" s="87" t="n">
        <v>4</v>
      </c>
    </row>
    <row r="9">
      <c r="B9" s="16" t="inlineStr">
        <is>
          <t>SMITH'S</t>
        </is>
      </c>
      <c r="C9" s="17" t="n">
        <v>2434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475</v>
      </c>
      <c r="E10" s="161" t="inlineStr">
        <is>
          <t>Room 3</t>
        </is>
      </c>
      <c r="F10" s="119" t="n">
        <v>20754</v>
      </c>
      <c r="G10" s="117" t="n">
        <v>13981.8985</v>
      </c>
      <c r="H10" s="117" t="n">
        <v>1010.670219</v>
      </c>
      <c r="I10" s="152">
        <f>G10+H10</f>
        <v/>
      </c>
      <c r="J10" s="119" t="n">
        <v>21364</v>
      </c>
      <c r="K10" s="117" t="n">
        <v>14154.5545</v>
      </c>
      <c r="L10" s="117" t="n">
        <v>1044.26512112</v>
      </c>
      <c r="M10" s="162">
        <f>K10+L10</f>
        <v/>
      </c>
      <c r="N10" s="88" t="n">
        <v>56</v>
      </c>
      <c r="O10" s="88" t="n">
        <v>55</v>
      </c>
      <c r="P10" s="88" t="n">
        <v>52</v>
      </c>
    </row>
    <row r="11">
      <c r="B11" s="28" t="inlineStr">
        <is>
          <t>SPROUTS CO</t>
        </is>
      </c>
      <c r="C11" s="17" t="n">
        <v>380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2442</v>
      </c>
      <c r="E12" s="161" t="inlineStr">
        <is>
          <t>Room 4</t>
        </is>
      </c>
      <c r="F12" s="119" t="n">
        <v>16351</v>
      </c>
      <c r="G12" s="117" t="n">
        <v>12748.63225</v>
      </c>
      <c r="H12" s="117" t="n">
        <v>19345.48706542</v>
      </c>
      <c r="I12" s="152">
        <f>G12+H12</f>
        <v/>
      </c>
      <c r="J12" s="119" t="n">
        <v>16432</v>
      </c>
      <c r="K12" s="117" t="n">
        <v>13839.39149999999</v>
      </c>
      <c r="L12" s="117" t="n">
        <v>19150.13742644</v>
      </c>
      <c r="M12" s="162">
        <f>K12+L12</f>
        <v/>
      </c>
      <c r="N12" s="88" t="n">
        <v>55</v>
      </c>
      <c r="O12" s="88" t="n">
        <v>53</v>
      </c>
      <c r="P12" s="88" t="n">
        <v>51</v>
      </c>
    </row>
    <row r="13">
      <c r="B13" s="16" t="inlineStr">
        <is>
          <t>ALBSFWY PHX</t>
        </is>
      </c>
      <c r="C13" s="17" t="n">
        <v>11688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1396</v>
      </c>
      <c r="E14" s="161" t="inlineStr">
        <is>
          <t>Room 5</t>
        </is>
      </c>
      <c r="F14" s="119" t="n">
        <v>25114</v>
      </c>
      <c r="G14" s="117" t="n">
        <v>16733.8775</v>
      </c>
      <c r="H14" s="117" t="n">
        <v>30178.06974934</v>
      </c>
      <c r="I14" s="152">
        <f>G14+H14</f>
        <v/>
      </c>
      <c r="J14" s="119" t="n">
        <v>25606</v>
      </c>
      <c r="K14" s="117" t="n">
        <v>23032.0145</v>
      </c>
      <c r="L14" s="117" t="n">
        <v>32937.44324790002</v>
      </c>
      <c r="M14" s="162">
        <f>K14+L14</f>
        <v/>
      </c>
      <c r="N14" s="88" t="n">
        <v>70</v>
      </c>
      <c r="O14" s="88" t="n">
        <v>66</v>
      </c>
      <c r="P14" s="88" t="n">
        <v>61</v>
      </c>
    </row>
    <row r="15">
      <c r="B15" s="28" t="inlineStr">
        <is>
          <t>FRY'S</t>
        </is>
      </c>
      <c r="C15" s="17" t="n">
        <v>33947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1447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6186.764159779999</v>
      </c>
      <c r="I16" s="152">
        <f>G16+H16</f>
        <v/>
      </c>
      <c r="J16" s="119" t="n">
        <v>0</v>
      </c>
      <c r="K16" s="117" t="n">
        <v>0</v>
      </c>
      <c r="L16" s="117" t="n">
        <v>5925.738275780001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148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12971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1129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5622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12560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20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39237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183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2442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18570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855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5.xml><?xml version="1.0" encoding="utf-8"?>
<worksheet xmlns:r="http://schemas.openxmlformats.org/officeDocument/2006/relationships" xmlns="http://schemas.openxmlformats.org/spreadsheetml/2006/main">
  <sheetPr codeName="Sheet305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61</v>
      </c>
      <c r="E6" s="161" t="inlineStr">
        <is>
          <t xml:space="preserve">Room 1 </t>
        </is>
      </c>
      <c r="F6" s="119" t="n">
        <v>29100</v>
      </c>
      <c r="G6" s="117" t="n">
        <v>14873.67700000001</v>
      </c>
      <c r="H6" s="117" t="n">
        <v>5078.428688800003</v>
      </c>
      <c r="I6" s="152">
        <f>G6+H6</f>
        <v/>
      </c>
      <c r="J6" s="119" t="n">
        <v>28613</v>
      </c>
      <c r="K6" s="117" t="n">
        <v>16077.59425</v>
      </c>
      <c r="L6" s="117" t="n">
        <v>4999.930061360002</v>
      </c>
      <c r="M6" s="162">
        <f>K6+L6</f>
        <v/>
      </c>
      <c r="N6" s="87" t="n">
        <v>79</v>
      </c>
      <c r="O6" s="87" t="n">
        <v>77</v>
      </c>
      <c r="P6" s="87" t="n">
        <v>64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50</v>
      </c>
      <c r="E8" s="161" t="inlineStr">
        <is>
          <t>Room 2</t>
        </is>
      </c>
      <c r="F8" s="119" t="n">
        <v>0</v>
      </c>
      <c r="G8" s="117" t="n">
        <v>0</v>
      </c>
      <c r="H8" s="117" t="n">
        <v>4621.604730899999</v>
      </c>
      <c r="I8" s="152">
        <f>G8+H8</f>
        <v/>
      </c>
      <c r="J8" s="119" t="n">
        <v>0</v>
      </c>
      <c r="K8" s="117" t="n">
        <v>0</v>
      </c>
      <c r="L8" s="117" t="n">
        <v>4575.28335426</v>
      </c>
      <c r="M8" s="162">
        <f>K8+L8</f>
        <v/>
      </c>
      <c r="N8" s="87" t="n">
        <v>4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1845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20130</v>
      </c>
      <c r="G10" s="117" t="n">
        <v>13157.7295</v>
      </c>
      <c r="H10" s="117" t="n">
        <v>951.177207</v>
      </c>
      <c r="I10" s="152">
        <f>G10+H10</f>
        <v/>
      </c>
      <c r="J10" s="119" t="n">
        <v>19839</v>
      </c>
      <c r="K10" s="117" t="n">
        <v>13157.133</v>
      </c>
      <c r="L10" s="117" t="n">
        <v>906.6941204799998</v>
      </c>
      <c r="M10" s="162">
        <f>K10+L10</f>
        <v/>
      </c>
      <c r="N10" s="88" t="n">
        <v>51</v>
      </c>
      <c r="O10" s="88" t="n">
        <v>52</v>
      </c>
      <c r="P10" s="88" t="n">
        <v>48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2435</v>
      </c>
      <c r="E12" s="161" t="inlineStr">
        <is>
          <t>Room 4</t>
        </is>
      </c>
      <c r="F12" s="119" t="n">
        <v>14508</v>
      </c>
      <c r="G12" s="117" t="n">
        <v>12172.45925</v>
      </c>
      <c r="H12" s="117" t="n">
        <v>16811.36417774</v>
      </c>
      <c r="I12" s="152">
        <f>G12+H12</f>
        <v/>
      </c>
      <c r="J12" s="119" t="n">
        <v>14410</v>
      </c>
      <c r="K12" s="117" t="n">
        <v>13699.74025</v>
      </c>
      <c r="L12" s="117" t="n">
        <v>16728.58721935001</v>
      </c>
      <c r="M12" s="162">
        <f>K12+L12</f>
        <v/>
      </c>
      <c r="N12" s="88" t="n">
        <v>52</v>
      </c>
      <c r="O12" s="88" t="n">
        <v>51</v>
      </c>
      <c r="P12" s="88" t="n">
        <v>42</v>
      </c>
    </row>
    <row r="13">
      <c r="B13" s="16" t="inlineStr">
        <is>
          <t>ALBSFWY PHX</t>
        </is>
      </c>
      <c r="C13" s="17" t="n">
        <v>11929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2223</v>
      </c>
      <c r="E14" s="161" t="inlineStr">
        <is>
          <t>Room 5</t>
        </is>
      </c>
      <c r="F14" s="119" t="n">
        <v>19466</v>
      </c>
      <c r="G14" s="117" t="n">
        <v>16080.03</v>
      </c>
      <c r="H14" s="117" t="n">
        <v>25545.85105267999</v>
      </c>
      <c r="I14" s="152">
        <f>G14+H14</f>
        <v/>
      </c>
      <c r="J14" s="119" t="n">
        <v>22574</v>
      </c>
      <c r="K14" s="117" t="n">
        <v>22987.51875</v>
      </c>
      <c r="L14" s="117" t="n">
        <v>29907.21928826001</v>
      </c>
      <c r="M14" s="162">
        <f>K14+L14</f>
        <v/>
      </c>
      <c r="N14" s="88" t="n">
        <v>66</v>
      </c>
      <c r="O14" s="88" t="n">
        <v>62</v>
      </c>
      <c r="P14" s="88" t="n">
        <v>49</v>
      </c>
    </row>
    <row r="15">
      <c r="B15" s="28" t="inlineStr">
        <is>
          <t>FRY'S</t>
        </is>
      </c>
      <c r="C15" s="17">
        <f>34422+7249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883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6117.191495340001</v>
      </c>
      <c r="I16" s="152">
        <f>G16+H16</f>
        <v/>
      </c>
      <c r="J16" s="119" t="n">
        <v>0</v>
      </c>
      <c r="K16" s="117" t="n">
        <v>0</v>
      </c>
      <c r="L16" s="117" t="n">
        <v>6127.9403626</v>
      </c>
      <c r="M16" s="162">
        <f>K16+L16</f>
        <v/>
      </c>
      <c r="N16" s="88" t="n">
        <v>11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460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11057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1411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5471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11871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50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38705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61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2435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18675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6.xml><?xml version="1.0" encoding="utf-8"?>
<worksheet xmlns:r="http://schemas.openxmlformats.org/officeDocument/2006/relationships" xmlns="http://schemas.openxmlformats.org/spreadsheetml/2006/main">
  <sheetPr codeName="Sheet306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140</v>
      </c>
      <c r="E6" s="161" t="inlineStr">
        <is>
          <t xml:space="preserve">Room 1 </t>
        </is>
      </c>
      <c r="F6" s="119" t="n">
        <v>28781</v>
      </c>
      <c r="G6" s="117" t="n">
        <v>15164.9707</v>
      </c>
      <c r="H6" s="117" t="n">
        <v>6393.221557980002</v>
      </c>
      <c r="I6" s="152">
        <f>G6+H6</f>
        <v/>
      </c>
      <c r="J6" s="119" t="n">
        <v>30993</v>
      </c>
      <c r="K6" s="117" t="n">
        <v>17412.91286666667</v>
      </c>
      <c r="L6" s="117" t="n">
        <v>6738.647114680001</v>
      </c>
      <c r="M6" s="162">
        <f>K6+L6</f>
        <v/>
      </c>
      <c r="N6" s="87" t="n">
        <v>81</v>
      </c>
      <c r="O6" s="87" t="n">
        <v>78</v>
      </c>
      <c r="P6" s="87" t="n">
        <v>72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40</v>
      </c>
      <c r="E8" s="161" t="inlineStr">
        <is>
          <t>Room 2</t>
        </is>
      </c>
      <c r="F8" s="119" t="n">
        <v>0</v>
      </c>
      <c r="G8" s="117" t="n">
        <v>0</v>
      </c>
      <c r="H8" s="117" t="n">
        <v>4227.093190900001</v>
      </c>
      <c r="I8" s="152">
        <f>G8+H8</f>
        <v/>
      </c>
      <c r="J8" s="119" t="n">
        <v>0</v>
      </c>
      <c r="K8" s="117" t="n">
        <v>0</v>
      </c>
      <c r="L8" s="117" t="n">
        <v>4290.920945480002</v>
      </c>
      <c r="M8" s="162">
        <f>K8+L8</f>
        <v/>
      </c>
      <c r="N8" s="87" t="n">
        <v>4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2517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170</v>
      </c>
      <c r="E10" s="161" t="inlineStr">
        <is>
          <t>Room 3</t>
        </is>
      </c>
      <c r="F10" s="119" t="n">
        <v>22408</v>
      </c>
      <c r="G10" s="117" t="n">
        <v>13635.21125</v>
      </c>
      <c r="H10" s="117" t="n">
        <v>853.31179726</v>
      </c>
      <c r="I10" s="152">
        <f>G10+H10</f>
        <v/>
      </c>
      <c r="J10" s="119" t="n">
        <v>22631</v>
      </c>
      <c r="K10" s="117" t="n">
        <v>13882.10125</v>
      </c>
      <c r="L10" s="117" t="n">
        <v>1474.66184778</v>
      </c>
      <c r="M10" s="162">
        <f>K10+L10</f>
        <v/>
      </c>
      <c r="N10" s="88" t="n">
        <v>55</v>
      </c>
      <c r="O10" s="88" t="n">
        <v>54</v>
      </c>
      <c r="P10" s="88" t="n">
        <v>52</v>
      </c>
    </row>
    <row r="11">
      <c r="B11" s="28" t="inlineStr">
        <is>
          <t>SPROUTS CO</t>
        </is>
      </c>
      <c r="C11" s="17" t="n">
        <v>160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2433</v>
      </c>
      <c r="E12" s="161" t="inlineStr">
        <is>
          <t>Room 4</t>
        </is>
      </c>
      <c r="F12" s="119" t="n">
        <v>15031</v>
      </c>
      <c r="G12" s="117" t="n">
        <v>12693.38658333333</v>
      </c>
      <c r="H12" s="117" t="n">
        <v>18785.17086466999</v>
      </c>
      <c r="I12" s="152">
        <f>G12+H12</f>
        <v/>
      </c>
      <c r="J12" s="119" t="n">
        <v>14763</v>
      </c>
      <c r="K12" s="117" t="n">
        <v>14716.85258333333</v>
      </c>
      <c r="L12" s="117" t="n">
        <v>17899.24325627</v>
      </c>
      <c r="M12" s="162">
        <f>K12+L12</f>
        <v/>
      </c>
      <c r="N12" s="88" t="n">
        <v>52</v>
      </c>
      <c r="O12" s="88" t="n">
        <v>50</v>
      </c>
      <c r="P12" s="88" t="n">
        <v>44</v>
      </c>
    </row>
    <row r="13">
      <c r="B13" s="16" t="inlineStr">
        <is>
          <t>ALBSFWY PHX</t>
        </is>
      </c>
      <c r="C13" s="17" t="n">
        <v>12356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1576</v>
      </c>
      <c r="E14" s="161" t="inlineStr">
        <is>
          <t>Room 5</t>
        </is>
      </c>
      <c r="F14" s="119" t="n">
        <v>20945</v>
      </c>
      <c r="G14" s="117" t="n">
        <v>17249.19375</v>
      </c>
      <c r="H14" s="117" t="n">
        <v>27613.08622377999</v>
      </c>
      <c r="I14" s="152">
        <f>G14+H14</f>
        <v/>
      </c>
      <c r="J14" s="119" t="n">
        <v>22011</v>
      </c>
      <c r="K14" s="117" t="n">
        <v>21410.173</v>
      </c>
      <c r="L14" s="117" t="n">
        <v>29321.67763718002</v>
      </c>
      <c r="M14" s="162">
        <f>K14+L14</f>
        <v/>
      </c>
      <c r="N14" s="88" t="n">
        <v>73</v>
      </c>
      <c r="O14" s="88" t="n">
        <v>69</v>
      </c>
      <c r="P14" s="88" t="n">
        <v>60</v>
      </c>
    </row>
    <row r="15">
      <c r="B15" s="28" t="inlineStr">
        <is>
          <t>FRY'S</t>
        </is>
      </c>
      <c r="C15" s="17">
        <f>33043+8254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1130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6486.8970553</v>
      </c>
      <c r="I16" s="152">
        <f>G16+H16</f>
        <v/>
      </c>
      <c r="J16" s="119" t="n">
        <v>0</v>
      </c>
      <c r="K16" s="117" t="n">
        <v>0</v>
      </c>
      <c r="L16" s="117" t="n">
        <v>6273.335232119998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206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11247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2510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4964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12002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40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40483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120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2433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17392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330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7.xml><?xml version="1.0" encoding="utf-8"?>
<worksheet xmlns:r="http://schemas.openxmlformats.org/officeDocument/2006/relationships" xmlns="http://schemas.openxmlformats.org/spreadsheetml/2006/main">
  <sheetPr codeName="Sheet307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44659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24461</v>
      </c>
      <c r="G6" s="117" t="n">
        <v>14083.08125</v>
      </c>
      <c r="H6" s="117" t="n">
        <v>4990.31010818</v>
      </c>
      <c r="I6" s="152">
        <f>G6+H6</f>
        <v/>
      </c>
      <c r="J6" s="119" t="n">
        <v>24765</v>
      </c>
      <c r="K6" s="117" t="n">
        <v>15674.15825</v>
      </c>
      <c r="L6" s="117" t="n">
        <v>5187.155159479998</v>
      </c>
      <c r="M6" s="162">
        <f>K6+L6</f>
        <v/>
      </c>
      <c r="N6" s="87" t="n">
        <v>74</v>
      </c>
      <c r="O6" s="87" t="n">
        <v>70</v>
      </c>
      <c r="P6" s="87" t="n">
        <v>68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4035.66608172</v>
      </c>
      <c r="I8" s="152">
        <f>G8+H8</f>
        <v/>
      </c>
      <c r="J8" s="119" t="n">
        <v>0</v>
      </c>
      <c r="K8" s="117" t="n">
        <v>0</v>
      </c>
      <c r="L8" s="117" t="n">
        <v>4093.26323904</v>
      </c>
      <c r="M8" s="162">
        <f>K8+L8</f>
        <v/>
      </c>
      <c r="N8" s="87" t="n">
        <v>7</v>
      </c>
      <c r="O8" s="87" t="n">
        <v>8</v>
      </c>
      <c r="P8" s="87" t="n">
        <v>6</v>
      </c>
    </row>
    <row r="9">
      <c r="B9" s="16" t="inlineStr">
        <is>
          <t>SMITH'S</t>
        </is>
      </c>
      <c r="C9" s="17" t="n">
        <v>2170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17186</v>
      </c>
      <c r="G10" s="117" t="n">
        <v>13137.55</v>
      </c>
      <c r="H10" s="117" t="n">
        <v>870.8078739399999</v>
      </c>
      <c r="I10" s="152">
        <f>G10+H10</f>
        <v/>
      </c>
      <c r="J10" s="119" t="n">
        <v>17029</v>
      </c>
      <c r="K10" s="117" t="n">
        <v>13179.9955</v>
      </c>
      <c r="L10" s="117" t="n">
        <v>808.9630225</v>
      </c>
      <c r="M10" s="162">
        <f>K10+L10</f>
        <v/>
      </c>
      <c r="N10" s="88" t="n">
        <v>54</v>
      </c>
      <c r="O10" s="88" t="n">
        <v>54</v>
      </c>
      <c r="P10" s="88" t="n">
        <v>48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4388</v>
      </c>
      <c r="E12" s="161" t="inlineStr">
        <is>
          <t>Room 4</t>
        </is>
      </c>
      <c r="F12" s="119" t="n">
        <v>14883</v>
      </c>
      <c r="G12" s="117" t="n">
        <v>12299.72875</v>
      </c>
      <c r="H12" s="117" t="n">
        <v>17618.34447598</v>
      </c>
      <c r="I12" s="152">
        <f>G12+H12</f>
        <v/>
      </c>
      <c r="J12" s="119" t="n">
        <v>15686</v>
      </c>
      <c r="K12" s="117" t="n">
        <v>15448.446</v>
      </c>
      <c r="L12" s="117" t="n">
        <v>17967.89070412</v>
      </c>
      <c r="M12" s="162">
        <f>K12+L12</f>
        <v/>
      </c>
      <c r="N12" s="88" t="n">
        <v>57</v>
      </c>
      <c r="O12" s="88" t="n">
        <v>55</v>
      </c>
      <c r="P12" s="88" t="n">
        <v>49</v>
      </c>
    </row>
    <row r="13">
      <c r="B13" s="16" t="inlineStr">
        <is>
          <t>ALBSFWY PHX</t>
        </is>
      </c>
      <c r="C13" s="17" t="n">
        <v>11206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2223</v>
      </c>
      <c r="E14" s="161" t="inlineStr">
        <is>
          <t>Room 5</t>
        </is>
      </c>
      <c r="F14" s="119" t="n">
        <v>27438</v>
      </c>
      <c r="G14" s="117" t="n">
        <v>20242.7825</v>
      </c>
      <c r="H14" s="117" t="n">
        <v>34871.25002823999</v>
      </c>
      <c r="I14" s="152">
        <f>G14+H14</f>
        <v/>
      </c>
      <c r="J14" s="119" t="n">
        <v>30792</v>
      </c>
      <c r="K14" s="117" t="n">
        <v>28914.053</v>
      </c>
      <c r="L14" s="117" t="n">
        <v>39872.69844140002</v>
      </c>
      <c r="M14" s="162">
        <f>K14+L14</f>
        <v/>
      </c>
      <c r="N14" s="88" t="n">
        <v>69</v>
      </c>
      <c r="O14" s="88" t="n">
        <v>66</v>
      </c>
      <c r="P14" s="88" t="n">
        <v>59</v>
      </c>
    </row>
    <row r="15">
      <c r="B15" s="28" t="inlineStr">
        <is>
          <t>FRY'S</t>
        </is>
      </c>
      <c r="C15" s="17" t="n">
        <v>37748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1227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6328.972894519999</v>
      </c>
      <c r="I16" s="152">
        <f>G16+H16</f>
        <v/>
      </c>
      <c r="J16" s="119" t="n">
        <v>0</v>
      </c>
      <c r="K16" s="117" t="n">
        <v>0</v>
      </c>
      <c r="L16" s="117" t="n">
        <v>6265.96552074</v>
      </c>
      <c r="M16" s="162">
        <f>K16+L16</f>
        <v/>
      </c>
      <c r="N16" s="88" t="n">
        <v>13</v>
      </c>
      <c r="O16" s="88" t="n">
        <v>13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460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10056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655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5120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10457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41258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4388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16345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8.xml><?xml version="1.0" encoding="utf-8"?>
<worksheet xmlns:r="http://schemas.openxmlformats.org/officeDocument/2006/relationships" xmlns="http://schemas.openxmlformats.org/spreadsheetml/2006/main">
  <sheetPr codeName="Sheet308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67</v>
      </c>
      <c r="E6" s="161" t="inlineStr">
        <is>
          <t xml:space="preserve">Room 1 </t>
        </is>
      </c>
      <c r="F6" s="119" t="n">
        <v>28322</v>
      </c>
      <c r="G6" s="117" t="n">
        <v>13664.38543333333</v>
      </c>
      <c r="H6" s="117" t="n">
        <v>5234.123694100002</v>
      </c>
      <c r="I6" s="152">
        <f>G6+H6</f>
        <v/>
      </c>
      <c r="J6" s="119" t="n">
        <v>29210</v>
      </c>
      <c r="K6" s="117" t="n">
        <v>15777.3478</v>
      </c>
      <c r="L6" s="117" t="n">
        <v>5300.951649180001</v>
      </c>
      <c r="M6" s="162">
        <f>K6+L6</f>
        <v/>
      </c>
      <c r="N6" s="87" t="n">
        <v>79</v>
      </c>
      <c r="O6" s="87" t="n">
        <v>75</v>
      </c>
      <c r="P6" s="87" t="n">
        <v>69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3816.1878904</v>
      </c>
      <c r="I8" s="152">
        <f>G8+H8</f>
        <v/>
      </c>
      <c r="J8" s="119" t="n">
        <v>0</v>
      </c>
      <c r="K8" s="117" t="n">
        <v>0</v>
      </c>
      <c r="L8" s="117" t="n">
        <v>3839.52055882</v>
      </c>
      <c r="M8" s="162">
        <f>K8+L8</f>
        <v/>
      </c>
      <c r="N8" s="87" t="n">
        <v>5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2422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205</v>
      </c>
      <c r="E10" s="161" t="inlineStr">
        <is>
          <t>Room 3</t>
        </is>
      </c>
      <c r="F10" s="119" t="n">
        <v>19997</v>
      </c>
      <c r="G10" s="117" t="n">
        <v>13790.197</v>
      </c>
      <c r="H10" s="117" t="n">
        <v>1567.25882926</v>
      </c>
      <c r="I10" s="152">
        <f>G10+H10</f>
        <v/>
      </c>
      <c r="J10" s="119" t="n">
        <v>20005</v>
      </c>
      <c r="K10" s="117" t="n">
        <v>14849.981</v>
      </c>
      <c r="L10" s="117" t="n">
        <v>1574.63394642</v>
      </c>
      <c r="M10" s="162">
        <f>K10+L10</f>
        <v/>
      </c>
      <c r="N10" s="88" t="n">
        <v>64</v>
      </c>
      <c r="O10" s="88" t="n">
        <v>64</v>
      </c>
      <c r="P10" s="88" t="n">
        <v>56</v>
      </c>
    </row>
    <row r="11">
      <c r="B11" s="28" t="inlineStr">
        <is>
          <t>SPROUTS CO</t>
        </is>
      </c>
      <c r="C11" s="17" t="n">
        <v>105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2333</v>
      </c>
      <c r="E12" s="161" t="inlineStr">
        <is>
          <t>Room 4</t>
        </is>
      </c>
      <c r="F12" s="119" t="n">
        <v>17107</v>
      </c>
      <c r="G12" s="117" t="n">
        <v>12996.1155</v>
      </c>
      <c r="H12" s="117" t="n">
        <v>19253.36179166</v>
      </c>
      <c r="I12" s="152">
        <f>G12+H12</f>
        <v/>
      </c>
      <c r="J12" s="119" t="n">
        <v>17035</v>
      </c>
      <c r="K12" s="117" t="n">
        <v>15756.85575</v>
      </c>
      <c r="L12" s="117" t="n">
        <v>19213.62853197</v>
      </c>
      <c r="M12" s="162">
        <f>K12+L12</f>
        <v/>
      </c>
      <c r="N12" s="88" t="n">
        <v>59</v>
      </c>
      <c r="O12" s="88" t="n">
        <v>55</v>
      </c>
      <c r="P12" s="88" t="n">
        <v>45</v>
      </c>
    </row>
    <row r="13">
      <c r="B13" s="16" t="inlineStr">
        <is>
          <t>ALBSFWY PHX</t>
        </is>
      </c>
      <c r="C13" s="17" t="n">
        <v>12308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1576</v>
      </c>
      <c r="E14" s="161" t="inlineStr">
        <is>
          <t>Room 5</t>
        </is>
      </c>
      <c r="F14" s="119" t="n">
        <v>24417</v>
      </c>
      <c r="G14" s="117" t="n">
        <v>19676.3075</v>
      </c>
      <c r="H14" s="117" t="n">
        <v>32018.12991178003</v>
      </c>
      <c r="I14" s="152">
        <f>G14+H14</f>
        <v/>
      </c>
      <c r="J14" s="119" t="n">
        <v>25065</v>
      </c>
      <c r="K14" s="117" t="n">
        <v>25770.1095</v>
      </c>
      <c r="L14" s="117" t="n">
        <v>33079.92568220002</v>
      </c>
      <c r="M14" s="162">
        <f>K14+L14</f>
        <v/>
      </c>
      <c r="N14" s="88" t="n">
        <v>67</v>
      </c>
      <c r="O14" s="88" t="n">
        <v>63</v>
      </c>
      <c r="P14" s="88" t="n">
        <v>52</v>
      </c>
    </row>
    <row r="15">
      <c r="B15" s="28" t="inlineStr">
        <is>
          <t>FRY'S</t>
        </is>
      </c>
      <c r="C15" s="17">
        <f>37886+8426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1302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6466.68921584</v>
      </c>
      <c r="I16" s="152">
        <f>G16+H16</f>
        <v/>
      </c>
      <c r="J16" s="119" t="n">
        <v>0</v>
      </c>
      <c r="K16" s="117" t="n">
        <v>0</v>
      </c>
      <c r="L16" s="117" t="n">
        <v>6285.869352119999</v>
      </c>
      <c r="M16" s="162">
        <f>K16+L16</f>
        <v/>
      </c>
      <c r="N16" s="88" t="n">
        <v>11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12691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1524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5252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12330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45741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67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2381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18560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310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09.xml><?xml version="1.0" encoding="utf-8"?>
<worksheet xmlns:r="http://schemas.openxmlformats.org/officeDocument/2006/relationships" xmlns="http://schemas.openxmlformats.org/spreadsheetml/2006/main">
  <sheetPr codeName="Sheet309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/>
      <c r="E6" s="161" t="inlineStr">
        <is>
          <t xml:space="preserve">Room 1 </t>
        </is>
      </c>
      <c r="F6" s="119" t="n">
        <v>12050</v>
      </c>
      <c r="G6" s="117" t="n">
        <v>4227</v>
      </c>
      <c r="H6" s="117" t="n">
        <v>122.96975656</v>
      </c>
      <c r="I6" s="152">
        <f>G6+H6</f>
        <v/>
      </c>
      <c r="J6" s="119" t="n">
        <v>11370</v>
      </c>
      <c r="K6" s="117" t="n">
        <v>3975</v>
      </c>
      <c r="L6" s="117" t="n">
        <v>115</v>
      </c>
      <c r="M6" s="162">
        <f>K6+L6</f>
        <v/>
      </c>
      <c r="N6" s="87" t="n">
        <v>43</v>
      </c>
      <c r="O6" s="87" t="n">
        <v>42</v>
      </c>
      <c r="P6" s="87" t="n">
        <v>39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1</v>
      </c>
      <c r="O8" s="87" t="n">
        <v>0</v>
      </c>
      <c r="P8" s="87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0</v>
      </c>
      <c r="G10" s="117" t="n">
        <v>0</v>
      </c>
      <c r="H10" s="117" t="n">
        <v>0</v>
      </c>
      <c r="I10" s="152">
        <f>G10+H10</f>
        <v/>
      </c>
      <c r="J10" s="119" t="n">
        <v>0</v>
      </c>
      <c r="K10" s="117" t="n">
        <v>0</v>
      </c>
      <c r="L10" s="117" t="n">
        <v>0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6215</v>
      </c>
      <c r="G12" s="117" t="n">
        <v>3206</v>
      </c>
      <c r="H12" s="117" t="n">
        <v>141.9438291</v>
      </c>
      <c r="I12" s="152">
        <f>G12+H12</f>
        <v/>
      </c>
      <c r="J12" s="119" t="n">
        <v>5880</v>
      </c>
      <c r="K12" s="117" t="n">
        <v>3031</v>
      </c>
      <c r="L12" s="117" t="n">
        <v>126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0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10878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1029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5343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0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18265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0.xml><?xml version="1.0" encoding="utf-8"?>
<worksheet xmlns:r="http://schemas.openxmlformats.org/officeDocument/2006/relationships" xmlns="http://schemas.openxmlformats.org/spreadsheetml/2006/main">
  <sheetPr codeName="Sheet310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O4" s="134" t="n"/>
      <c r="P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73</v>
      </c>
      <c r="E6" s="161" t="inlineStr">
        <is>
          <t xml:space="preserve">Room 1 </t>
        </is>
      </c>
      <c r="F6" s="119" t="n">
        <v>27393</v>
      </c>
      <c r="G6" s="117" t="n">
        <v>14499.73453333333</v>
      </c>
      <c r="H6" s="117" t="n">
        <v>5608.022206659997</v>
      </c>
      <c r="I6" s="152">
        <f>G6+H6</f>
        <v/>
      </c>
      <c r="J6" s="119" t="n">
        <v>28252</v>
      </c>
      <c r="K6" s="117" t="n">
        <v>16114.69678333333</v>
      </c>
      <c r="L6" s="117" t="n">
        <v>5408.039138919996</v>
      </c>
      <c r="M6" s="162">
        <f>K6+L6</f>
        <v/>
      </c>
      <c r="N6" s="87" t="n">
        <v>75</v>
      </c>
      <c r="O6" s="87" t="n">
        <v>73</v>
      </c>
      <c r="P6" s="87" t="n">
        <v>68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4131.51084576</v>
      </c>
      <c r="I8" s="152">
        <f>G8+H8</f>
        <v/>
      </c>
      <c r="J8" s="119" t="n">
        <v>0</v>
      </c>
      <c r="K8" s="117" t="n">
        <v>0</v>
      </c>
      <c r="L8" s="117" t="n">
        <v>4240.92220964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1845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300</v>
      </c>
      <c r="E10" s="161" t="inlineStr">
        <is>
          <t>Room 3</t>
        </is>
      </c>
      <c r="F10" s="119" t="n">
        <v>18487</v>
      </c>
      <c r="G10" s="117" t="n">
        <v>13186.159</v>
      </c>
      <c r="H10" s="117" t="n">
        <v>998.4078953</v>
      </c>
      <c r="I10" s="152">
        <f>G10+H10</f>
        <v/>
      </c>
      <c r="J10" s="119" t="n">
        <v>18603</v>
      </c>
      <c r="K10" s="117" t="n">
        <v>13289.432</v>
      </c>
      <c r="L10" s="117" t="n">
        <v>1007.05999678</v>
      </c>
      <c r="M10" s="162">
        <f>K10+L10</f>
        <v/>
      </c>
      <c r="N10" s="88" t="n">
        <v>55</v>
      </c>
      <c r="O10" s="88" t="n">
        <v>60</v>
      </c>
      <c r="P10" s="88" t="n">
        <v>46</v>
      </c>
    </row>
    <row r="11">
      <c r="B11" s="28" t="inlineStr">
        <is>
          <t>SPROUTS CO</t>
        </is>
      </c>
      <c r="C11" s="17" t="n">
        <v>254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2409</v>
      </c>
      <c r="E12" s="161" t="inlineStr">
        <is>
          <t>Room 4</t>
        </is>
      </c>
      <c r="F12" s="119" t="n">
        <v>15223</v>
      </c>
      <c r="G12" s="117" t="n">
        <v>13092.77816666667</v>
      </c>
      <c r="H12" s="117" t="n">
        <v>17376.07470548</v>
      </c>
      <c r="I12" s="152">
        <f>G12+H12</f>
        <v/>
      </c>
      <c r="J12" s="119" t="n">
        <v>14675</v>
      </c>
      <c r="K12" s="117" t="n">
        <v>13445.88691666666</v>
      </c>
      <c r="L12" s="117" t="n">
        <v>16989.08607448</v>
      </c>
      <c r="M12" s="162">
        <f>K12+L12</f>
        <v/>
      </c>
      <c r="N12" s="88" t="n">
        <v>55</v>
      </c>
      <c r="O12" s="88" t="n">
        <v>52</v>
      </c>
      <c r="P12" s="88" t="n">
        <v>46</v>
      </c>
    </row>
    <row r="13">
      <c r="B13" s="16" t="inlineStr">
        <is>
          <t>ALBSFWY PHX</t>
        </is>
      </c>
      <c r="C13" s="17" t="n">
        <v>10589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223</v>
      </c>
      <c r="E14" s="161" t="inlineStr">
        <is>
          <t>Room 5</t>
        </is>
      </c>
      <c r="F14" s="119" t="n">
        <v>22272</v>
      </c>
      <c r="G14" s="117" t="n">
        <v>18781.015</v>
      </c>
      <c r="H14" s="117" t="n">
        <v>28604.05161772001</v>
      </c>
      <c r="I14" s="152">
        <f>G14+H14</f>
        <v/>
      </c>
      <c r="J14" s="119" t="n">
        <v>23139</v>
      </c>
      <c r="K14" s="117" t="n">
        <v>21318.18575</v>
      </c>
      <c r="L14" s="117" t="n">
        <v>29832.59558870001</v>
      </c>
      <c r="M14" s="162">
        <f>K14+L14</f>
        <v/>
      </c>
      <c r="N14" s="88" t="n">
        <v>64</v>
      </c>
      <c r="O14" s="88" t="n">
        <v>62</v>
      </c>
      <c r="P14" s="88" t="n">
        <v>52</v>
      </c>
    </row>
    <row r="15">
      <c r="B15" s="28" t="inlineStr">
        <is>
          <t>FRY'S</t>
        </is>
      </c>
      <c r="C15" s="17" t="n">
        <v>35215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875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6127.29575638</v>
      </c>
      <c r="I16" s="152">
        <f>G16+H16</f>
        <v/>
      </c>
      <c r="J16" s="119" t="n">
        <v>0</v>
      </c>
      <c r="K16" s="117" t="n">
        <v>0</v>
      </c>
      <c r="L16" s="117" t="n">
        <v>6020.01445956</v>
      </c>
      <c r="M16" s="162">
        <f>K16+L16</f>
        <v/>
      </c>
      <c r="N16" s="88" t="n">
        <v>8</v>
      </c>
      <c r="O16" s="88" t="n">
        <v>9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460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12310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1273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5238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11528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38386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73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2409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18346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554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1.xml><?xml version="1.0" encoding="utf-8"?>
<worksheet xmlns:r="http://schemas.openxmlformats.org/officeDocument/2006/relationships" xmlns="http://schemas.openxmlformats.org/spreadsheetml/2006/main">
  <sheetPr codeName="Sheet311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171</v>
      </c>
      <c r="E6" s="161" t="inlineStr">
        <is>
          <t xml:space="preserve">Room 1 </t>
        </is>
      </c>
      <c r="F6" s="119" t="n">
        <v>31038</v>
      </c>
      <c r="G6" s="117" t="n">
        <v>14941.71766666667</v>
      </c>
      <c r="H6" s="117" t="n">
        <v>5953.98011942</v>
      </c>
      <c r="I6" s="152">
        <f>G6+H6</f>
        <v/>
      </c>
      <c r="J6" s="119" t="n">
        <v>30594</v>
      </c>
      <c r="K6" s="117" t="n">
        <v>16113.25641666666</v>
      </c>
      <c r="L6" s="117" t="n">
        <v>6025.785895339999</v>
      </c>
      <c r="M6" s="162">
        <f>K6+L6</f>
        <v/>
      </c>
      <c r="N6" s="87" t="n">
        <v>86</v>
      </c>
      <c r="O6" s="87" t="n">
        <v>83</v>
      </c>
      <c r="P6" s="87" t="n">
        <v>75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3861.26758538</v>
      </c>
      <c r="I8" s="152">
        <f>G8+H8</f>
        <v/>
      </c>
      <c r="J8" s="119" t="n">
        <v>0</v>
      </c>
      <c r="K8" s="117" t="n">
        <v>0</v>
      </c>
      <c r="L8" s="117" t="n">
        <v>3889.20455094</v>
      </c>
      <c r="M8" s="162">
        <f>K8+L8</f>
        <v/>
      </c>
      <c r="N8" s="87" t="n">
        <v>6</v>
      </c>
      <c r="O8" s="87" t="n">
        <v>6</v>
      </c>
      <c r="P8" s="87" t="n">
        <v>5</v>
      </c>
    </row>
    <row r="9">
      <c r="B9" s="16" t="inlineStr">
        <is>
          <t>SMITH'S</t>
        </is>
      </c>
      <c r="C9" s="17" t="n">
        <v>2730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535</v>
      </c>
      <c r="E10" s="161" t="inlineStr">
        <is>
          <t>Room 3</t>
        </is>
      </c>
      <c r="F10" s="119" t="n">
        <v>21988</v>
      </c>
      <c r="G10" s="117" t="n">
        <v>14347.073</v>
      </c>
      <c r="H10" s="117" t="n">
        <v>1592.94753226</v>
      </c>
      <c r="I10" s="152">
        <f>G10+H10</f>
        <v/>
      </c>
      <c r="J10" s="119" t="n">
        <v>21362</v>
      </c>
      <c r="K10" s="117" t="n">
        <v>14521.207</v>
      </c>
      <c r="L10" s="117" t="n">
        <v>1533.32058428</v>
      </c>
      <c r="M10" s="162">
        <f>K10+L10</f>
        <v/>
      </c>
      <c r="N10" s="88" t="n">
        <v>60</v>
      </c>
      <c r="O10" s="88" t="n">
        <v>59</v>
      </c>
      <c r="P10" s="88" t="n">
        <v>53</v>
      </c>
    </row>
    <row r="11">
      <c r="B11" s="28" t="inlineStr">
        <is>
          <t>SPROUTS CO</t>
        </is>
      </c>
      <c r="C11" s="17" t="n">
        <v>402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3878</v>
      </c>
      <c r="E12" s="161" t="inlineStr">
        <is>
          <t>Room 4</t>
        </is>
      </c>
      <c r="F12" s="119" t="n">
        <v>18519</v>
      </c>
      <c r="G12" s="117" t="n">
        <v>12726.2875</v>
      </c>
      <c r="H12" s="117" t="n">
        <v>22307.01209824001</v>
      </c>
      <c r="I12" s="152">
        <f>G12+H12</f>
        <v/>
      </c>
      <c r="J12" s="119" t="n">
        <v>18424</v>
      </c>
      <c r="K12" s="117" t="n">
        <v>16754.9455</v>
      </c>
      <c r="L12" s="117" t="n">
        <v>21847.03830425</v>
      </c>
      <c r="M12" s="162">
        <f>K12+L12</f>
        <v/>
      </c>
      <c r="N12" s="88" t="n">
        <v>52</v>
      </c>
      <c r="O12" s="88" t="n">
        <v>48</v>
      </c>
      <c r="P12" s="88" t="n">
        <v>42</v>
      </c>
    </row>
    <row r="13">
      <c r="B13" s="16" t="inlineStr">
        <is>
          <t>ALBSFWY PHX</t>
        </is>
      </c>
      <c r="C13" s="17" t="n">
        <v>12141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1576</v>
      </c>
      <c r="E14" s="161" t="inlineStr">
        <is>
          <t>Room 5</t>
        </is>
      </c>
      <c r="F14" s="119" t="n">
        <v>33633</v>
      </c>
      <c r="G14" s="117" t="n">
        <v>23412.935</v>
      </c>
      <c r="H14" s="117" t="n">
        <v>41675.24308628001</v>
      </c>
      <c r="I14" s="152">
        <f>G14+H14</f>
        <v/>
      </c>
      <c r="J14" s="119" t="n">
        <v>31936</v>
      </c>
      <c r="K14" s="117" t="n">
        <v>26262.1215</v>
      </c>
      <c r="L14" s="117" t="n">
        <v>39588.98791582002</v>
      </c>
      <c r="M14" s="162">
        <f>K14+L14</f>
        <v/>
      </c>
      <c r="N14" s="88" t="n">
        <v>70</v>
      </c>
      <c r="O14" s="88" t="n">
        <v>66</v>
      </c>
      <c r="P14" s="88" t="n">
        <v>61</v>
      </c>
    </row>
    <row r="15">
      <c r="B15" s="28" t="inlineStr">
        <is>
          <t>FRY'S</t>
        </is>
      </c>
      <c r="C15" s="17" t="n">
        <v>45306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1130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6661.238637279999</v>
      </c>
      <c r="I16" s="152">
        <f>G16+H16</f>
        <v/>
      </c>
      <c r="J16" s="119" t="n">
        <v>0</v>
      </c>
      <c r="K16" s="117" t="n">
        <v>0</v>
      </c>
      <c r="L16" s="117" t="n">
        <v>6297.39793282</v>
      </c>
      <c r="M16" s="162">
        <f>K16+L16</f>
        <v/>
      </c>
      <c r="N16" s="88" t="n">
        <v>12</v>
      </c>
      <c r="O16" s="88" t="n">
        <v>11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206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11464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1178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5497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12291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20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46996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171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3878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19144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937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2.xml><?xml version="1.0" encoding="utf-8"?>
<worksheet xmlns:r="http://schemas.openxmlformats.org/officeDocument/2006/relationships" xmlns="http://schemas.openxmlformats.org/spreadsheetml/2006/main">
  <sheetPr codeName="Sheet312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75</v>
      </c>
      <c r="E6" s="161" t="inlineStr">
        <is>
          <t xml:space="preserve">Room 1 </t>
        </is>
      </c>
      <c r="F6" s="119" t="n">
        <v>29848</v>
      </c>
      <c r="G6" s="117" t="n">
        <v>15363.257</v>
      </c>
      <c r="H6" s="117" t="n">
        <v>6008.5416645</v>
      </c>
      <c r="I6" s="152">
        <f>G6+H6</f>
        <v/>
      </c>
      <c r="J6" s="119" t="n">
        <v>30847</v>
      </c>
      <c r="K6" s="117" t="n">
        <v>18199.84999999999</v>
      </c>
      <c r="L6" s="117" t="n">
        <v>5820.307176299998</v>
      </c>
      <c r="M6" s="162">
        <f>K6+L6</f>
        <v/>
      </c>
      <c r="N6" s="87" t="n">
        <v>80</v>
      </c>
      <c r="O6" s="87" t="n">
        <v>74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35</v>
      </c>
      <c r="E8" s="161" t="inlineStr">
        <is>
          <t>Room 2</t>
        </is>
      </c>
      <c r="F8" s="119" t="n">
        <v>0</v>
      </c>
      <c r="G8" s="117" t="n">
        <v>0</v>
      </c>
      <c r="H8" s="117" t="n">
        <v>4688.326973179999</v>
      </c>
      <c r="I8" s="152">
        <f>G8+H8</f>
        <v/>
      </c>
      <c r="J8" s="119" t="n">
        <v>0</v>
      </c>
      <c r="K8" s="117" t="n">
        <v>0</v>
      </c>
      <c r="L8" s="117" t="n">
        <v>4965.9539678</v>
      </c>
      <c r="M8" s="162">
        <f>K8+L8</f>
        <v/>
      </c>
      <c r="N8" s="87" t="n">
        <v>4</v>
      </c>
      <c r="O8" s="87" t="n">
        <v>4</v>
      </c>
      <c r="P8" s="87" t="n">
        <v>3</v>
      </c>
    </row>
    <row r="9">
      <c r="B9" s="16" t="inlineStr">
        <is>
          <t>SMITH'S</t>
        </is>
      </c>
      <c r="C9" s="17" t="n">
        <v>1804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20306</v>
      </c>
      <c r="G10" s="117" t="n">
        <v>15099.3885</v>
      </c>
      <c r="H10" s="117" t="n">
        <v>962.8968554</v>
      </c>
      <c r="I10" s="152">
        <f>G10+H10</f>
        <v/>
      </c>
      <c r="J10" s="119" t="n">
        <v>21948</v>
      </c>
      <c r="K10" s="117" t="n">
        <v>15922.222</v>
      </c>
      <c r="L10" s="117" t="n">
        <v>954.4027644399999</v>
      </c>
      <c r="M10" s="162">
        <f>K10+L10</f>
        <v/>
      </c>
      <c r="N10" s="88" t="n">
        <v>55</v>
      </c>
      <c r="O10" s="88" t="n">
        <v>54</v>
      </c>
      <c r="P10" s="88" t="n">
        <v>50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3823</v>
      </c>
      <c r="E12" s="161" t="inlineStr">
        <is>
          <t>Room 4</t>
        </is>
      </c>
      <c r="F12" s="119" t="n">
        <v>20794</v>
      </c>
      <c r="G12" s="117" t="n">
        <v>19340.24775</v>
      </c>
      <c r="H12" s="117" t="n">
        <v>27799.91195547999</v>
      </c>
      <c r="I12" s="152">
        <f>G12+H12</f>
        <v/>
      </c>
      <c r="J12" s="119" t="n">
        <v>20594</v>
      </c>
      <c r="K12" s="117" t="n">
        <v>23255.83975000001</v>
      </c>
      <c r="L12" s="117" t="n">
        <v>27587.42218608001</v>
      </c>
      <c r="M12" s="162">
        <f>K12+L12</f>
        <v/>
      </c>
      <c r="N12" s="88" t="n">
        <v>55</v>
      </c>
      <c r="O12" s="88" t="n">
        <v>50</v>
      </c>
      <c r="P12" s="88" t="n">
        <v>44</v>
      </c>
    </row>
    <row r="13">
      <c r="B13" s="16" t="inlineStr">
        <is>
          <t>ALBSFWY PHX</t>
        </is>
      </c>
      <c r="C13" s="17" t="n">
        <v>10625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2371</v>
      </c>
      <c r="E14" s="161" t="inlineStr">
        <is>
          <t>Room 5</t>
        </is>
      </c>
      <c r="F14" s="119" t="n">
        <v>29181</v>
      </c>
      <c r="G14" s="117" t="n">
        <v>23565.12375</v>
      </c>
      <c r="H14" s="117" t="n">
        <v>38585.82097215998</v>
      </c>
      <c r="I14" s="152">
        <f>G14+H14</f>
        <v/>
      </c>
      <c r="J14" s="119" t="n">
        <v>27594</v>
      </c>
      <c r="K14" s="117" t="n">
        <v>26004.6005</v>
      </c>
      <c r="L14" s="117" t="n">
        <v>36663.24610852002</v>
      </c>
      <c r="M14" s="162">
        <f>K14+L14</f>
        <v/>
      </c>
      <c r="N14" s="88" t="n">
        <v>71</v>
      </c>
      <c r="O14" s="88" t="n">
        <v>62</v>
      </c>
      <c r="P14" s="88" t="n">
        <v>57</v>
      </c>
    </row>
    <row r="15">
      <c r="B15" s="28" t="inlineStr">
        <is>
          <t>FRY'S</t>
        </is>
      </c>
      <c r="C15" s="17" t="n">
        <v>44227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1185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8919.33685254</v>
      </c>
      <c r="I16" s="152">
        <f>G16+H16</f>
        <v/>
      </c>
      <c r="J16" s="119" t="n">
        <v>0</v>
      </c>
      <c r="K16" s="117" t="n">
        <v>0</v>
      </c>
      <c r="L16" s="117" t="n">
        <v>8778.367573759999</v>
      </c>
      <c r="M16" s="162">
        <f>K16+L16</f>
        <v/>
      </c>
      <c r="N16" s="88" t="n">
        <v>12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490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12369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1896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5375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13512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35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51781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75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3823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18672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3.xml><?xml version="1.0" encoding="utf-8"?>
<worksheet xmlns:r="http://schemas.openxmlformats.org/officeDocument/2006/relationships" xmlns="http://schemas.openxmlformats.org/spreadsheetml/2006/main">
  <sheetPr codeName="Sheet313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126</v>
      </c>
      <c r="E6" s="161" t="inlineStr">
        <is>
          <t xml:space="preserve">Room 1 </t>
        </is>
      </c>
      <c r="F6" s="119" t="n">
        <v>30165</v>
      </c>
      <c r="G6" s="117" t="n">
        <v>16067.8575</v>
      </c>
      <c r="H6" s="117" t="n">
        <v>7118.189756600004</v>
      </c>
      <c r="I6" s="152">
        <f>G6+H6</f>
        <v/>
      </c>
      <c r="J6" s="119" t="n">
        <v>29685</v>
      </c>
      <c r="K6" s="117" t="n">
        <v>17294.9045</v>
      </c>
      <c r="L6" s="117" t="n">
        <v>7074.262824580004</v>
      </c>
      <c r="M6" s="162">
        <f>K6+L6</f>
        <v/>
      </c>
      <c r="N6" s="87" t="n">
        <v>84</v>
      </c>
      <c r="O6" s="87" t="n">
        <v>80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4266.45152126</v>
      </c>
      <c r="I8" s="152">
        <f>G8+H8</f>
        <v/>
      </c>
      <c r="J8" s="119" t="n">
        <v>0</v>
      </c>
      <c r="K8" s="117" t="n">
        <v>0</v>
      </c>
      <c r="L8" s="117" t="n">
        <v>4187.494221100002</v>
      </c>
      <c r="M8" s="162">
        <f>K8+L8</f>
        <v/>
      </c>
      <c r="N8" s="87" t="n">
        <v>5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2601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532</v>
      </c>
      <c r="E10" s="161" t="inlineStr">
        <is>
          <t>Room 3</t>
        </is>
      </c>
      <c r="F10" s="119" t="n">
        <v>21884</v>
      </c>
      <c r="G10" s="117" t="n">
        <v>16083.479</v>
      </c>
      <c r="H10" s="117" t="n">
        <v>1414.12668652</v>
      </c>
      <c r="I10" s="152">
        <f>G10+H10</f>
        <v/>
      </c>
      <c r="J10" s="119" t="n">
        <v>20890</v>
      </c>
      <c r="K10" s="117" t="n">
        <v>14856.413</v>
      </c>
      <c r="L10" s="117" t="n">
        <v>1361.11554006</v>
      </c>
      <c r="M10" s="162">
        <f>K10+L10</f>
        <v/>
      </c>
      <c r="N10" s="88" t="n">
        <v>61</v>
      </c>
      <c r="O10" s="88" t="n">
        <v>61</v>
      </c>
      <c r="P10" s="88" t="n">
        <v>52</v>
      </c>
    </row>
    <row r="11">
      <c r="B11" s="28" t="inlineStr">
        <is>
          <t>SPROUTS CO</t>
        </is>
      </c>
      <c r="C11" s="17" t="n">
        <v>295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2101</v>
      </c>
      <c r="E12" s="161" t="inlineStr">
        <is>
          <t>Room 4</t>
        </is>
      </c>
      <c r="F12" s="119" t="n">
        <v>22407</v>
      </c>
      <c r="G12" s="117" t="n">
        <v>21060.02791666667</v>
      </c>
      <c r="H12" s="117" t="n">
        <v>28548.25507319999</v>
      </c>
      <c r="I12" s="152">
        <f>G12+H12</f>
        <v/>
      </c>
      <c r="J12" s="119" t="n">
        <v>23688</v>
      </c>
      <c r="K12" s="117" t="n">
        <v>25195.34616666666</v>
      </c>
      <c r="L12" s="117" t="n">
        <v>29165.10481026001</v>
      </c>
      <c r="M12" s="162">
        <f>K12+L12</f>
        <v/>
      </c>
      <c r="N12" s="88" t="n">
        <v>53</v>
      </c>
      <c r="O12" s="88" t="n">
        <v>50</v>
      </c>
      <c r="P12" s="88" t="n">
        <v>46</v>
      </c>
    </row>
    <row r="13">
      <c r="B13" s="16" t="inlineStr">
        <is>
          <t>ALBSFWY PHX</t>
        </is>
      </c>
      <c r="C13" s="17" t="n">
        <v>12716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1642</v>
      </c>
      <c r="E14" s="161" t="inlineStr">
        <is>
          <t>Room 5</t>
        </is>
      </c>
      <c r="F14" s="119" t="n">
        <v>24415</v>
      </c>
      <c r="G14" s="117" t="n">
        <v>17399.3975</v>
      </c>
      <c r="H14" s="117" t="n">
        <v>31345.99582658001</v>
      </c>
      <c r="I14" s="152">
        <f>G14+H14</f>
        <v/>
      </c>
      <c r="J14" s="119" t="n">
        <v>26066</v>
      </c>
      <c r="K14" s="117" t="n">
        <v>25728.342</v>
      </c>
      <c r="L14" s="117" t="n">
        <v>34616.59081086001</v>
      </c>
      <c r="M14" s="162">
        <f>K14+L14</f>
        <v/>
      </c>
      <c r="N14" s="88" t="n">
        <v>81</v>
      </c>
      <c r="O14" s="88" t="n">
        <v>73</v>
      </c>
      <c r="P14" s="88" t="n">
        <v>55</v>
      </c>
    </row>
    <row r="15">
      <c r="B15" s="28" t="inlineStr">
        <is>
          <t>FRY'S</t>
        </is>
      </c>
      <c r="C15" s="17" t="n">
        <v>44987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1130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8572.739728320001</v>
      </c>
      <c r="I16" s="152">
        <f>G16+H16</f>
        <v/>
      </c>
      <c r="J16" s="119" t="n">
        <v>0</v>
      </c>
      <c r="K16" s="117" t="n">
        <v>0</v>
      </c>
      <c r="L16" s="117" t="n">
        <v>8158.679437899999</v>
      </c>
      <c r="M16" s="162">
        <f>K16+L16</f>
        <v/>
      </c>
      <c r="N16" s="88" t="n">
        <v>13</v>
      </c>
      <c r="O16" s="88" t="n">
        <v>10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213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9864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2249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4809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13788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50377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126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2101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17392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827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4.xml><?xml version="1.0" encoding="utf-8"?>
<worksheet xmlns:r="http://schemas.openxmlformats.org/officeDocument/2006/relationships" xmlns="http://schemas.openxmlformats.org/spreadsheetml/2006/main">
  <sheetPr codeName="Sheet314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25085</v>
      </c>
      <c r="G6" s="117" t="n">
        <v>15449.6665</v>
      </c>
      <c r="H6" s="117" t="n">
        <v>5647.737347739999</v>
      </c>
      <c r="I6" s="152">
        <f>G6+H6</f>
        <v/>
      </c>
      <c r="J6" s="119" t="n">
        <v>25324</v>
      </c>
      <c r="K6" s="117" t="n">
        <v>16604.2455</v>
      </c>
      <c r="L6" s="117" t="n">
        <v>5469.248879899998</v>
      </c>
      <c r="M6" s="162">
        <f>K6+L6</f>
        <v/>
      </c>
      <c r="N6" s="87" t="n">
        <v>78</v>
      </c>
      <c r="O6" s="87" t="n">
        <v>72</v>
      </c>
      <c r="P6" s="87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4574.36347118</v>
      </c>
      <c r="I8" s="152">
        <f>G8+H8</f>
        <v/>
      </c>
      <c r="J8" s="119" t="n">
        <v>0</v>
      </c>
      <c r="K8" s="117" t="n">
        <v>0</v>
      </c>
      <c r="L8" s="117" t="n">
        <v>4495.2093343</v>
      </c>
      <c r="M8" s="162">
        <f>K8+L8</f>
        <v/>
      </c>
      <c r="N8" s="87" t="n">
        <v>7</v>
      </c>
      <c r="O8" s="87" t="n">
        <v>6</v>
      </c>
      <c r="P8" s="87" t="n">
        <v>5</v>
      </c>
    </row>
    <row r="9">
      <c r="B9" s="16" t="inlineStr">
        <is>
          <t>SMITH'S</t>
        </is>
      </c>
      <c r="C9" s="17" t="n">
        <v>2030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17924</v>
      </c>
      <c r="G10" s="117" t="n">
        <v>14164.145</v>
      </c>
      <c r="H10" s="117" t="n">
        <v>871.6921631999999</v>
      </c>
      <c r="I10" s="152">
        <f>G10+H10</f>
        <v/>
      </c>
      <c r="J10" s="119" t="n">
        <v>17478</v>
      </c>
      <c r="K10" s="117" t="n">
        <v>13443.4745</v>
      </c>
      <c r="L10" s="117" t="n">
        <v>836.9247552</v>
      </c>
      <c r="M10" s="162">
        <f>K10+L10</f>
        <v/>
      </c>
      <c r="N10" s="88" t="n">
        <v>54</v>
      </c>
      <c r="O10" s="88" t="n">
        <v>55</v>
      </c>
      <c r="P10" s="88" t="n">
        <v>49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3683</v>
      </c>
      <c r="E12" s="161" t="inlineStr">
        <is>
          <t>Room 4</t>
        </is>
      </c>
      <c r="F12" s="119" t="n">
        <v>17669</v>
      </c>
      <c r="G12" s="117" t="n">
        <v>19989.22025</v>
      </c>
      <c r="H12" s="117" t="n">
        <v>22103.48730545</v>
      </c>
      <c r="I12" s="152">
        <f>G12+H12</f>
        <v/>
      </c>
      <c r="J12" s="119" t="n">
        <v>19205</v>
      </c>
      <c r="K12" s="117" t="n">
        <v>20011.6345</v>
      </c>
      <c r="L12" s="117" t="n">
        <v>22681.2254952</v>
      </c>
      <c r="M12" s="162">
        <f>K12+L12</f>
        <v/>
      </c>
      <c r="N12" s="88" t="n">
        <v>58</v>
      </c>
      <c r="O12" s="88" t="n">
        <v>53</v>
      </c>
      <c r="P12" s="88" t="n">
        <v>49</v>
      </c>
    </row>
    <row r="13">
      <c r="B13" s="16" t="inlineStr">
        <is>
          <t>ALBSFWY PHX</t>
        </is>
      </c>
      <c r="C13" s="17" t="n">
        <v>10061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2371</v>
      </c>
      <c r="E14" s="161" t="inlineStr">
        <is>
          <t>Room 5</t>
        </is>
      </c>
      <c r="F14" s="119" t="n">
        <v>28763</v>
      </c>
      <c r="G14" s="117" t="n">
        <v>22102.00125</v>
      </c>
      <c r="H14" s="117" t="n">
        <v>36599.22644011999</v>
      </c>
      <c r="I14" s="152">
        <f>G14+H14</f>
        <v/>
      </c>
      <c r="J14" s="119" t="n">
        <v>30187</v>
      </c>
      <c r="K14" s="117" t="n">
        <v>30364.877</v>
      </c>
      <c r="L14" s="117" t="n">
        <v>39758.64826417998</v>
      </c>
      <c r="M14" s="162">
        <f>K14+L14</f>
        <v/>
      </c>
      <c r="N14" s="88" t="n">
        <v>77</v>
      </c>
      <c r="O14" s="88" t="n">
        <v>69</v>
      </c>
      <c r="P14" s="88" t="n">
        <v>60</v>
      </c>
    </row>
    <row r="15">
      <c r="B15" s="28" t="inlineStr">
        <is>
          <t>FRY'S</t>
        </is>
      </c>
      <c r="C15" s="17">
        <f>42938+8212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1665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7356.182014079999</v>
      </c>
      <c r="I16" s="152">
        <f>G16+H16</f>
        <v/>
      </c>
      <c r="J16" s="119" t="n">
        <v>0</v>
      </c>
      <c r="K16" s="117" t="n">
        <v>0</v>
      </c>
      <c r="L16" s="117" t="n">
        <v>7141.8592305</v>
      </c>
      <c r="M16" s="162">
        <f>K16+L16</f>
        <v/>
      </c>
      <c r="N16" s="88" t="n">
        <v>12</v>
      </c>
      <c r="O16" s="88" t="n">
        <v>12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490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11242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568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5001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10690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48341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3683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16275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5.xml><?xml version="1.0" encoding="utf-8"?>
<worksheet xmlns:r="http://schemas.openxmlformats.org/officeDocument/2006/relationships" xmlns="http://schemas.openxmlformats.org/spreadsheetml/2006/main">
  <sheetPr codeName="Sheet315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84</v>
      </c>
      <c r="E6" s="161" t="inlineStr">
        <is>
          <t xml:space="preserve">Room 1 </t>
        </is>
      </c>
      <c r="F6" s="119" t="n">
        <v>27991</v>
      </c>
      <c r="G6" s="117" t="n">
        <v>13890.68388333333</v>
      </c>
      <c r="H6" s="117" t="n">
        <v>5058.973262000003</v>
      </c>
      <c r="I6" s="152">
        <f>G6+H6</f>
        <v/>
      </c>
      <c r="J6" s="119" t="n">
        <v>27569</v>
      </c>
      <c r="K6" s="117" t="n">
        <v>14446.10813333333</v>
      </c>
      <c r="L6" s="117" t="n">
        <v>4982.015924620005</v>
      </c>
      <c r="M6" s="162">
        <f>K6+L6</f>
        <v/>
      </c>
      <c r="N6" s="87" t="n">
        <v>83</v>
      </c>
      <c r="O6" s="87" t="n">
        <v>76</v>
      </c>
      <c r="P6" s="87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3436.03877288</v>
      </c>
      <c r="I8" s="152">
        <f>G8+H8</f>
        <v/>
      </c>
      <c r="J8" s="119" t="n">
        <v>0</v>
      </c>
      <c r="K8" s="117" t="n">
        <v>0</v>
      </c>
      <c r="L8" s="117" t="n">
        <v>3405.55486058</v>
      </c>
      <c r="M8" s="162">
        <f>K8+L8</f>
        <v/>
      </c>
      <c r="N8" s="87" t="n">
        <v>5</v>
      </c>
      <c r="O8" s="87" t="n">
        <v>4</v>
      </c>
      <c r="P8" s="87" t="n">
        <v>2</v>
      </c>
    </row>
    <row r="9">
      <c r="B9" s="16" t="inlineStr">
        <is>
          <t>SMITH'S</t>
        </is>
      </c>
      <c r="C9" s="17" t="n">
        <v>2408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854</v>
      </c>
      <c r="E10" s="161" t="inlineStr">
        <is>
          <t>Room 3</t>
        </is>
      </c>
      <c r="F10" s="119" t="n">
        <v>19671</v>
      </c>
      <c r="G10" s="117" t="n">
        <v>13653.20375000001</v>
      </c>
      <c r="H10" s="117" t="n">
        <v>1561.56857892</v>
      </c>
      <c r="I10" s="152">
        <f>G10+H10</f>
        <v/>
      </c>
      <c r="J10" s="119" t="n">
        <v>19280</v>
      </c>
      <c r="K10" s="117" t="n">
        <v>14035.19825</v>
      </c>
      <c r="L10" s="117" t="n">
        <v>1476.70338074</v>
      </c>
      <c r="M10" s="162">
        <f>K10+L10</f>
        <v/>
      </c>
      <c r="N10" s="88" t="n">
        <v>63</v>
      </c>
      <c r="O10" s="88" t="n">
        <v>63</v>
      </c>
      <c r="P10" s="88" t="n">
        <v>54</v>
      </c>
    </row>
    <row r="11">
      <c r="B11" s="28" t="inlineStr">
        <is>
          <t>SPROUTS CO</t>
        </is>
      </c>
      <c r="C11" s="17" t="n">
        <v>479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1967</v>
      </c>
      <c r="E12" s="161" t="inlineStr">
        <is>
          <t>Room 4</t>
        </is>
      </c>
      <c r="F12" s="119" t="n">
        <v>14885</v>
      </c>
      <c r="G12" s="117" t="n">
        <v>11516.84316666667</v>
      </c>
      <c r="H12" s="117" t="n">
        <v>15464.48956767</v>
      </c>
      <c r="I12" s="152">
        <f>G12+H12</f>
        <v/>
      </c>
      <c r="J12" s="119" t="n">
        <v>15541</v>
      </c>
      <c r="K12" s="117" t="n">
        <v>11916.22741666667</v>
      </c>
      <c r="L12" s="117" t="n">
        <v>15689.87559171</v>
      </c>
      <c r="M12" s="162">
        <f>K12+L12</f>
        <v/>
      </c>
      <c r="N12" s="88" t="n">
        <v>60</v>
      </c>
      <c r="O12" s="88" t="n">
        <v>52</v>
      </c>
      <c r="P12" s="88" t="n">
        <v>47</v>
      </c>
    </row>
    <row r="13">
      <c r="B13" s="16" t="inlineStr">
        <is>
          <t>ALBSFWY PHX</t>
        </is>
      </c>
      <c r="C13" s="17" t="n">
        <v>12310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1642</v>
      </c>
      <c r="E14" s="161" t="inlineStr">
        <is>
          <t>Room 5</t>
        </is>
      </c>
      <c r="F14" s="119" t="n">
        <v>24774</v>
      </c>
      <c r="G14" s="117" t="n">
        <v>23856.7725</v>
      </c>
      <c r="H14" s="117" t="n">
        <v>31316.55309852003</v>
      </c>
      <c r="I14" s="152">
        <f>G14+H14</f>
        <v/>
      </c>
      <c r="J14" s="119" t="n">
        <v>25495</v>
      </c>
      <c r="K14" s="117" t="n">
        <v>23503.85075</v>
      </c>
      <c r="L14" s="117" t="n">
        <v>32836.64254086003</v>
      </c>
      <c r="M14" s="162">
        <f>K14+L14</f>
        <v/>
      </c>
      <c r="N14" s="88" t="n">
        <v>76</v>
      </c>
      <c r="O14" s="88" t="n">
        <v>66</v>
      </c>
      <c r="P14" s="88" t="n">
        <v>60</v>
      </c>
    </row>
    <row r="15">
      <c r="B15" s="28" t="inlineStr">
        <is>
          <t>FRY'S</t>
        </is>
      </c>
      <c r="C15" s="17">
        <f>31177+8509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1300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5039.148270899999</v>
      </c>
      <c r="I16" s="152">
        <f>G16+H16</f>
        <v/>
      </c>
      <c r="J16" s="119" t="n">
        <v>0</v>
      </c>
      <c r="K16" s="117" t="n">
        <v>0</v>
      </c>
      <c r="L16" s="117" t="n">
        <v>4956.9131339</v>
      </c>
      <c r="M16" s="162">
        <f>K16+L16</f>
        <v/>
      </c>
      <c r="N16" s="88" t="n">
        <v>10</v>
      </c>
      <c r="O16" s="88" t="n">
        <v>12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213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11316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1479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5176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12340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38276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84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1967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18692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1333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6.xml><?xml version="1.0" encoding="utf-8"?>
<worksheet xmlns:r="http://schemas.openxmlformats.org/officeDocument/2006/relationships" xmlns="http://schemas.openxmlformats.org/spreadsheetml/2006/main">
  <sheetPr codeName="Sheet316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12687</v>
      </c>
      <c r="G6" s="117" t="n">
        <v>4440</v>
      </c>
      <c r="H6" s="117" t="n">
        <v>264</v>
      </c>
      <c r="I6" s="152">
        <f>G6+H6</f>
        <v/>
      </c>
      <c r="J6" s="119" t="n">
        <v>12274</v>
      </c>
      <c r="K6" s="117" t="n">
        <v>4292</v>
      </c>
      <c r="L6" s="117" t="n">
        <v>215</v>
      </c>
      <c r="M6" s="162">
        <f>K6+L6</f>
        <v/>
      </c>
      <c r="N6" s="87" t="n">
        <v>46</v>
      </c>
      <c r="O6" s="87" t="n">
        <v>44</v>
      </c>
      <c r="P6" s="87" t="n">
        <v>38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1</v>
      </c>
      <c r="O8" s="87" t="n">
        <v>1</v>
      </c>
      <c r="P8" s="87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6295</v>
      </c>
      <c r="G10" s="117" t="n">
        <v>3210</v>
      </c>
      <c r="H10" s="117" t="n">
        <v>995</v>
      </c>
      <c r="I10" s="152">
        <f>G10+H10</f>
        <v/>
      </c>
      <c r="J10" s="119" t="n">
        <v>6100</v>
      </c>
      <c r="K10" s="117" t="n">
        <v>3150</v>
      </c>
      <c r="L10" s="117" t="n">
        <v>938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/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12163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901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5310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0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0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18982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7.xml><?xml version="1.0" encoding="utf-8"?>
<worksheet xmlns:r="http://schemas.openxmlformats.org/officeDocument/2006/relationships" xmlns="http://schemas.openxmlformats.org/spreadsheetml/2006/main">
  <sheetPr codeName="Sheet317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44669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81</v>
      </c>
      <c r="E6" s="161" t="inlineStr">
        <is>
          <t xml:space="preserve">Room 1 </t>
        </is>
      </c>
      <c r="F6" s="119" t="n">
        <v>26016</v>
      </c>
      <c r="G6" s="117" t="n">
        <v>13089.99043333333</v>
      </c>
      <c r="H6" s="117" t="n">
        <v>5067.994808939999</v>
      </c>
      <c r="I6" s="152">
        <f>G6+H6</f>
        <v/>
      </c>
      <c r="J6" s="119" t="n">
        <v>25032</v>
      </c>
      <c r="K6" s="117" t="n">
        <v>12659.96118333333</v>
      </c>
      <c r="L6" s="117" t="n">
        <v>4817.831471959998</v>
      </c>
      <c r="M6" s="162">
        <f>K6+L6</f>
        <v/>
      </c>
      <c r="N6" s="87" t="n">
        <v>79</v>
      </c>
      <c r="O6" s="87" t="n">
        <v>75</v>
      </c>
      <c r="P6" s="87" t="n">
        <v>67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3403.69926672</v>
      </c>
      <c r="I8" s="152">
        <f>G8+H8</f>
        <v/>
      </c>
      <c r="J8" s="119" t="n">
        <v>0</v>
      </c>
      <c r="K8" s="117" t="n">
        <v>0</v>
      </c>
      <c r="L8" s="117" t="n">
        <v>3313.8903679</v>
      </c>
      <c r="M8" s="162">
        <f>K8+L8</f>
        <v/>
      </c>
      <c r="N8" s="87" t="n">
        <v>7</v>
      </c>
      <c r="O8" s="87" t="n">
        <v>6</v>
      </c>
      <c r="P8" s="87" t="n">
        <v>4</v>
      </c>
    </row>
    <row r="9">
      <c r="B9" s="16" t="inlineStr">
        <is>
          <t>SMITH'S</t>
        </is>
      </c>
      <c r="C9" s="17" t="n">
        <v>1804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312</v>
      </c>
      <c r="E10" s="161" t="inlineStr">
        <is>
          <t>Room 3</t>
        </is>
      </c>
      <c r="F10" s="119" t="n">
        <v>16754</v>
      </c>
      <c r="G10" s="117" t="n">
        <v>11678.56275</v>
      </c>
      <c r="H10" s="117" t="n">
        <v>959.2690395</v>
      </c>
      <c r="I10" s="152">
        <f>G10+H10</f>
        <v/>
      </c>
      <c r="J10" s="119" t="n">
        <v>17883</v>
      </c>
      <c r="K10" s="117" t="n">
        <v>12847.86725</v>
      </c>
      <c r="L10" s="117" t="n">
        <v>906.5332232</v>
      </c>
      <c r="M10" s="162">
        <f>K10+L10</f>
        <v/>
      </c>
      <c r="N10" s="88" t="n">
        <v>53</v>
      </c>
      <c r="O10" s="88" t="n">
        <v>54</v>
      </c>
      <c r="P10" s="88" t="n">
        <v>53</v>
      </c>
    </row>
    <row r="11">
      <c r="B11" s="28" t="inlineStr">
        <is>
          <t>SPROUTS CO</t>
        </is>
      </c>
      <c r="C11" s="17" t="n">
        <v>201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3573</v>
      </c>
      <c r="E12" s="161" t="inlineStr">
        <is>
          <t>Room 4</t>
        </is>
      </c>
      <c r="F12" s="119" t="n">
        <v>10694</v>
      </c>
      <c r="G12" s="117" t="n">
        <v>9799.659500000002</v>
      </c>
      <c r="H12" s="117" t="n">
        <v>11533.56793653</v>
      </c>
      <c r="I12" s="152">
        <f>G12+H12</f>
        <v/>
      </c>
      <c r="J12" s="119" t="n">
        <v>9584</v>
      </c>
      <c r="K12" s="117" t="n">
        <v>7940.318249999999</v>
      </c>
      <c r="L12" s="117" t="n">
        <v>10659.05628571</v>
      </c>
      <c r="M12" s="162">
        <f>K12+L12</f>
        <v/>
      </c>
      <c r="N12" s="88" t="n">
        <v>54</v>
      </c>
      <c r="O12" s="88" t="n">
        <v>49</v>
      </c>
      <c r="P12" s="88" t="n">
        <v>46</v>
      </c>
    </row>
    <row r="13">
      <c r="B13" s="16" t="inlineStr">
        <is>
          <t>ALBSFWY PHX</t>
        </is>
      </c>
      <c r="C13" s="17" t="n">
        <v>9430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2371</v>
      </c>
      <c r="E14" s="161" t="inlineStr">
        <is>
          <t>Room 5</t>
        </is>
      </c>
      <c r="F14" s="119" t="n">
        <v>22887</v>
      </c>
      <c r="G14" s="117" t="n">
        <v>20400.3625</v>
      </c>
      <c r="H14" s="117" t="n">
        <v>29116.15557056001</v>
      </c>
      <c r="I14" s="152">
        <f>G14+H14</f>
        <v/>
      </c>
      <c r="J14" s="119" t="n">
        <v>22076</v>
      </c>
      <c r="K14" s="117" t="n">
        <v>17111.002</v>
      </c>
      <c r="L14" s="117" t="n">
        <v>28188.53785046002</v>
      </c>
      <c r="M14" s="162">
        <f>K14+L14</f>
        <v/>
      </c>
      <c r="N14" s="88" t="n">
        <v>75</v>
      </c>
      <c r="O14" s="88" t="n">
        <v>65</v>
      </c>
      <c r="P14" s="88" t="n">
        <v>62</v>
      </c>
    </row>
    <row r="15">
      <c r="B15" s="28" t="inlineStr">
        <is>
          <t>FRY'S</t>
        </is>
      </c>
      <c r="C15" s="17" t="n">
        <v>21530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1146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5330.0712978</v>
      </c>
      <c r="I16" s="152">
        <f>G16+H16</f>
        <v/>
      </c>
      <c r="J16" s="119" t="n">
        <v>0</v>
      </c>
      <c r="K16" s="117" t="n">
        <v>0</v>
      </c>
      <c r="L16" s="117" t="n">
        <v>5038.47433006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490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10890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1318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5143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11470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27380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81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3573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18415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513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8.xml><?xml version="1.0" encoding="utf-8"?>
<worksheet xmlns:r="http://schemas.openxmlformats.org/officeDocument/2006/relationships" xmlns="http://schemas.openxmlformats.org/spreadsheetml/2006/main">
  <sheetPr codeName="Sheet318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8:25</t>
        </is>
      </c>
    </row>
    <row r="6">
      <c r="B6" s="16" t="inlineStr">
        <is>
          <t>QT</t>
        </is>
      </c>
      <c r="C6" s="17" t="n">
        <v>188</v>
      </c>
      <c r="E6" s="161" t="inlineStr">
        <is>
          <t xml:space="preserve">Room 1 </t>
        </is>
      </c>
      <c r="F6" s="119" t="n">
        <v>29427</v>
      </c>
      <c r="G6" s="117" t="n">
        <v>13861.33</v>
      </c>
      <c r="H6" s="117" t="n">
        <v>5948.943152080005</v>
      </c>
      <c r="I6" s="152">
        <f>G6+H6</f>
        <v/>
      </c>
      <c r="J6" s="119" t="n">
        <v>29952</v>
      </c>
      <c r="K6" s="117" t="n">
        <v>14993.93850000001</v>
      </c>
      <c r="L6" s="117" t="n">
        <v>5619.740622240005</v>
      </c>
      <c r="M6" s="162">
        <f>K6+L6</f>
        <v/>
      </c>
      <c r="N6" s="87" t="n">
        <v>89</v>
      </c>
      <c r="O6" s="87" t="n">
        <v>85</v>
      </c>
      <c r="P6" s="87" t="n">
        <v>75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3221.37678614</v>
      </c>
      <c r="I8" s="152">
        <f>G8+H8</f>
        <v/>
      </c>
      <c r="J8" s="119" t="n">
        <v>0</v>
      </c>
      <c r="K8" s="117" t="n">
        <v>0</v>
      </c>
      <c r="L8" s="117" t="n">
        <v>3177.98315692</v>
      </c>
      <c r="M8" s="162">
        <f>K8+L8</f>
        <v/>
      </c>
      <c r="N8" s="87" t="n">
        <v>7</v>
      </c>
      <c r="O8" s="87" t="n">
        <v>6</v>
      </c>
      <c r="P8" s="87" t="n">
        <v>3</v>
      </c>
    </row>
    <row r="9">
      <c r="B9" s="16" t="inlineStr">
        <is>
          <t>SMITH'S</t>
        </is>
      </c>
      <c r="C9" s="17" t="n">
        <v>4457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795</v>
      </c>
      <c r="E10" s="161" t="inlineStr">
        <is>
          <t>Room 3</t>
        </is>
      </c>
      <c r="F10" s="119" t="n">
        <v>20703</v>
      </c>
      <c r="G10" s="117" t="n">
        <v>13818.0205</v>
      </c>
      <c r="H10" s="117" t="n">
        <v>1542.58114856</v>
      </c>
      <c r="I10" s="152">
        <f>G10+H10</f>
        <v/>
      </c>
      <c r="J10" s="119" t="n">
        <v>20654</v>
      </c>
      <c r="K10" s="117" t="n">
        <v>13110.384</v>
      </c>
      <c r="L10" s="117" t="n">
        <v>1562.87321662</v>
      </c>
      <c r="M10" s="162">
        <f>K10+L10</f>
        <v/>
      </c>
      <c r="N10" s="88" t="n">
        <v>58</v>
      </c>
      <c r="O10" s="88" t="n">
        <v>57</v>
      </c>
      <c r="P10" s="88" t="n">
        <v>54</v>
      </c>
    </row>
    <row r="11">
      <c r="B11" s="28" t="inlineStr">
        <is>
          <t>SPROUTS CO</t>
        </is>
      </c>
      <c r="C11" s="17" t="n">
        <v>455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2272</v>
      </c>
      <c r="E12" s="161" t="inlineStr">
        <is>
          <t>Room 4</t>
        </is>
      </c>
      <c r="F12" s="119" t="n">
        <v>14909</v>
      </c>
      <c r="G12" s="117" t="n">
        <v>10761.52620833333</v>
      </c>
      <c r="H12" s="117" t="n">
        <v>17013.13718047</v>
      </c>
      <c r="I12" s="152">
        <f>G12+H12</f>
        <v/>
      </c>
      <c r="J12" s="119" t="n">
        <v>13699</v>
      </c>
      <c r="K12" s="117" t="n">
        <v>11209.59095833333</v>
      </c>
      <c r="L12" s="117" t="n">
        <v>16303.70896598</v>
      </c>
      <c r="M12" s="162">
        <f>K12+L12</f>
        <v/>
      </c>
      <c r="N12" s="88" t="n">
        <v>53</v>
      </c>
      <c r="O12" s="88" t="n">
        <v>46</v>
      </c>
      <c r="P12" s="88" t="n">
        <v>42</v>
      </c>
    </row>
    <row r="13">
      <c r="B13" s="16" t="inlineStr">
        <is>
          <t>ALBSFWY PHX</t>
        </is>
      </c>
      <c r="C13" s="17" t="n">
        <v>9808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4013</v>
      </c>
      <c r="E14" s="161" t="inlineStr">
        <is>
          <t>Room 5</t>
        </is>
      </c>
      <c r="F14" s="119" t="n">
        <v>26138</v>
      </c>
      <c r="G14" s="117" t="n">
        <v>22635.15375</v>
      </c>
      <c r="H14" s="117" t="n">
        <v>33143.81375428999</v>
      </c>
      <c r="I14" s="152">
        <f>G14+H14</f>
        <v/>
      </c>
      <c r="J14" s="119" t="n">
        <v>24462</v>
      </c>
      <c r="K14" s="117" t="n">
        <v>22786.337</v>
      </c>
      <c r="L14" s="117" t="n">
        <v>30860.78736081001</v>
      </c>
      <c r="M14" s="162">
        <f>K14+L14</f>
        <v/>
      </c>
      <c r="N14" s="88" t="n">
        <v>76</v>
      </c>
      <c r="O14" s="88" t="n">
        <v>66</v>
      </c>
      <c r="P14" s="88" t="n">
        <v>66</v>
      </c>
    </row>
    <row r="15">
      <c r="B15" s="28" t="inlineStr">
        <is>
          <t>FRY'S</t>
        </is>
      </c>
      <c r="C15" s="17">
        <f>28124+8347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2284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4811.24266372</v>
      </c>
      <c r="I16" s="152">
        <f>G16+H16</f>
        <v/>
      </c>
      <c r="J16" s="119" t="n">
        <v>0</v>
      </c>
      <c r="K16" s="117" t="n">
        <v>0</v>
      </c>
      <c r="L16" s="117" t="n">
        <v>4666.85728238</v>
      </c>
      <c r="M16" s="162">
        <f>K16+L16</f>
        <v/>
      </c>
      <c r="N16" s="88" t="n">
        <v>12</v>
      </c>
      <c r="O16" s="88" t="n">
        <v>13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703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12701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1171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5535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10749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0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39146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188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2272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18230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1250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19.xml><?xml version="1.0" encoding="utf-8"?>
<worksheet xmlns:r="http://schemas.openxmlformats.org/officeDocument/2006/relationships" xmlns="http://schemas.openxmlformats.org/spreadsheetml/2006/main">
  <sheetPr codeName="Sheet319">
    <tabColor theme="1"/>
    <outlinePr summaryBelow="1" summaryRight="1"/>
    <pageSetUpPr fitToPage="1"/>
  </sheetPr>
  <dimension ref="B2:AB35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8:28</t>
        </is>
      </c>
    </row>
    <row r="6">
      <c r="B6" s="16" t="inlineStr">
        <is>
          <t>QT</t>
        </is>
      </c>
      <c r="C6" s="17" t="n">
        <v>71</v>
      </c>
      <c r="E6" s="161" t="inlineStr">
        <is>
          <t xml:space="preserve">Room 1 </t>
        </is>
      </c>
      <c r="F6" s="119" t="n">
        <v>28982</v>
      </c>
      <c r="G6" s="117" t="n">
        <v>13735.443</v>
      </c>
      <c r="H6" s="117" t="n">
        <v>5028.195756760003</v>
      </c>
      <c r="I6" s="152">
        <f>G6+H6</f>
        <v/>
      </c>
      <c r="J6" s="119" t="n">
        <v>28345</v>
      </c>
      <c r="K6" s="117" t="n">
        <v>15005.40850000001</v>
      </c>
      <c r="L6" s="117" t="n">
        <v>4646.199923820003</v>
      </c>
      <c r="M6" s="162">
        <f>K6+L6</f>
        <v/>
      </c>
      <c r="N6" s="87" t="n">
        <v>78</v>
      </c>
      <c r="O6" s="87" t="n">
        <v>77</v>
      </c>
      <c r="P6" s="87" t="n">
        <v>64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25</v>
      </c>
      <c r="E8" s="161" t="inlineStr">
        <is>
          <t>Room 2</t>
        </is>
      </c>
      <c r="F8" s="119" t="n">
        <v>0</v>
      </c>
      <c r="G8" s="117" t="n">
        <v>0</v>
      </c>
      <c r="H8" s="117" t="n">
        <v>4128.409615980001</v>
      </c>
      <c r="I8" s="152">
        <f>G8+H8</f>
        <v/>
      </c>
      <c r="J8" s="119" t="n">
        <v>0</v>
      </c>
      <c r="K8" s="117" t="n">
        <v>0</v>
      </c>
      <c r="L8" s="117" t="n">
        <v>4099.77805494</v>
      </c>
      <c r="M8" s="162">
        <f>K8+L8</f>
        <v/>
      </c>
      <c r="N8" s="87" t="n">
        <v>4</v>
      </c>
      <c r="O8" s="87" t="n">
        <v>3</v>
      </c>
      <c r="P8" s="87" t="n">
        <v>2</v>
      </c>
    </row>
    <row r="9">
      <c r="B9" s="16" t="inlineStr">
        <is>
          <t>SMITH'S</t>
        </is>
      </c>
      <c r="C9" s="17" t="n">
        <v>1902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20013</v>
      </c>
      <c r="G10" s="117" t="n">
        <v>13866.282</v>
      </c>
      <c r="H10" s="117" t="n">
        <v>964.5547004</v>
      </c>
      <c r="I10" s="152">
        <f>G10+H10</f>
        <v/>
      </c>
      <c r="J10" s="119" t="n">
        <v>19618</v>
      </c>
      <c r="K10" s="117" t="n">
        <v>14155.4485</v>
      </c>
      <c r="L10" s="117" t="n">
        <v>878.2702816399999</v>
      </c>
      <c r="M10" s="162">
        <f>K10+L10</f>
        <v/>
      </c>
      <c r="N10" s="88" t="n">
        <v>51</v>
      </c>
      <c r="O10" s="88" t="n">
        <v>53</v>
      </c>
      <c r="P10" s="88" t="n">
        <v>48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2362</v>
      </c>
      <c r="E12" s="161" t="inlineStr">
        <is>
          <t>Room 4</t>
        </is>
      </c>
      <c r="F12" s="119" t="n">
        <v>13634</v>
      </c>
      <c r="G12" s="117" t="n">
        <v>10347.16275</v>
      </c>
      <c r="H12" s="117" t="n">
        <v>16172.42397913</v>
      </c>
      <c r="I12" s="152">
        <f>G12+H12</f>
        <v/>
      </c>
      <c r="J12" s="119" t="n">
        <v>13154</v>
      </c>
      <c r="K12" s="117" t="n">
        <v>12603.241</v>
      </c>
      <c r="L12" s="117" t="n">
        <v>15740.35082649999</v>
      </c>
      <c r="M12" s="162">
        <f>K12+L12</f>
        <v/>
      </c>
      <c r="N12" s="88" t="n">
        <v>53</v>
      </c>
      <c r="O12" s="88" t="n">
        <v>50</v>
      </c>
      <c r="P12" s="88" t="n">
        <v>42</v>
      </c>
    </row>
    <row r="13">
      <c r="B13" s="16" t="inlineStr">
        <is>
          <t>ALBSFWY PHX</t>
        </is>
      </c>
      <c r="C13" s="17" t="n">
        <v>12219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2245</v>
      </c>
      <c r="E14" s="161" t="inlineStr">
        <is>
          <t>Room 5</t>
        </is>
      </c>
      <c r="F14" s="119" t="n">
        <v>20152</v>
      </c>
      <c r="G14" s="117" t="n">
        <v>19071.71375</v>
      </c>
      <c r="H14" s="117" t="n">
        <v>25783.22282002002</v>
      </c>
      <c r="I14" s="152">
        <f>G14+H14</f>
        <v/>
      </c>
      <c r="J14" s="119" t="n">
        <v>20332</v>
      </c>
      <c r="K14" s="117" t="n">
        <v>20420.66475</v>
      </c>
      <c r="L14" s="117" t="n">
        <v>26337.26992360001</v>
      </c>
      <c r="M14" s="162">
        <f>K14+L14</f>
        <v/>
      </c>
      <c r="N14" s="88" t="n">
        <v>71</v>
      </c>
      <c r="O14" s="88" t="n">
        <v>62</v>
      </c>
      <c r="P14" s="88" t="n">
        <v>51</v>
      </c>
    </row>
    <row r="15">
      <c r="B15" s="28" t="inlineStr">
        <is>
          <t>FRY'S</t>
        </is>
      </c>
      <c r="C15" s="17">
        <f>30384+8154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1623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9312.28491142</v>
      </c>
      <c r="I16" s="152">
        <f>G16+H16</f>
        <v/>
      </c>
      <c r="J16" s="119" t="n">
        <v>0</v>
      </c>
      <c r="K16" s="117" t="n">
        <v>0</v>
      </c>
      <c r="L16" s="117" t="n">
        <v>9102.04179634</v>
      </c>
      <c r="M16" s="162">
        <f>K16+L16</f>
        <v/>
      </c>
      <c r="N16" s="88" t="n">
        <v>11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415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10978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1490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5544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>
      <c r="L22" s="4" t="n"/>
      <c r="M22" s="4" t="n"/>
    </row>
    <row r="23">
      <c r="H23" s="123" t="n"/>
      <c r="I23" s="123" t="n"/>
      <c r="J23" s="123" t="n"/>
      <c r="M23" s="4" t="n"/>
    </row>
    <row r="25" ht="15" customHeight="1" thickBot="1"/>
    <row r="26" ht="15" customHeight="1" thickBot="1">
      <c r="C26" s="68" t="inlineStr">
        <is>
          <t>FORECAST</t>
        </is>
      </c>
      <c r="D26" s="209" t="inlineStr">
        <is>
          <t>Actual</t>
        </is>
      </c>
      <c r="E26" s="210" t="n"/>
      <c r="H26" s="53" t="n"/>
    </row>
    <row r="27">
      <c r="B27" s="70" t="n"/>
      <c r="C27" s="71" t="inlineStr">
        <is>
          <t>Order</t>
        </is>
      </c>
      <c r="D27" s="72" t="inlineStr">
        <is>
          <t>Order</t>
        </is>
      </c>
      <c r="E27" s="73" t="inlineStr">
        <is>
          <t>VAR</t>
        </is>
      </c>
      <c r="Q27" s="69" t="n"/>
    </row>
    <row r="28">
      <c r="B28" s="74" t="inlineStr">
        <is>
          <t>ALBSWY</t>
        </is>
      </c>
      <c r="C28" s="122" t="n">
        <v>12766</v>
      </c>
      <c r="D28" s="76">
        <f>C13</f>
        <v/>
      </c>
      <c r="E28" s="77">
        <f>D28-C28</f>
        <v/>
      </c>
    </row>
    <row r="29">
      <c r="B29" s="74" t="inlineStr">
        <is>
          <t>CANTEEN</t>
        </is>
      </c>
      <c r="C29" s="122" t="n">
        <v>0</v>
      </c>
      <c r="D29" s="76">
        <f>C7</f>
        <v/>
      </c>
      <c r="E29" s="77">
        <f>D29-C29</f>
        <v/>
      </c>
      <c r="M29" s="53" t="n"/>
      <c r="P29" s="4" t="n"/>
    </row>
    <row r="30">
      <c r="B30" s="74" t="inlineStr">
        <is>
          <t>SYSCO</t>
        </is>
      </c>
      <c r="C30" s="122" t="n">
        <v>25</v>
      </c>
      <c r="D30" s="76">
        <f>C8</f>
        <v/>
      </c>
      <c r="E30" s="77">
        <f>D30-C30</f>
        <v/>
      </c>
      <c r="G30" s="53" t="n"/>
      <c r="M30" s="53" t="n"/>
      <c r="P30" s="4" t="n"/>
    </row>
    <row r="31">
      <c r="B31" s="74" t="inlineStr">
        <is>
          <t>KROGER</t>
        </is>
      </c>
      <c r="C31" s="122" t="n">
        <v>38750</v>
      </c>
      <c r="D31" s="76">
        <f>C9+C14+C15+C16+C17</f>
        <v/>
      </c>
      <c r="E31" s="77">
        <f>D31-C31</f>
        <v/>
      </c>
      <c r="F31" s="1" t="inlineStr">
        <is>
          <t xml:space="preserve"> </t>
        </is>
      </c>
      <c r="K31" s="1" t="inlineStr">
        <is>
          <t xml:space="preserve"> </t>
        </is>
      </c>
      <c r="O31" s="1" t="inlineStr">
        <is>
          <t xml:space="preserve"> </t>
        </is>
      </c>
      <c r="P31" s="4" t="n"/>
    </row>
    <row r="32">
      <c r="B32" s="74" t="inlineStr">
        <is>
          <t>QT</t>
        </is>
      </c>
      <c r="C32" s="122" t="n">
        <v>71</v>
      </c>
      <c r="D32" s="76">
        <f>C6</f>
        <v/>
      </c>
      <c r="E32" s="77">
        <f>D32-C32</f>
        <v/>
      </c>
      <c r="F32" s="1" t="inlineStr">
        <is>
          <t xml:space="preserve"> </t>
        </is>
      </c>
      <c r="K32" s="1" t="inlineStr">
        <is>
          <t xml:space="preserve"> </t>
        </is>
      </c>
      <c r="O32" s="1" t="inlineStr">
        <is>
          <t xml:space="preserve"> </t>
        </is>
      </c>
      <c r="P32" s="4" t="n"/>
    </row>
    <row r="33">
      <c r="B33" s="74" t="inlineStr">
        <is>
          <t>WALMART</t>
        </is>
      </c>
      <c r="C33" s="122" t="n">
        <v>2362</v>
      </c>
      <c r="D33" s="76">
        <f>C12</f>
        <v/>
      </c>
      <c r="E33" s="77">
        <f>D33-C33</f>
        <v/>
      </c>
      <c r="J33" s="53" t="n"/>
      <c r="K33" s="53" t="n"/>
      <c r="P33" s="4" t="n"/>
    </row>
    <row r="34">
      <c r="B34" s="74" t="inlineStr">
        <is>
          <t>STARBUCKS</t>
        </is>
      </c>
      <c r="C34" s="122" t="n">
        <v>18546</v>
      </c>
      <c r="D34" s="76">
        <f>C18+C19+C20</f>
        <v/>
      </c>
      <c r="E34" s="77">
        <f>D34-C34</f>
        <v/>
      </c>
      <c r="K34" s="53" t="n"/>
      <c r="P34" s="4" t="n"/>
    </row>
    <row r="35" ht="15" customHeight="1" thickBot="1">
      <c r="B35" s="78" t="inlineStr">
        <is>
          <t>SPROUTS</t>
        </is>
      </c>
      <c r="C35" s="121" t="n">
        <v>0</v>
      </c>
      <c r="D35" s="80">
        <f>C10+C11</f>
        <v/>
      </c>
      <c r="E35" s="81">
        <f>D35-C35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0.xml><?xml version="1.0" encoding="utf-8"?>
<worksheet xmlns:r="http://schemas.openxmlformats.org/officeDocument/2006/relationships" xmlns="http://schemas.openxmlformats.org/spreadsheetml/2006/main">
  <sheetPr codeName="Sheet320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8:30</t>
        </is>
      </c>
    </row>
    <row r="6">
      <c r="B6" s="16" t="inlineStr">
        <is>
          <t>QT</t>
        </is>
      </c>
      <c r="C6" s="17" t="n">
        <v>119</v>
      </c>
      <c r="E6" s="161" t="inlineStr">
        <is>
          <t xml:space="preserve">Room 1 </t>
        </is>
      </c>
      <c r="F6" s="119" t="n">
        <v>27641</v>
      </c>
      <c r="G6" s="117" t="n">
        <v>14412.49911666666</v>
      </c>
      <c r="H6" s="117" t="n">
        <v>6081.878763440001</v>
      </c>
      <c r="I6" s="152">
        <f>G6+H6</f>
        <v/>
      </c>
      <c r="J6" s="119" t="n">
        <v>27909</v>
      </c>
      <c r="K6" s="117" t="n">
        <v>15243.01186666667</v>
      </c>
      <c r="L6" s="117" t="n">
        <v>5784.347769440001</v>
      </c>
      <c r="M6" s="162">
        <f>K6+L6</f>
        <v/>
      </c>
      <c r="N6" s="87" t="n">
        <v>82</v>
      </c>
      <c r="O6" s="87" t="n">
        <v>77</v>
      </c>
      <c r="P6" s="87" t="n">
        <v>71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3389.57171398</v>
      </c>
      <c r="I8" s="152">
        <f>G8+H8</f>
        <v/>
      </c>
      <c r="J8" s="119" t="n">
        <v>0</v>
      </c>
      <c r="K8" s="117" t="n">
        <v>0</v>
      </c>
      <c r="L8" s="117" t="n">
        <v>3257.00419004</v>
      </c>
      <c r="M8" s="162">
        <f>K8+L8</f>
        <v/>
      </c>
      <c r="N8" s="87" t="n">
        <v>5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3127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981</v>
      </c>
      <c r="E10" s="161" t="inlineStr">
        <is>
          <t>Room 3</t>
        </is>
      </c>
      <c r="F10" s="119" t="n">
        <v>19715</v>
      </c>
      <c r="G10" s="117" t="n">
        <v>13541.70575</v>
      </c>
      <c r="H10" s="117" t="n">
        <v>1793.16152566</v>
      </c>
      <c r="I10" s="152">
        <f>G10+H10</f>
        <v/>
      </c>
      <c r="J10" s="119" t="n">
        <v>21164</v>
      </c>
      <c r="K10" s="117" t="n">
        <v>14806.83375</v>
      </c>
      <c r="L10" s="117" t="n">
        <v>1594.0915432</v>
      </c>
      <c r="M10" s="162">
        <f>K10+L10</f>
        <v/>
      </c>
      <c r="N10" s="88" t="n">
        <v>59</v>
      </c>
      <c r="O10" s="88" t="n">
        <v>59</v>
      </c>
      <c r="P10" s="88" t="n">
        <v>56</v>
      </c>
    </row>
    <row r="11">
      <c r="B11" s="28" t="inlineStr">
        <is>
          <t>SPROUTS CO</t>
        </is>
      </c>
      <c r="C11" s="17" t="n">
        <v>591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2458</v>
      </c>
      <c r="E12" s="161" t="inlineStr">
        <is>
          <t>Room 4</t>
        </is>
      </c>
      <c r="F12" s="119" t="n">
        <v>16248</v>
      </c>
      <c r="G12" s="117" t="n">
        <v>12055.2175</v>
      </c>
      <c r="H12" s="117" t="n">
        <v>18536.8224903</v>
      </c>
      <c r="I12" s="152">
        <f>G12+H12</f>
        <v/>
      </c>
      <c r="J12" s="119" t="n">
        <v>16326</v>
      </c>
      <c r="K12" s="117" t="n">
        <v>13319.99</v>
      </c>
      <c r="L12" s="117" t="n">
        <v>19237.74325978999</v>
      </c>
      <c r="M12" s="162">
        <f>K12+L12</f>
        <v/>
      </c>
      <c r="N12" s="88" t="n">
        <v>53</v>
      </c>
      <c r="O12" s="88" t="n">
        <v>48</v>
      </c>
      <c r="P12" s="88" t="n">
        <v>45</v>
      </c>
    </row>
    <row r="13">
      <c r="B13" s="16" t="inlineStr">
        <is>
          <t>ALBSFWY PHX</t>
        </is>
      </c>
      <c r="C13" s="17" t="n">
        <v>9753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2369</v>
      </c>
      <c r="E14" s="161" t="inlineStr">
        <is>
          <t>Room 5</t>
        </is>
      </c>
      <c r="F14" s="119" t="n">
        <v>27378</v>
      </c>
      <c r="G14" s="117" t="n">
        <v>20632.42875</v>
      </c>
      <c r="H14" s="117" t="n">
        <v>33935.36414522003</v>
      </c>
      <c r="I14" s="152">
        <f>G14+H14</f>
        <v/>
      </c>
      <c r="J14" s="119" t="n">
        <v>26777</v>
      </c>
      <c r="K14" s="117" t="n">
        <v>22369.086</v>
      </c>
      <c r="L14" s="117" t="n">
        <v>33557.77628846004</v>
      </c>
      <c r="M14" s="162">
        <f>K14+L14</f>
        <v/>
      </c>
      <c r="N14" s="88" t="n">
        <v>76</v>
      </c>
      <c r="O14" s="88" t="n">
        <v>67</v>
      </c>
      <c r="P14" s="88" t="n">
        <v>62</v>
      </c>
    </row>
    <row r="15">
      <c r="B15" s="28" t="inlineStr">
        <is>
          <t>FRY'S</t>
        </is>
      </c>
      <c r="C15" s="17">
        <f>31464+10134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1106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5544.41110846</v>
      </c>
      <c r="I16" s="152">
        <f>G16+H16</f>
        <v/>
      </c>
      <c r="J16" s="119" t="n">
        <v>0</v>
      </c>
      <c r="K16" s="117" t="n">
        <v>0</v>
      </c>
      <c r="L16" s="117" t="n">
        <v>5536.729883079999</v>
      </c>
      <c r="M16" s="162">
        <f>K16+L16</f>
        <v/>
      </c>
      <c r="N16" s="88" t="n">
        <v>10</v>
      </c>
      <c r="O16" s="88" t="n">
        <v>11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385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10989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2345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4959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11314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40014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K28" s="1" t="inlineStr">
        <is>
          <t xml:space="preserve"> </t>
        </is>
      </c>
      <c r="O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119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K29" s="1" t="inlineStr">
        <is>
          <t xml:space="preserve"> </t>
        </is>
      </c>
      <c r="O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2458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17190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1572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1.xml><?xml version="1.0" encoding="utf-8"?>
<worksheet xmlns:r="http://schemas.openxmlformats.org/officeDocument/2006/relationships" xmlns="http://schemas.openxmlformats.org/spreadsheetml/2006/main">
  <sheetPr codeName="Sheet321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8:30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25438</v>
      </c>
      <c r="G6" s="117" t="n">
        <v>14174.0405</v>
      </c>
      <c r="H6" s="117" t="n">
        <v>4594.742035459996</v>
      </c>
      <c r="I6" s="152">
        <f>G6+H6</f>
        <v/>
      </c>
      <c r="J6" s="119" t="n">
        <v>24461</v>
      </c>
      <c r="K6" s="117" t="n">
        <v>14747.297</v>
      </c>
      <c r="L6" s="117" t="n">
        <v>4382.48882744</v>
      </c>
      <c r="M6" s="162">
        <f>K6+L6</f>
        <v/>
      </c>
      <c r="N6" s="87" t="n">
        <v>77</v>
      </c>
      <c r="O6" s="87" t="n">
        <v>75</v>
      </c>
      <c r="P6" s="87" t="n">
        <v>65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4157.392430339999</v>
      </c>
      <c r="I8" s="152">
        <f>G8+H8</f>
        <v/>
      </c>
      <c r="J8" s="119" t="n">
        <v>0</v>
      </c>
      <c r="K8" s="117" t="n">
        <v>0</v>
      </c>
      <c r="L8" s="117" t="n">
        <v>4064.951309439999</v>
      </c>
      <c r="M8" s="162">
        <f>K8+L8</f>
        <v/>
      </c>
      <c r="N8" s="87" t="n">
        <v>6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1474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18539</v>
      </c>
      <c r="G10" s="117" t="n">
        <v>14041.0775</v>
      </c>
      <c r="H10" s="117" t="n">
        <v>1209.1004317</v>
      </c>
      <c r="I10" s="152">
        <f>G10+H10</f>
        <v/>
      </c>
      <c r="J10" s="119" t="n">
        <v>18176</v>
      </c>
      <c r="K10" s="117" t="n">
        <v>14097.2465</v>
      </c>
      <c r="L10" s="117" t="n">
        <v>972.4105552400001</v>
      </c>
      <c r="M10" s="162">
        <f>K10+L10</f>
        <v/>
      </c>
      <c r="N10" s="88" t="n">
        <v>52</v>
      </c>
      <c r="O10" s="88" t="n">
        <v>53</v>
      </c>
      <c r="P10" s="88" t="n">
        <v>49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4921</v>
      </c>
      <c r="E12" s="161" t="inlineStr">
        <is>
          <t>Room 4</t>
        </is>
      </c>
      <c r="F12" s="119" t="n">
        <v>16144</v>
      </c>
      <c r="G12" s="117" t="n">
        <v>13672.247</v>
      </c>
      <c r="H12" s="117" t="n">
        <v>18973.18840774</v>
      </c>
      <c r="I12" s="152">
        <f>G12+H12</f>
        <v/>
      </c>
      <c r="J12" s="119" t="n">
        <v>15398</v>
      </c>
      <c r="K12" s="117" t="n">
        <v>15218.2175</v>
      </c>
      <c r="L12" s="117" t="n">
        <v>18524.9688551</v>
      </c>
      <c r="M12" s="162">
        <f>K12+L12</f>
        <v/>
      </c>
      <c r="N12" s="88" t="n">
        <v>57</v>
      </c>
      <c r="O12" s="88" t="n">
        <v>52</v>
      </c>
      <c r="P12" s="88" t="n">
        <v>49</v>
      </c>
    </row>
    <row r="13">
      <c r="B13" s="16" t="inlineStr">
        <is>
          <t>ALBSFWY PHX</t>
        </is>
      </c>
      <c r="C13" s="17" t="n">
        <v>10413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1468</v>
      </c>
      <c r="E14" s="161" t="inlineStr">
        <is>
          <t>Room 5</t>
        </is>
      </c>
      <c r="F14" s="119" t="n">
        <v>31118</v>
      </c>
      <c r="G14" s="117" t="n">
        <v>23487.61</v>
      </c>
      <c r="H14" s="117" t="n">
        <v>38001.57211255001</v>
      </c>
      <c r="I14" s="152">
        <f>G14+H14</f>
        <v/>
      </c>
      <c r="J14" s="119" t="n">
        <v>30805</v>
      </c>
      <c r="K14" s="117" t="n">
        <v>26154.48625</v>
      </c>
      <c r="L14" s="117" t="n">
        <v>37558.60566011001</v>
      </c>
      <c r="M14" s="162">
        <f>K14+L14</f>
        <v/>
      </c>
      <c r="N14" s="88" t="n">
        <v>81</v>
      </c>
      <c r="O14" s="88" t="n">
        <v>71</v>
      </c>
      <c r="P14" s="88" t="n">
        <v>67</v>
      </c>
    </row>
    <row r="15">
      <c r="B15" s="28" t="inlineStr">
        <is>
          <t>FRY'S</t>
        </is>
      </c>
      <c r="C15" s="17">
        <f>35607+8875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1438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9843.18980314</v>
      </c>
      <c r="I16" s="152">
        <f>G16+H16</f>
        <v/>
      </c>
      <c r="J16" s="119" t="n">
        <v>0</v>
      </c>
      <c r="K16" s="117" t="n">
        <v>0</v>
      </c>
      <c r="L16" s="117" t="n">
        <v>9961.03888686</v>
      </c>
      <c r="M16" s="162">
        <f>K16+L16</f>
        <v/>
      </c>
      <c r="N16" s="88" t="n">
        <v>14</v>
      </c>
      <c r="O16" s="88" t="n">
        <v>14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264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9869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708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5105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10999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45357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K28" s="1" t="inlineStr">
        <is>
          <t xml:space="preserve"> </t>
        </is>
      </c>
      <c r="O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K29" s="1" t="inlineStr">
        <is>
          <t xml:space="preserve"> </t>
        </is>
      </c>
      <c r="O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4921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16590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2.xml><?xml version="1.0" encoding="utf-8"?>
<worksheet xmlns:r="http://schemas.openxmlformats.org/officeDocument/2006/relationships" xmlns="http://schemas.openxmlformats.org/spreadsheetml/2006/main">
  <sheetPr codeName="Sheet322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95</v>
      </c>
      <c r="E6" s="161" t="inlineStr">
        <is>
          <t xml:space="preserve">Room 1 </t>
        </is>
      </c>
      <c r="F6" s="119" t="n">
        <v>28916</v>
      </c>
      <c r="G6" s="117" t="n">
        <v>13979.6617</v>
      </c>
      <c r="H6" s="117" t="n">
        <v>5414.551566119995</v>
      </c>
      <c r="I6" s="152">
        <f>G6+H6</f>
        <v/>
      </c>
      <c r="J6" s="119" t="n">
        <v>29911</v>
      </c>
      <c r="K6" s="117" t="n">
        <v>16500.2072</v>
      </c>
      <c r="L6" s="117" t="n">
        <v>5327.354603159995</v>
      </c>
      <c r="M6" s="162">
        <f>K6+L6</f>
        <v/>
      </c>
      <c r="N6" s="87" t="n">
        <v>77</v>
      </c>
      <c r="O6" s="87" t="n">
        <v>77</v>
      </c>
      <c r="P6" s="87" t="n">
        <v>65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3768.64558048</v>
      </c>
      <c r="I8" s="152">
        <f>G8+H8</f>
        <v/>
      </c>
      <c r="J8" s="119" t="n">
        <v>0</v>
      </c>
      <c r="K8" s="117" t="n">
        <v>0</v>
      </c>
      <c r="L8" s="117" t="n">
        <v>3756.30476334</v>
      </c>
      <c r="M8" s="162">
        <f>K8+L8</f>
        <v/>
      </c>
      <c r="N8" s="87" t="n">
        <v>6</v>
      </c>
      <c r="O8" s="87" t="n">
        <v>3</v>
      </c>
      <c r="P8" s="87" t="n">
        <v>4</v>
      </c>
    </row>
    <row r="9">
      <c r="B9" s="16" t="inlineStr">
        <is>
          <t>SMITH'S</t>
        </is>
      </c>
      <c r="C9" s="17" t="n">
        <v>2407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894</v>
      </c>
      <c r="E10" s="161" t="inlineStr">
        <is>
          <t>Room 3</t>
        </is>
      </c>
      <c r="F10" s="119" t="n">
        <v>18870</v>
      </c>
      <c r="G10" s="117" t="n">
        <v>12683.48225</v>
      </c>
      <c r="H10" s="117" t="n">
        <v>1883.30405446</v>
      </c>
      <c r="I10" s="152">
        <f>G10+H10</f>
        <v/>
      </c>
      <c r="J10" s="119" t="n">
        <v>20103</v>
      </c>
      <c r="K10" s="117" t="n">
        <v>14573.69425</v>
      </c>
      <c r="L10" s="117" t="n">
        <v>1758.63039636</v>
      </c>
      <c r="M10" s="162">
        <f>K10+L10</f>
        <v/>
      </c>
      <c r="N10" s="88" t="n">
        <v>52</v>
      </c>
      <c r="O10" s="88" t="n">
        <v>63</v>
      </c>
      <c r="P10" s="88" t="n">
        <v>49</v>
      </c>
    </row>
    <row r="11">
      <c r="B11" s="28" t="inlineStr">
        <is>
          <t>SPROUTS CO</t>
        </is>
      </c>
      <c r="C11" s="17" t="n">
        <v>435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2080</v>
      </c>
      <c r="E12" s="161" t="inlineStr">
        <is>
          <t>Room 4</t>
        </is>
      </c>
      <c r="F12" s="119" t="n">
        <v>17954</v>
      </c>
      <c r="G12" s="117" t="n">
        <v>14070.80741666666</v>
      </c>
      <c r="H12" s="117" t="n">
        <v>21676.35627362</v>
      </c>
      <c r="I12" s="152">
        <f>G12+H12</f>
        <v/>
      </c>
      <c r="J12" s="119" t="n">
        <v>17415</v>
      </c>
      <c r="K12" s="117" t="n">
        <v>15455.27416666667</v>
      </c>
      <c r="L12" s="117" t="n">
        <v>21231.92659764001</v>
      </c>
      <c r="M12" s="162">
        <f>K12+L12</f>
        <v/>
      </c>
      <c r="N12" s="88" t="n">
        <v>57</v>
      </c>
      <c r="O12" s="88" t="n">
        <v>52</v>
      </c>
      <c r="P12" s="88" t="n">
        <v>49</v>
      </c>
    </row>
    <row r="13">
      <c r="B13" s="16" t="inlineStr">
        <is>
          <t>ALBSFWY PHX</t>
        </is>
      </c>
      <c r="C13" s="17" t="n">
        <v>11459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1638</v>
      </c>
      <c r="E14" s="161" t="inlineStr">
        <is>
          <t>Room 5</t>
        </is>
      </c>
      <c r="F14" s="119" t="n">
        <v>27281</v>
      </c>
      <c r="G14" s="117" t="n">
        <v>22528.995</v>
      </c>
      <c r="H14" s="117" t="n">
        <v>36214.71735827001</v>
      </c>
      <c r="I14" s="152">
        <f>G14+H14</f>
        <v/>
      </c>
      <c r="J14" s="119" t="n">
        <v>26272</v>
      </c>
      <c r="K14" s="117" t="n">
        <v>25165.4585</v>
      </c>
      <c r="L14" s="117" t="n">
        <v>35124.30902574001</v>
      </c>
      <c r="M14" s="162">
        <f>K14+L14</f>
        <v/>
      </c>
      <c r="N14" s="88" t="n">
        <v>81</v>
      </c>
      <c r="O14" s="88" t="n">
        <v>72</v>
      </c>
      <c r="P14" s="88" t="n">
        <v>67</v>
      </c>
    </row>
    <row r="15">
      <c r="B15" s="28" t="inlineStr">
        <is>
          <t>FRY'S</t>
        </is>
      </c>
      <c r="C15" s="17">
        <f>35295+8501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1302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5868.19160298</v>
      </c>
      <c r="I16" s="152">
        <f>G16+H16</f>
        <v/>
      </c>
      <c r="J16" s="119" t="n">
        <v>0</v>
      </c>
      <c r="K16" s="117" t="n">
        <v>0</v>
      </c>
      <c r="L16" s="117" t="n">
        <v>6399.106279379999</v>
      </c>
      <c r="M16" s="162">
        <f>K16+L16</f>
        <v/>
      </c>
      <c r="N16" s="88" t="n">
        <v>14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213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12669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1816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5175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11916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43876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K28" s="1" t="inlineStr">
        <is>
          <t xml:space="preserve"> </t>
        </is>
      </c>
      <c r="O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K29" s="1" t="inlineStr">
        <is>
          <t xml:space="preserve"> </t>
        </is>
      </c>
      <c r="O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2190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18280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1329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3.xml><?xml version="1.0" encoding="utf-8"?>
<worksheet xmlns:r="http://schemas.openxmlformats.org/officeDocument/2006/relationships" xmlns="http://schemas.openxmlformats.org/spreadsheetml/2006/main">
  <sheetPr codeName="Sheet323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12435</v>
      </c>
      <c r="G6" s="117" t="n">
        <v>4362</v>
      </c>
      <c r="H6" s="117" t="n">
        <v>839</v>
      </c>
      <c r="I6" s="152">
        <f>G6+H6</f>
        <v/>
      </c>
      <c r="J6" s="119" t="n">
        <v>11370</v>
      </c>
      <c r="K6" s="117" t="n">
        <v>3972</v>
      </c>
      <c r="L6" s="117" t="n">
        <v>736</v>
      </c>
      <c r="M6" s="162">
        <f>K6+L6</f>
        <v/>
      </c>
      <c r="N6" s="87" t="n">
        <v>43</v>
      </c>
      <c r="O6" s="87" t="n">
        <v>43</v>
      </c>
      <c r="P6" s="87" t="n">
        <v>31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1</v>
      </c>
      <c r="O8" s="87" t="n">
        <v>1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6256</v>
      </c>
      <c r="G10" s="117" t="n">
        <v>3239</v>
      </c>
      <c r="H10" s="117" t="n">
        <v>1363</v>
      </c>
      <c r="I10" s="152">
        <f>G10+H10</f>
        <v/>
      </c>
      <c r="J10" s="119" t="n">
        <v>5783</v>
      </c>
      <c r="K10" s="117" t="n">
        <v>2975</v>
      </c>
      <c r="L10" s="117" t="n">
        <v>1098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10860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980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5313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K28" s="1" t="inlineStr">
        <is>
          <t xml:space="preserve"> </t>
        </is>
      </c>
      <c r="O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K29" s="1" t="inlineStr">
        <is>
          <t xml:space="preserve"> </t>
        </is>
      </c>
      <c r="O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18691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4.xml><?xml version="1.0" encoding="utf-8"?>
<worksheet xmlns:r="http://schemas.openxmlformats.org/officeDocument/2006/relationships" xmlns="http://schemas.openxmlformats.org/spreadsheetml/2006/main">
  <sheetPr codeName="Sheet324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80</v>
      </c>
      <c r="E6" s="161" t="inlineStr">
        <is>
          <t xml:space="preserve">Room 1 </t>
        </is>
      </c>
      <c r="F6" s="119" t="n">
        <v>26375</v>
      </c>
      <c r="G6" s="117" t="n">
        <v>13384.44708333333</v>
      </c>
      <c r="H6" s="117" t="n">
        <v>5011.799244500002</v>
      </c>
      <c r="I6" s="152">
        <f>G6+H6</f>
        <v/>
      </c>
      <c r="J6" s="119" t="n">
        <v>26997</v>
      </c>
      <c r="K6" s="117" t="n">
        <v>14232.55583333333</v>
      </c>
      <c r="L6" s="117" t="n">
        <v>4836.489421320001</v>
      </c>
      <c r="M6" s="162">
        <f>K6+L6</f>
        <v/>
      </c>
      <c r="N6" s="87" t="n">
        <v>83</v>
      </c>
      <c r="O6" s="87" t="n">
        <v>79</v>
      </c>
      <c r="P6" s="87" t="n">
        <v>73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3571.22237372</v>
      </c>
      <c r="I8" s="152">
        <f>G8+H8</f>
        <v/>
      </c>
      <c r="J8" s="119" t="n">
        <v>0</v>
      </c>
      <c r="K8" s="117" t="n">
        <v>0</v>
      </c>
      <c r="L8" s="117" t="n">
        <v>3587.81629798</v>
      </c>
      <c r="M8" s="162">
        <f>K8+L8</f>
        <v/>
      </c>
      <c r="N8" s="87" t="n">
        <v>5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2163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461</v>
      </c>
      <c r="E10" s="161" t="inlineStr">
        <is>
          <t>Room 3</t>
        </is>
      </c>
      <c r="F10" s="119" t="n">
        <v>18987</v>
      </c>
      <c r="G10" s="117" t="n">
        <v>13473.9095</v>
      </c>
      <c r="H10" s="117" t="n">
        <v>997.7704859999999</v>
      </c>
      <c r="I10" s="152">
        <f>G10+H10</f>
        <v/>
      </c>
      <c r="J10" s="119" t="n">
        <v>20506</v>
      </c>
      <c r="K10" s="117" t="n">
        <v>14999.711</v>
      </c>
      <c r="L10" s="117" t="n">
        <v>1450.20519834</v>
      </c>
      <c r="M10" s="162">
        <f>K10+L10</f>
        <v/>
      </c>
      <c r="N10" s="88" t="n">
        <v>52</v>
      </c>
      <c r="O10" s="88" t="n">
        <v>56</v>
      </c>
      <c r="P10" s="88" t="n">
        <v>45</v>
      </c>
    </row>
    <row r="11">
      <c r="B11" s="28" t="inlineStr">
        <is>
          <t>SPROUTS CO</t>
        </is>
      </c>
      <c r="C11" s="17" t="n">
        <v>200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2457</v>
      </c>
      <c r="E12" s="161" t="inlineStr">
        <is>
          <t>Room 4</t>
        </is>
      </c>
      <c r="F12" s="119" t="n">
        <v>12585</v>
      </c>
      <c r="G12" s="117" t="n">
        <v>10624.894</v>
      </c>
      <c r="H12" s="117" t="n">
        <v>15636.24811992001</v>
      </c>
      <c r="I12" s="152">
        <f>G12+H12</f>
        <v/>
      </c>
      <c r="J12" s="119" t="n">
        <v>13085</v>
      </c>
      <c r="K12" s="117" t="n">
        <v>11588.4645</v>
      </c>
      <c r="L12" s="117" t="n">
        <v>16466.80861499999</v>
      </c>
      <c r="M12" s="162">
        <f>K12+L12</f>
        <v/>
      </c>
      <c r="N12" s="88" t="n">
        <v>50</v>
      </c>
      <c r="O12" s="88" t="n">
        <v>49</v>
      </c>
      <c r="P12" s="88" t="n">
        <v>41</v>
      </c>
    </row>
    <row r="13">
      <c r="B13" s="16" t="inlineStr">
        <is>
          <t>ALBSFWY PHX</t>
        </is>
      </c>
      <c r="C13" s="17" t="n">
        <v>9929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2615</v>
      </c>
      <c r="E14" s="161" t="inlineStr">
        <is>
          <t>Room 5</t>
        </is>
      </c>
      <c r="F14" s="119" t="n">
        <v>20438</v>
      </c>
      <c r="G14" s="117" t="n">
        <v>19741.79</v>
      </c>
      <c r="H14" s="117" t="n">
        <v>27790.77863809002</v>
      </c>
      <c r="I14" s="152">
        <f>G14+H14</f>
        <v/>
      </c>
      <c r="J14" s="119" t="n">
        <v>20833</v>
      </c>
      <c r="K14" s="117" t="n">
        <v>18666.51375</v>
      </c>
      <c r="L14" s="117" t="n">
        <v>27649.81958828001</v>
      </c>
      <c r="M14" s="162">
        <f>K14+L14</f>
        <v/>
      </c>
      <c r="N14" s="88" t="n">
        <v>80</v>
      </c>
      <c r="O14" s="88" t="n">
        <v>73</v>
      </c>
      <c r="P14" s="88" t="n">
        <v>64</v>
      </c>
    </row>
    <row r="15">
      <c r="B15" s="28" t="inlineStr">
        <is>
          <t>FRY'S</t>
        </is>
      </c>
      <c r="C15" s="17" t="n">
        <v>36078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1974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9202.780265919999</v>
      </c>
      <c r="I16" s="152">
        <f>G16+H16</f>
        <v/>
      </c>
      <c r="J16" s="119" t="n">
        <v>0</v>
      </c>
      <c r="K16" s="117" t="n">
        <v>0</v>
      </c>
      <c r="L16" s="117" t="n">
        <v>9208.496375499999</v>
      </c>
      <c r="M16" s="162">
        <f>K16+L16</f>
        <v/>
      </c>
      <c r="N16" s="88" t="n">
        <v>10</v>
      </c>
      <c r="O16" s="88" t="n">
        <v>10</v>
      </c>
      <c r="P16" s="88" t="n">
        <v>7</v>
      </c>
    </row>
    <row r="17" ht="15" customFormat="1" customHeight="1" s="4" thickBot="1">
      <c r="B17" s="43" t="inlineStr">
        <is>
          <t xml:space="preserve">DILLONS </t>
        </is>
      </c>
      <c r="C17" s="50" t="n">
        <v>484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12760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1340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5218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10344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33389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K28" s="1" t="inlineStr">
        <is>
          <t xml:space="preserve"> </t>
        </is>
      </c>
      <c r="O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80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K29" s="1" t="inlineStr">
        <is>
          <t xml:space="preserve"> </t>
        </is>
      </c>
      <c r="O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2457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18175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661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5.xml><?xml version="1.0" encoding="utf-8"?>
<worksheet xmlns:r="http://schemas.openxmlformats.org/officeDocument/2006/relationships" xmlns="http://schemas.openxmlformats.org/spreadsheetml/2006/main">
  <sheetPr codeName="Sheet325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8:21</t>
        </is>
      </c>
    </row>
    <row r="6">
      <c r="B6" s="16" t="inlineStr">
        <is>
          <t>QT</t>
        </is>
      </c>
      <c r="C6" s="17" t="n">
        <v>157</v>
      </c>
      <c r="E6" s="161" t="inlineStr">
        <is>
          <t xml:space="preserve">Room 1 </t>
        </is>
      </c>
      <c r="F6" s="119" t="n">
        <v>29764</v>
      </c>
      <c r="G6" s="117" t="n">
        <v>13702.10038333333</v>
      </c>
      <c r="H6" s="117" t="n">
        <v>5604.553789420001</v>
      </c>
      <c r="I6" s="152">
        <f>G6+H6</f>
        <v/>
      </c>
      <c r="J6" s="119" t="n">
        <v>29513</v>
      </c>
      <c r="K6" s="117" t="n">
        <v>14956.57313333334</v>
      </c>
      <c r="L6" s="117" t="n">
        <v>5636.55469382</v>
      </c>
      <c r="M6" s="162">
        <f>K6+L6</f>
        <v/>
      </c>
      <c r="N6" s="87" t="n">
        <v>91</v>
      </c>
      <c r="O6" s="87" t="n">
        <v>84</v>
      </c>
      <c r="P6" s="87" t="n">
        <v>76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3478.25668222</v>
      </c>
      <c r="I8" s="152">
        <f>G8+H8</f>
        <v/>
      </c>
      <c r="J8" s="119" t="n">
        <v>0</v>
      </c>
      <c r="K8" s="117" t="n">
        <v>0</v>
      </c>
      <c r="L8" s="117" t="n">
        <v>3498.549697100001</v>
      </c>
      <c r="M8" s="162">
        <f>K8+L8</f>
        <v/>
      </c>
      <c r="N8" s="87" t="n">
        <v>5</v>
      </c>
      <c r="O8" s="87" t="n">
        <v>5</v>
      </c>
      <c r="P8" s="87" t="n">
        <v>3</v>
      </c>
    </row>
    <row r="9">
      <c r="B9" s="16" t="inlineStr">
        <is>
          <t>SMITH'S</t>
        </is>
      </c>
      <c r="C9" s="17" t="n">
        <v>2918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688</v>
      </c>
      <c r="E10" s="161" t="inlineStr">
        <is>
          <t>Room 3</t>
        </is>
      </c>
      <c r="F10" s="119" t="n">
        <v>21764</v>
      </c>
      <c r="G10" s="117" t="n">
        <v>14226.53749999999</v>
      </c>
      <c r="H10" s="117" t="n">
        <v>1754.71946106</v>
      </c>
      <c r="I10" s="152">
        <f>G10+H10</f>
        <v/>
      </c>
      <c r="J10" s="119" t="n">
        <v>21840</v>
      </c>
      <c r="K10" s="117" t="n">
        <v>15027.793</v>
      </c>
      <c r="L10" s="117" t="n">
        <v>1893.69553218</v>
      </c>
      <c r="M10" s="162">
        <f>K10+L10</f>
        <v/>
      </c>
      <c r="N10" s="88" t="n">
        <v>55</v>
      </c>
      <c r="O10" s="88" t="n">
        <v>58</v>
      </c>
      <c r="P10" s="88" t="n">
        <v>53</v>
      </c>
    </row>
    <row r="11">
      <c r="B11" s="28" t="inlineStr">
        <is>
          <t>SPROUTS CO</t>
        </is>
      </c>
      <c r="C11" s="17" t="n">
        <v>554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2436</v>
      </c>
      <c r="E12" s="161" t="inlineStr">
        <is>
          <t>Room 4</t>
        </is>
      </c>
      <c r="F12" s="119" t="n">
        <v>15394</v>
      </c>
      <c r="G12" s="117" t="n">
        <v>11217.99658333333</v>
      </c>
      <c r="H12" s="117" t="n">
        <v>17419.23627909</v>
      </c>
      <c r="I12" s="152">
        <f>G12+H12</f>
        <v/>
      </c>
      <c r="J12" s="119" t="n">
        <v>15898</v>
      </c>
      <c r="K12" s="117" t="n">
        <v>13054.68108333333</v>
      </c>
      <c r="L12" s="117" t="n">
        <v>17612.63387814</v>
      </c>
      <c r="M12" s="162">
        <f>K12+L12</f>
        <v/>
      </c>
      <c r="N12" s="88" t="n">
        <v>53</v>
      </c>
      <c r="O12" s="88" t="n">
        <v>50</v>
      </c>
      <c r="P12" s="88" t="n">
        <v>44</v>
      </c>
    </row>
    <row r="13">
      <c r="B13" s="16" t="inlineStr">
        <is>
          <t>ALBSFWY PHX</t>
        </is>
      </c>
      <c r="C13" s="17" t="n">
        <v>10071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1864</v>
      </c>
      <c r="E14" s="161" t="inlineStr">
        <is>
          <t>Room 5</t>
        </is>
      </c>
      <c r="F14" s="119" t="n">
        <v>24270</v>
      </c>
      <c r="G14" s="117" t="n">
        <v>17205.21</v>
      </c>
      <c r="H14" s="117" t="n">
        <v>31160.69880626001</v>
      </c>
      <c r="I14" s="152">
        <f>G14+H14</f>
        <v/>
      </c>
      <c r="J14" s="119" t="n">
        <v>25454</v>
      </c>
      <c r="K14" s="117" t="n">
        <v>22032.94675</v>
      </c>
      <c r="L14" s="117" t="n">
        <v>33023.50304423001</v>
      </c>
      <c r="M14" s="162">
        <f>K14+L14</f>
        <v/>
      </c>
      <c r="N14" s="88" t="n">
        <v>81</v>
      </c>
      <c r="O14" s="88" t="n">
        <v>70</v>
      </c>
      <c r="P14" s="88" t="n">
        <v>70</v>
      </c>
    </row>
    <row r="15">
      <c r="B15" s="28" t="inlineStr">
        <is>
          <t>FRY'S</t>
        </is>
      </c>
      <c r="C15" s="17" t="n">
        <v>33975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1382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8964.3489439</v>
      </c>
      <c r="I16" s="152">
        <f>G16+H16</f>
        <v/>
      </c>
      <c r="J16" s="119" t="n">
        <v>0</v>
      </c>
      <c r="K16" s="117" t="n">
        <v>0</v>
      </c>
      <c r="L16" s="117" t="n">
        <v>9057.739607519999</v>
      </c>
      <c r="M16" s="162">
        <f>K16+L16</f>
        <v/>
      </c>
      <c r="N16" s="88" t="n">
        <v>13</v>
      </c>
      <c r="O16" s="88" t="n">
        <v>10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261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11458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1327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5638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11297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38716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K28" s="1" t="inlineStr">
        <is>
          <t xml:space="preserve"> </t>
        </is>
      </c>
      <c r="O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157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K29" s="1" t="inlineStr">
        <is>
          <t xml:space="preserve"> </t>
        </is>
      </c>
      <c r="O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2436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18780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1242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6.xml><?xml version="1.0" encoding="utf-8"?>
<worksheet xmlns:r="http://schemas.openxmlformats.org/officeDocument/2006/relationships" xmlns="http://schemas.openxmlformats.org/spreadsheetml/2006/main">
  <sheetPr codeName="Sheet326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79</v>
      </c>
      <c r="E6" s="161" t="inlineStr">
        <is>
          <t xml:space="preserve">Room 1 </t>
        </is>
      </c>
      <c r="F6" s="119" t="n">
        <v>29580</v>
      </c>
      <c r="G6" s="117" t="n">
        <v>13722.77475</v>
      </c>
      <c r="H6" s="117" t="n">
        <v>4899.787984579996</v>
      </c>
      <c r="I6" s="152">
        <f>G6+H6</f>
        <v/>
      </c>
      <c r="J6" s="119" t="n">
        <v>30087</v>
      </c>
      <c r="K6" s="117" t="n">
        <v>15927.89675000001</v>
      </c>
      <c r="L6" s="117" t="n">
        <v>4803.387011959996</v>
      </c>
      <c r="M6" s="162">
        <f>K6+L6</f>
        <v/>
      </c>
      <c r="N6" s="87" t="n">
        <v>79</v>
      </c>
      <c r="O6" s="87" t="n">
        <v>75</v>
      </c>
      <c r="P6" s="87" t="n">
        <v>71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29</v>
      </c>
      <c r="E8" s="161" t="inlineStr">
        <is>
          <t>Room 2</t>
        </is>
      </c>
      <c r="F8" s="119" t="n">
        <v>0</v>
      </c>
      <c r="G8" s="117" t="n">
        <v>0</v>
      </c>
      <c r="H8" s="117" t="n">
        <v>4184.792082959999</v>
      </c>
      <c r="I8" s="152">
        <f>G8+H8</f>
        <v/>
      </c>
      <c r="J8" s="119" t="n">
        <v>0</v>
      </c>
      <c r="K8" s="117" t="n">
        <v>0</v>
      </c>
      <c r="L8" s="117" t="n">
        <v>4249.780343259999</v>
      </c>
      <c r="M8" s="162">
        <f>K8+L8</f>
        <v/>
      </c>
      <c r="N8" s="87" t="n">
        <v>3</v>
      </c>
      <c r="O8" s="87" t="n">
        <v>3</v>
      </c>
      <c r="P8" s="87" t="n">
        <v>2</v>
      </c>
    </row>
    <row r="9">
      <c r="B9" s="16" t="inlineStr">
        <is>
          <t>SMITH'S</t>
        </is>
      </c>
      <c r="C9" s="17" t="n">
        <v>2117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20814</v>
      </c>
      <c r="G10" s="117" t="n">
        <v>14316.037</v>
      </c>
      <c r="H10" s="117" t="n">
        <v>1444.7334525</v>
      </c>
      <c r="I10" s="152">
        <f>G10+H10</f>
        <v/>
      </c>
      <c r="J10" s="119" t="n">
        <v>21185</v>
      </c>
      <c r="K10" s="117" t="n">
        <v>15070.6125</v>
      </c>
      <c r="L10" s="117" t="n">
        <v>1049.41022992</v>
      </c>
      <c r="M10" s="162">
        <f>K10+L10</f>
        <v/>
      </c>
      <c r="N10" s="88" t="n">
        <v>52</v>
      </c>
      <c r="O10" s="88" t="n">
        <v>53</v>
      </c>
      <c r="P10" s="88" t="n">
        <v>48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3817</v>
      </c>
      <c r="E12" s="161" t="inlineStr">
        <is>
          <t>Room 4</t>
        </is>
      </c>
      <c r="F12" s="119" t="n">
        <v>14961</v>
      </c>
      <c r="G12" s="117" t="n">
        <v>11016.41375</v>
      </c>
      <c r="H12" s="117" t="n">
        <v>17328.02618807</v>
      </c>
      <c r="I12" s="152">
        <f>G12+H12</f>
        <v/>
      </c>
      <c r="J12" s="119" t="n">
        <v>15778</v>
      </c>
      <c r="K12" s="117" t="n">
        <v>14512.53375</v>
      </c>
      <c r="L12" s="117" t="n">
        <v>17740.23343325999</v>
      </c>
      <c r="M12" s="162">
        <f>K12+L12</f>
        <v/>
      </c>
      <c r="N12" s="88" t="n">
        <v>55</v>
      </c>
      <c r="O12" s="88" t="n">
        <v>53</v>
      </c>
      <c r="P12" s="88" t="n">
        <v>48</v>
      </c>
    </row>
    <row r="13">
      <c r="B13" s="16" t="inlineStr">
        <is>
          <t>ALBSFWY PHX</t>
        </is>
      </c>
      <c r="C13" s="17" t="n">
        <v>12470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2511</v>
      </c>
      <c r="E14" s="161" t="inlineStr">
        <is>
          <t>Room 5</t>
        </is>
      </c>
      <c r="F14" s="119" t="n">
        <v>23507</v>
      </c>
      <c r="G14" s="117" t="n">
        <v>19425.3075</v>
      </c>
      <c r="H14" s="117" t="n">
        <v>31788.26868558</v>
      </c>
      <c r="I14" s="152">
        <f>G14+H14</f>
        <v/>
      </c>
      <c r="J14" s="119" t="n">
        <v>24236</v>
      </c>
      <c r="K14" s="117" t="n">
        <v>22522.37575</v>
      </c>
      <c r="L14" s="117" t="n">
        <v>32771.41919698</v>
      </c>
      <c r="M14" s="162">
        <f>K14+L14</f>
        <v/>
      </c>
      <c r="N14" s="88" t="n">
        <v>71</v>
      </c>
      <c r="O14" s="88" t="n">
        <v>64</v>
      </c>
      <c r="P14" s="88" t="n">
        <v>58</v>
      </c>
    </row>
    <row r="15">
      <c r="B15" s="28" t="inlineStr">
        <is>
          <t>FRY'S</t>
        </is>
      </c>
      <c r="C15" s="17" t="n">
        <v>34692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1719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10350.40009612</v>
      </c>
      <c r="I16" s="152">
        <f>G16+H16</f>
        <v/>
      </c>
      <c r="J16" s="119" t="n">
        <v>0</v>
      </c>
      <c r="K16" s="117" t="n">
        <v>0</v>
      </c>
      <c r="L16" s="117" t="n">
        <v>10280.84106706</v>
      </c>
      <c r="M16" s="162">
        <f>K16+L16</f>
        <v/>
      </c>
      <c r="N16" s="88" t="n">
        <v>10</v>
      </c>
      <c r="O16" s="88" t="n">
        <v>10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427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12183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1803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5624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12463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29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39985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79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3817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18760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7.xml><?xml version="1.0" encoding="utf-8"?>
<worksheet xmlns:r="http://schemas.openxmlformats.org/officeDocument/2006/relationships" xmlns="http://schemas.openxmlformats.org/spreadsheetml/2006/main">
  <sheetPr codeName="Sheet327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44679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132</v>
      </c>
      <c r="E6" s="161" t="inlineStr">
        <is>
          <t xml:space="preserve">Room 1 </t>
        </is>
      </c>
      <c r="F6" s="119" t="n">
        <v>29479</v>
      </c>
      <c r="G6" s="117" t="n">
        <v>14722.33805</v>
      </c>
      <c r="H6" s="117" t="n">
        <v>6391.548243220001</v>
      </c>
      <c r="I6" s="152">
        <f>G6+H6</f>
        <v/>
      </c>
      <c r="J6" s="119" t="n">
        <v>32086</v>
      </c>
      <c r="K6" s="117" t="n">
        <v>17080.66405</v>
      </c>
      <c r="L6" s="117" t="n">
        <v>6292.221599140003</v>
      </c>
      <c r="M6" s="162">
        <f>K6+L6</f>
        <v/>
      </c>
      <c r="N6" s="87" t="n">
        <v>85</v>
      </c>
      <c r="O6" s="87" t="n">
        <v>82</v>
      </c>
      <c r="P6" s="87" t="n">
        <v>74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3807.54111626</v>
      </c>
      <c r="I8" s="152">
        <f>G8+H8</f>
        <v/>
      </c>
      <c r="J8" s="119" t="n">
        <v>0</v>
      </c>
      <c r="K8" s="117" t="n">
        <v>0</v>
      </c>
      <c r="L8" s="117" t="n">
        <v>3841.09361334</v>
      </c>
      <c r="M8" s="162">
        <f>K8+L8</f>
        <v/>
      </c>
      <c r="N8" s="87" t="n">
        <v>6</v>
      </c>
      <c r="O8" s="87" t="n">
        <v>4</v>
      </c>
      <c r="P8" s="87" t="n">
        <v>5</v>
      </c>
    </row>
    <row r="9">
      <c r="B9" s="16" t="inlineStr">
        <is>
          <t>SMITH'S</t>
        </is>
      </c>
      <c r="C9" s="17" t="n">
        <v>2833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668</v>
      </c>
      <c r="E10" s="161" t="inlineStr">
        <is>
          <t>Room 3</t>
        </is>
      </c>
      <c r="F10" s="119" t="n">
        <v>20495</v>
      </c>
      <c r="G10" s="117" t="n">
        <v>13409.82075</v>
      </c>
      <c r="H10" s="117" t="n">
        <v>1760.58352566</v>
      </c>
      <c r="I10" s="152">
        <f>G10+H10</f>
        <v/>
      </c>
      <c r="J10" s="119" t="n">
        <v>20234</v>
      </c>
      <c r="K10" s="117" t="n">
        <v>14175.61125</v>
      </c>
      <c r="L10" s="117" t="n">
        <v>1797.05629618</v>
      </c>
      <c r="M10" s="162">
        <f>K10+L10</f>
        <v/>
      </c>
      <c r="N10" s="88" t="n">
        <v>59</v>
      </c>
      <c r="O10" s="88" t="n">
        <v>59</v>
      </c>
      <c r="P10" s="88" t="n">
        <v>55</v>
      </c>
    </row>
    <row r="11">
      <c r="B11" s="28" t="inlineStr">
        <is>
          <t>SPROUTS CO</t>
        </is>
      </c>
      <c r="C11" s="17" t="n">
        <v>286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2264</v>
      </c>
      <c r="E12" s="161" t="inlineStr">
        <is>
          <t>Room 4</t>
        </is>
      </c>
      <c r="F12" s="119" t="n">
        <v>17866</v>
      </c>
      <c r="G12" s="117" t="n">
        <v>12490.24466666667</v>
      </c>
      <c r="H12" s="117" t="n">
        <v>19905.05305326001</v>
      </c>
      <c r="I12" s="152">
        <f>G12+H12</f>
        <v/>
      </c>
      <c r="J12" s="119" t="n">
        <v>16875</v>
      </c>
      <c r="K12" s="117" t="n">
        <v>15425.03041666667</v>
      </c>
      <c r="L12" s="117" t="n">
        <v>19259.24583125001</v>
      </c>
      <c r="M12" s="162">
        <f>K12+L12</f>
        <v/>
      </c>
      <c r="N12" s="88" t="n">
        <v>54</v>
      </c>
      <c r="O12" s="88" t="n">
        <v>53</v>
      </c>
      <c r="P12" s="88" t="n">
        <v>46</v>
      </c>
    </row>
    <row r="13">
      <c r="B13" s="16" t="inlineStr">
        <is>
          <t>ALBSFWY PHX</t>
        </is>
      </c>
      <c r="C13" s="17" t="n">
        <v>11953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1654</v>
      </c>
      <c r="E14" s="161" t="inlineStr">
        <is>
          <t>Room 5</t>
        </is>
      </c>
      <c r="F14" s="119" t="n">
        <v>23753</v>
      </c>
      <c r="G14" s="117" t="n">
        <v>18037.44025</v>
      </c>
      <c r="H14" s="117" t="n">
        <v>31676.43678356</v>
      </c>
      <c r="I14" s="152">
        <f>G14+H14</f>
        <v/>
      </c>
      <c r="J14" s="119" t="n">
        <v>24439</v>
      </c>
      <c r="K14" s="117" t="n">
        <v>22849.986</v>
      </c>
      <c r="L14" s="117" t="n">
        <v>32792.13173261999</v>
      </c>
      <c r="M14" s="162">
        <f>K14+L14</f>
        <v/>
      </c>
      <c r="N14" s="88" t="n">
        <v>73</v>
      </c>
      <c r="O14" s="88" t="n">
        <v>70</v>
      </c>
      <c r="P14" s="88" t="n">
        <v>65</v>
      </c>
    </row>
    <row r="15">
      <c r="B15" s="28" t="inlineStr">
        <is>
          <t>FRY'S</t>
        </is>
      </c>
      <c r="C15" s="17" t="n">
        <v>37695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1136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6224.03774148</v>
      </c>
      <c r="I16" s="152">
        <f>G16+H16</f>
        <v/>
      </c>
      <c r="J16" s="119" t="n">
        <v>0</v>
      </c>
      <c r="K16" s="117" t="n">
        <v>0</v>
      </c>
      <c r="L16" s="117" t="n">
        <v>6421.4508508</v>
      </c>
      <c r="M16" s="162">
        <f>K16+L16</f>
        <v/>
      </c>
      <c r="N16" s="88" t="n">
        <v>10</v>
      </c>
      <c r="O16" s="88" t="n">
        <v>11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206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9981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2225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4979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12323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43576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132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2264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17190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954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8.xml><?xml version="1.0" encoding="utf-8"?>
<worksheet xmlns:r="http://schemas.openxmlformats.org/officeDocument/2006/relationships" xmlns="http://schemas.openxmlformats.org/spreadsheetml/2006/main">
  <sheetPr codeName="Sheet328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8:27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25541</v>
      </c>
      <c r="G6" s="117" t="n">
        <v>14387.50025</v>
      </c>
      <c r="H6" s="117" t="n">
        <v>4807.804453719998</v>
      </c>
      <c r="I6" s="152">
        <f>G6+H6</f>
        <v/>
      </c>
      <c r="J6" s="119" t="n">
        <v>25849</v>
      </c>
      <c r="K6" s="117" t="n">
        <v>15865.16075</v>
      </c>
      <c r="L6" s="117" t="n">
        <v>4826.2236306</v>
      </c>
      <c r="M6" s="162">
        <f>K6+L6</f>
        <v/>
      </c>
      <c r="N6" s="87" t="n">
        <v>80</v>
      </c>
      <c r="O6" s="87" t="n">
        <v>75</v>
      </c>
      <c r="P6" s="87" t="n">
        <v>72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4108.05966464</v>
      </c>
      <c r="I8" s="152">
        <f>G8+H8</f>
        <v/>
      </c>
      <c r="J8" s="119" t="n">
        <v>0</v>
      </c>
      <c r="K8" s="117" t="n">
        <v>0</v>
      </c>
      <c r="L8" s="117" t="n">
        <v>4086.67216998</v>
      </c>
      <c r="M8" s="162">
        <f>K8+L8</f>
        <v/>
      </c>
      <c r="N8" s="87" t="n">
        <v>5</v>
      </c>
      <c r="O8" s="87" t="n">
        <v>5</v>
      </c>
      <c r="P8" s="87" t="n">
        <v>5</v>
      </c>
    </row>
    <row r="9">
      <c r="B9" s="16" t="inlineStr">
        <is>
          <t>SMITH'S</t>
        </is>
      </c>
      <c r="C9" s="17" t="n">
        <v>2334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19030</v>
      </c>
      <c r="G10" s="117" t="n">
        <v>14797.81</v>
      </c>
      <c r="H10" s="117" t="n">
        <v>1146.80506746</v>
      </c>
      <c r="I10" s="152">
        <f>G10+H10</f>
        <v/>
      </c>
      <c r="J10" s="119" t="n">
        <v>19533</v>
      </c>
      <c r="K10" s="117" t="n">
        <v>15300.5745</v>
      </c>
      <c r="L10" s="117" t="n">
        <v>1063.21968036</v>
      </c>
      <c r="M10" s="162">
        <f>K10+L10</f>
        <v/>
      </c>
      <c r="N10" s="88" t="n">
        <v>52</v>
      </c>
      <c r="O10" s="88" t="n">
        <v>50</v>
      </c>
      <c r="P10" s="88" t="n">
        <v>48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4800</v>
      </c>
      <c r="E12" s="161" t="inlineStr">
        <is>
          <t>Room 4</t>
        </is>
      </c>
      <c r="F12" s="119" t="n">
        <v>17165</v>
      </c>
      <c r="G12" s="117" t="n">
        <v>13188.61625</v>
      </c>
      <c r="H12" s="117" t="n">
        <v>20014.41199769</v>
      </c>
      <c r="I12" s="152">
        <f>G12+H12</f>
        <v/>
      </c>
      <c r="J12" s="119" t="n">
        <v>16881</v>
      </c>
      <c r="K12" s="117" t="n">
        <v>17001.6825</v>
      </c>
      <c r="L12" s="117" t="n">
        <v>20544.76679095</v>
      </c>
      <c r="M12" s="162">
        <f>K12+L12</f>
        <v/>
      </c>
      <c r="N12" s="88" t="n">
        <v>60</v>
      </c>
      <c r="O12" s="88" t="n">
        <v>57</v>
      </c>
      <c r="P12" s="88" t="n">
        <v>53</v>
      </c>
    </row>
    <row r="13">
      <c r="B13" s="16" t="inlineStr">
        <is>
          <t>ALBSFWY PHX</t>
        </is>
      </c>
      <c r="C13" s="17" t="n">
        <v>11183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2511</v>
      </c>
      <c r="E14" s="161" t="inlineStr">
        <is>
          <t>Room 5</t>
        </is>
      </c>
      <c r="F14" s="119" t="n">
        <v>29609</v>
      </c>
      <c r="G14" s="117" t="n">
        <v>21811.235</v>
      </c>
      <c r="H14" s="117" t="n">
        <v>36671.76198005003</v>
      </c>
      <c r="I14" s="152">
        <f>G14+H14</f>
        <v/>
      </c>
      <c r="J14" s="119" t="n">
        <v>30431</v>
      </c>
      <c r="K14" s="117" t="n">
        <v>26874.2185</v>
      </c>
      <c r="L14" s="117" t="n">
        <v>38681.92571860999</v>
      </c>
      <c r="M14" s="162">
        <f>K14+L14</f>
        <v/>
      </c>
      <c r="N14" s="88" t="n">
        <v>81</v>
      </c>
      <c r="O14" s="88" t="n">
        <v>74</v>
      </c>
      <c r="P14" s="88" t="n">
        <v>68</v>
      </c>
    </row>
    <row r="15">
      <c r="B15" s="28" t="inlineStr">
        <is>
          <t>FRY'S</t>
        </is>
      </c>
      <c r="C15" s="17" t="n">
        <v>35957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2502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10952.36804372</v>
      </c>
      <c r="I16" s="152">
        <f>G16+H16</f>
        <v/>
      </c>
      <c r="J16" s="119" t="n">
        <v>0</v>
      </c>
      <c r="K16" s="117" t="n">
        <v>0</v>
      </c>
      <c r="L16" s="117" t="n">
        <v>11107.38831752</v>
      </c>
      <c r="M16" s="162">
        <f>K16+L16</f>
        <v/>
      </c>
      <c r="N16" s="88" t="n">
        <v>13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427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11388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620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5250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10454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45111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4800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16686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29.xml><?xml version="1.0" encoding="utf-8"?>
<worksheet xmlns:r="http://schemas.openxmlformats.org/officeDocument/2006/relationships" xmlns="http://schemas.openxmlformats.org/spreadsheetml/2006/main">
  <sheetPr codeName="Sheet329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82</v>
      </c>
      <c r="E6" s="161" t="inlineStr">
        <is>
          <t xml:space="preserve">Room 1 </t>
        </is>
      </c>
      <c r="F6" s="119" t="n">
        <v>28281</v>
      </c>
      <c r="G6" s="117" t="n">
        <v>13578.99916666666</v>
      </c>
      <c r="H6" s="117" t="n">
        <v>5151.086730720001</v>
      </c>
      <c r="I6" s="152">
        <f>G6+H6</f>
        <v/>
      </c>
      <c r="J6" s="119" t="n">
        <v>26986</v>
      </c>
      <c r="K6" s="117" t="n">
        <v>14575.51491666667</v>
      </c>
      <c r="L6" s="117" t="n">
        <v>4606.057411480001</v>
      </c>
      <c r="M6" s="162">
        <f>K6+L6</f>
        <v/>
      </c>
      <c r="N6" s="87" t="n">
        <v>84</v>
      </c>
      <c r="O6" s="87" t="n">
        <v>79</v>
      </c>
      <c r="P6" s="87" t="n">
        <v>68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3714.30223346</v>
      </c>
      <c r="I8" s="152">
        <f>G8+H8</f>
        <v/>
      </c>
      <c r="J8" s="119" t="n">
        <v>0</v>
      </c>
      <c r="K8" s="117" t="n">
        <v>0</v>
      </c>
      <c r="L8" s="117" t="n">
        <v>3545.97106296</v>
      </c>
      <c r="M8" s="162">
        <f>K8+L8</f>
        <v/>
      </c>
      <c r="N8" s="87" t="n">
        <v>6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2436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894</v>
      </c>
      <c r="E10" s="161" t="inlineStr">
        <is>
          <t>Room 3</t>
        </is>
      </c>
      <c r="F10" s="119" t="n">
        <v>20350</v>
      </c>
      <c r="G10" s="117" t="n">
        <v>13519.24875</v>
      </c>
      <c r="H10" s="117" t="n">
        <v>1710.81691344</v>
      </c>
      <c r="I10" s="152">
        <f>G10+H10</f>
        <v/>
      </c>
      <c r="J10" s="119" t="n">
        <v>19999</v>
      </c>
      <c r="K10" s="117" t="n">
        <v>14371.26575</v>
      </c>
      <c r="L10" s="117" t="n">
        <v>1726.63943138</v>
      </c>
      <c r="M10" s="162">
        <f>K10+L10</f>
        <v/>
      </c>
      <c r="N10" s="88" t="n">
        <v>65</v>
      </c>
      <c r="O10" s="88" t="n">
        <v>62</v>
      </c>
      <c r="P10" s="88" t="n">
        <v>58</v>
      </c>
    </row>
    <row r="11">
      <c r="B11" s="28" t="inlineStr">
        <is>
          <t>SPROUTS CO</t>
        </is>
      </c>
      <c r="C11" s="17" t="n">
        <v>545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1866</v>
      </c>
      <c r="E12" s="161" t="inlineStr">
        <is>
          <t>Room 4</t>
        </is>
      </c>
      <c r="F12" s="119" t="n">
        <v>20651</v>
      </c>
      <c r="G12" s="117" t="n">
        <v>14548.98566666666</v>
      </c>
      <c r="H12" s="117" t="n">
        <v>24086.72349787</v>
      </c>
      <c r="I12" s="152">
        <f>G12+H12</f>
        <v/>
      </c>
      <c r="J12" s="119" t="n">
        <v>19758</v>
      </c>
      <c r="K12" s="117" t="n">
        <v>14979.91191666666</v>
      </c>
      <c r="L12" s="117" t="n">
        <v>23102.81596752</v>
      </c>
      <c r="M12" s="162">
        <f>K12+L12</f>
        <v/>
      </c>
      <c r="N12" s="88" t="n">
        <v>63</v>
      </c>
      <c r="O12" s="88" t="n">
        <v>60</v>
      </c>
      <c r="P12" s="88" t="n">
        <v>55</v>
      </c>
    </row>
    <row r="13">
      <c r="B13" s="16" t="inlineStr">
        <is>
          <t>ALBSFWY PHX</t>
        </is>
      </c>
      <c r="C13" s="17" t="n">
        <v>11686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1654</v>
      </c>
      <c r="E14" s="161" t="inlineStr">
        <is>
          <t>Room 5</t>
        </is>
      </c>
      <c r="F14" s="119" t="n">
        <v>23426</v>
      </c>
      <c r="G14" s="117" t="n">
        <v>19569.8015</v>
      </c>
      <c r="H14" s="117" t="n">
        <v>31517.50572309002</v>
      </c>
      <c r="I14" s="152">
        <f>G14+H14</f>
        <v/>
      </c>
      <c r="J14" s="119" t="n">
        <v>24624</v>
      </c>
      <c r="K14" s="117" t="n">
        <v>25376.51075</v>
      </c>
      <c r="L14" s="117" t="n">
        <v>33321.34080846002</v>
      </c>
      <c r="M14" s="162">
        <f>K14+L14</f>
        <v/>
      </c>
      <c r="N14" s="88" t="n">
        <v>78</v>
      </c>
      <c r="O14" s="88" t="n">
        <v>70</v>
      </c>
      <c r="P14" s="88" t="n">
        <v>61</v>
      </c>
    </row>
    <row r="15">
      <c r="B15" s="28" t="inlineStr">
        <is>
          <t>FRY'S</t>
        </is>
      </c>
      <c r="C15" s="17" t="n">
        <v>34472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1337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6243.11742098</v>
      </c>
      <c r="I16" s="152">
        <f>G16+H16</f>
        <v/>
      </c>
      <c r="J16" s="119" t="n">
        <v>0</v>
      </c>
      <c r="K16" s="117" t="n">
        <v>0</v>
      </c>
      <c r="L16" s="117" t="n">
        <v>6045.85143628</v>
      </c>
      <c r="M16" s="162">
        <f>K16+L16</f>
        <v/>
      </c>
      <c r="N16" s="88" t="n">
        <v>11</v>
      </c>
      <c r="O16" s="88" t="n">
        <v>9</v>
      </c>
      <c r="P16" s="88" t="n">
        <v>6</v>
      </c>
    </row>
    <row r="17" ht="15" customFormat="1" customHeight="1" s="4" thickBot="1">
      <c r="B17" s="43" t="inlineStr">
        <is>
          <t xml:space="preserve">DILLONS </t>
        </is>
      </c>
      <c r="C17" s="50" t="n">
        <v>206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11472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1543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5285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12469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43998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82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1866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19164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1439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0.xml><?xml version="1.0" encoding="utf-8"?>
<worksheet xmlns:r="http://schemas.openxmlformats.org/officeDocument/2006/relationships" xmlns="http://schemas.openxmlformats.org/spreadsheetml/2006/main">
  <sheetPr codeName="Sheet330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11665</v>
      </c>
      <c r="G6" s="117" t="n">
        <v>4072</v>
      </c>
      <c r="H6" s="117" t="n">
        <v>239</v>
      </c>
      <c r="I6" s="152">
        <f>G6+H6</f>
        <v/>
      </c>
      <c r="J6" s="119" t="n">
        <v>11209</v>
      </c>
      <c r="K6" s="117" t="n">
        <v>3801</v>
      </c>
      <c r="L6" s="117" t="n">
        <v>221</v>
      </c>
      <c r="M6" s="162">
        <f>K6+L6</f>
        <v/>
      </c>
      <c r="N6" s="87" t="n">
        <v>47</v>
      </c>
      <c r="O6" s="87" t="n">
        <v>47</v>
      </c>
      <c r="P6" s="87" t="n">
        <v>36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1</v>
      </c>
      <c r="O8" s="87" t="n">
        <v>1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6299</v>
      </c>
      <c r="G10" s="117" t="n">
        <v>3238</v>
      </c>
      <c r="H10" s="117" t="n">
        <v>986</v>
      </c>
      <c r="I10" s="152">
        <f>G10+H10</f>
        <v/>
      </c>
      <c r="J10" s="119" t="n">
        <v>6151</v>
      </c>
      <c r="K10" s="117" t="n">
        <v>3146</v>
      </c>
      <c r="L10" s="117" t="n">
        <v>933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11412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693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5255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17964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1.xml><?xml version="1.0" encoding="utf-8"?>
<worksheet xmlns:r="http://schemas.openxmlformats.org/officeDocument/2006/relationships" xmlns="http://schemas.openxmlformats.org/spreadsheetml/2006/main">
  <sheetPr codeName="Sheet331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81</v>
      </c>
      <c r="E6" s="161" t="inlineStr">
        <is>
          <t xml:space="preserve">Room 1 </t>
        </is>
      </c>
      <c r="F6" s="119" t="n">
        <v>24267</v>
      </c>
      <c r="G6" s="117" t="n">
        <v>12709.25966666666</v>
      </c>
      <c r="H6" s="117" t="n">
        <v>4907.560488259998</v>
      </c>
      <c r="I6" s="152">
        <f>G6+H6</f>
        <v/>
      </c>
      <c r="J6" s="119" t="n">
        <v>23797</v>
      </c>
      <c r="K6" s="117" t="n">
        <v>13046.42791666667</v>
      </c>
      <c r="L6" s="117" t="n">
        <v>4811.506795939998</v>
      </c>
      <c r="M6" s="162">
        <f>K6+L6</f>
        <v/>
      </c>
      <c r="N6" s="87" t="n">
        <v>83</v>
      </c>
      <c r="O6" s="87" t="n">
        <v>81</v>
      </c>
      <c r="P6" s="87" t="n">
        <v>65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3519.324562620001</v>
      </c>
      <c r="I8" s="152">
        <f>G8+H8</f>
        <v/>
      </c>
      <c r="J8" s="119" t="n">
        <v>0</v>
      </c>
      <c r="K8" s="117" t="n">
        <v>0</v>
      </c>
      <c r="L8" s="117" t="n">
        <v>3465.530281760001</v>
      </c>
      <c r="M8" s="162">
        <f>K8+L8</f>
        <v/>
      </c>
      <c r="N8" s="87" t="n">
        <v>7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2117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283</v>
      </c>
      <c r="E10" s="161" t="inlineStr">
        <is>
          <t>Room 3</t>
        </is>
      </c>
      <c r="F10" s="119" t="n">
        <v>20037</v>
      </c>
      <c r="G10" s="117" t="n">
        <v>14296.40725</v>
      </c>
      <c r="H10" s="117" t="n">
        <v>1397.7500352</v>
      </c>
      <c r="I10" s="152">
        <f>G10+H10</f>
        <v/>
      </c>
      <c r="J10" s="119" t="n">
        <v>19750</v>
      </c>
      <c r="K10" s="117" t="n">
        <v>14563.95675</v>
      </c>
      <c r="L10" s="117" t="n">
        <v>1319.15355106</v>
      </c>
      <c r="M10" s="162">
        <f>K10+L10</f>
        <v/>
      </c>
      <c r="N10" s="88" t="n">
        <v>55</v>
      </c>
      <c r="O10" s="88" t="n">
        <v>58</v>
      </c>
      <c r="P10" s="88" t="n">
        <v>47</v>
      </c>
    </row>
    <row r="11">
      <c r="B11" s="28" t="inlineStr">
        <is>
          <t>SPROUTS CO</t>
        </is>
      </c>
      <c r="C11" s="17" t="n">
        <v>169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2159</v>
      </c>
      <c r="E12" s="161" t="inlineStr">
        <is>
          <t>Room 4</t>
        </is>
      </c>
      <c r="F12" s="119" t="n">
        <v>13729</v>
      </c>
      <c r="G12" s="117" t="n">
        <v>12095.44716666666</v>
      </c>
      <c r="H12" s="117" t="n">
        <v>16878.02290651</v>
      </c>
      <c r="I12" s="152">
        <f>G12+H12</f>
        <v/>
      </c>
      <c r="J12" s="119" t="n">
        <v>13872</v>
      </c>
      <c r="K12" s="117" t="n">
        <v>13094.06341666667</v>
      </c>
      <c r="L12" s="117" t="n">
        <v>17162.53981728</v>
      </c>
      <c r="M12" s="162">
        <f>K12+L12</f>
        <v/>
      </c>
      <c r="N12" s="88" t="n">
        <v>56</v>
      </c>
      <c r="O12" s="88" t="n">
        <v>55</v>
      </c>
      <c r="P12" s="88" t="n">
        <v>50</v>
      </c>
    </row>
    <row r="13">
      <c r="B13" s="16" t="inlineStr">
        <is>
          <t>ALBSFWY PHX</t>
        </is>
      </c>
      <c r="C13" s="17" t="n">
        <v>10505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2511</v>
      </c>
      <c r="E14" s="161" t="inlineStr">
        <is>
          <t>Room 5</t>
        </is>
      </c>
      <c r="F14" s="119" t="n">
        <v>21246</v>
      </c>
      <c r="G14" s="117" t="n">
        <v>19973.155</v>
      </c>
      <c r="H14" s="117" t="n">
        <v>30088.38160180003</v>
      </c>
      <c r="I14" s="152">
        <f>G14+H14</f>
        <v/>
      </c>
      <c r="J14" s="119" t="n">
        <v>22456</v>
      </c>
      <c r="K14" s="117" t="n">
        <v>23075.37375</v>
      </c>
      <c r="L14" s="117" t="n">
        <v>31451.24023743001</v>
      </c>
      <c r="M14" s="162">
        <f>K14+L14</f>
        <v/>
      </c>
      <c r="N14" s="88" t="n">
        <v>78</v>
      </c>
      <c r="O14" s="88" t="n">
        <v>75</v>
      </c>
      <c r="P14" s="88" t="n">
        <v>55</v>
      </c>
    </row>
    <row r="15">
      <c r="B15" s="28" t="inlineStr">
        <is>
          <t>FRY'S</t>
        </is>
      </c>
      <c r="C15" s="17" t="n">
        <v>32446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1690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9540.897232020001</v>
      </c>
      <c r="I16" s="152">
        <f>G16+H16</f>
        <v/>
      </c>
      <c r="J16" s="119" t="n">
        <v>0</v>
      </c>
      <c r="K16" s="117" t="n">
        <v>0</v>
      </c>
      <c r="L16" s="117" t="n">
        <v>9548.71739498</v>
      </c>
      <c r="M16" s="162">
        <f>K16+L16</f>
        <v/>
      </c>
      <c r="N16" s="88" t="n">
        <v>10</v>
      </c>
      <c r="O16" s="88" t="n">
        <v>10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427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10593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1110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4899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10655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37864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81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2159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17093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452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2.xml><?xml version="1.0" encoding="utf-8"?>
<worksheet xmlns:r="http://schemas.openxmlformats.org/officeDocument/2006/relationships" xmlns="http://schemas.openxmlformats.org/spreadsheetml/2006/main">
  <sheetPr codeName="Sheet332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8:23</t>
        </is>
      </c>
    </row>
    <row r="6">
      <c r="B6" s="16" t="inlineStr">
        <is>
          <t>QT</t>
        </is>
      </c>
      <c r="C6" s="17" t="n">
        <v>152</v>
      </c>
      <c r="E6" s="161" t="inlineStr">
        <is>
          <t xml:space="preserve">Room 1 </t>
        </is>
      </c>
      <c r="F6" s="119" t="n">
        <v>27902</v>
      </c>
      <c r="G6" s="117" t="n">
        <v>13560.66855</v>
      </c>
      <c r="H6" s="117" t="n">
        <v>5338.054979900001</v>
      </c>
      <c r="I6" s="152">
        <f>G6+H6</f>
        <v/>
      </c>
      <c r="J6" s="119" t="n">
        <v>28123</v>
      </c>
      <c r="K6" s="117" t="n">
        <v>14810.66605</v>
      </c>
      <c r="L6" s="117" t="n">
        <v>4988.17570088</v>
      </c>
      <c r="M6" s="162">
        <f>K6+L6</f>
        <v/>
      </c>
      <c r="N6" s="87" t="n">
        <v>83</v>
      </c>
      <c r="O6" s="87" t="n">
        <v>82</v>
      </c>
      <c r="P6" s="87" t="n">
        <v>65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3664.471924179999</v>
      </c>
      <c r="I8" s="152">
        <f>G8+H8</f>
        <v/>
      </c>
      <c r="J8" s="119" t="n">
        <v>0</v>
      </c>
      <c r="K8" s="117" t="n">
        <v>0</v>
      </c>
      <c r="L8" s="117" t="n">
        <v>3613.23084566</v>
      </c>
      <c r="M8" s="162">
        <f>K8+L8</f>
        <v/>
      </c>
      <c r="N8" s="87" t="n">
        <v>7</v>
      </c>
      <c r="O8" s="87" t="n">
        <v>5</v>
      </c>
      <c r="P8" s="87" t="n">
        <v>6</v>
      </c>
    </row>
    <row r="9">
      <c r="B9" s="16" t="inlineStr">
        <is>
          <t>SMITH'S</t>
        </is>
      </c>
      <c r="C9" s="17" t="n">
        <v>2790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652</v>
      </c>
      <c r="E10" s="161" t="inlineStr">
        <is>
          <t>Room 3</t>
        </is>
      </c>
      <c r="F10" s="119" t="n">
        <v>21590</v>
      </c>
      <c r="G10" s="117" t="n">
        <v>13797.91525</v>
      </c>
      <c r="H10" s="117" t="n">
        <v>1812.4523906</v>
      </c>
      <c r="I10" s="152">
        <f>G10+H10</f>
        <v/>
      </c>
      <c r="J10" s="119" t="n">
        <v>21589</v>
      </c>
      <c r="K10" s="117" t="n">
        <v>14373.39275</v>
      </c>
      <c r="L10" s="117" t="n">
        <v>1877.92078754</v>
      </c>
      <c r="M10" s="162">
        <f>K10+L10</f>
        <v/>
      </c>
      <c r="N10" s="88" t="n">
        <v>55</v>
      </c>
      <c r="O10" s="88" t="n">
        <v>59</v>
      </c>
      <c r="P10" s="88" t="n">
        <v>47</v>
      </c>
    </row>
    <row r="11">
      <c r="B11" s="28" t="inlineStr">
        <is>
          <t>SPROUTS CO</t>
        </is>
      </c>
      <c r="C11" s="17" t="n">
        <v>449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2431</v>
      </c>
      <c r="E12" s="161" t="inlineStr">
        <is>
          <t>Room 4</t>
        </is>
      </c>
      <c r="F12" s="119" t="n">
        <v>20460</v>
      </c>
      <c r="G12" s="117" t="n">
        <v>16124.37925000001</v>
      </c>
      <c r="H12" s="117" t="n">
        <v>23652.27897102</v>
      </c>
      <c r="I12" s="152">
        <f>G12+H12</f>
        <v/>
      </c>
      <c r="J12" s="119" t="n">
        <v>19980</v>
      </c>
      <c r="K12" s="117" t="n">
        <v>17114.0005</v>
      </c>
      <c r="L12" s="117" t="n">
        <v>23758.65347465</v>
      </c>
      <c r="M12" s="162">
        <f>K12+L12</f>
        <v/>
      </c>
      <c r="N12" s="88" t="n">
        <v>56</v>
      </c>
      <c r="O12" s="88" t="n">
        <v>54</v>
      </c>
      <c r="P12" s="88" t="n">
        <v>50</v>
      </c>
    </row>
    <row r="13">
      <c r="B13" s="16" t="inlineStr">
        <is>
          <t>ALBSFWY PHX</t>
        </is>
      </c>
      <c r="C13" s="17" t="n">
        <v>10733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1654</v>
      </c>
      <c r="E14" s="161" t="inlineStr">
        <is>
          <t>Room 5</t>
        </is>
      </c>
      <c r="F14" s="119" t="n">
        <v>26034</v>
      </c>
      <c r="G14" s="117" t="n">
        <v>20155.96475</v>
      </c>
      <c r="H14" s="117" t="n">
        <v>33735.77462811</v>
      </c>
      <c r="I14" s="152">
        <f>G14+H14</f>
        <v/>
      </c>
      <c r="J14" s="119" t="n">
        <v>28025</v>
      </c>
      <c r="K14" s="117" t="n">
        <v>26042.52225</v>
      </c>
      <c r="L14" s="117" t="n">
        <v>36670.66548598999</v>
      </c>
      <c r="M14" s="162">
        <f>K14+L14</f>
        <v/>
      </c>
      <c r="N14" s="88" t="n">
        <v>78</v>
      </c>
      <c r="O14" s="88" t="n">
        <v>73</v>
      </c>
      <c r="P14" s="88" t="n">
        <v>55</v>
      </c>
    </row>
    <row r="15">
      <c r="B15" s="28" t="inlineStr">
        <is>
          <t>FRY'S</t>
        </is>
      </c>
      <c r="C15" s="17" t="n">
        <v>38539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1138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6178.629179699999</v>
      </c>
      <c r="I16" s="152">
        <f>G16+H16</f>
        <v/>
      </c>
      <c r="J16" s="119" t="n">
        <v>0</v>
      </c>
      <c r="K16" s="117" t="n">
        <v>0</v>
      </c>
      <c r="L16" s="117" t="n">
        <v>6098.88540474</v>
      </c>
      <c r="M16" s="162">
        <f>K16+L16</f>
        <v/>
      </c>
      <c r="N16" s="88" t="n">
        <v>10</v>
      </c>
      <c r="O16" s="88" t="n">
        <v>12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206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12061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922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5314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11497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44930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152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2431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18853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1101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3.xml><?xml version="1.0" encoding="utf-8"?>
<worksheet xmlns:r="http://schemas.openxmlformats.org/officeDocument/2006/relationships" xmlns="http://schemas.openxmlformats.org/spreadsheetml/2006/main">
  <sheetPr codeName="Sheet333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8:21</t>
        </is>
      </c>
    </row>
    <row r="6">
      <c r="B6" s="16" t="inlineStr">
        <is>
          <t>QT</t>
        </is>
      </c>
      <c r="C6" s="17" t="n">
        <v>69</v>
      </c>
      <c r="E6" s="161" t="inlineStr">
        <is>
          <t xml:space="preserve">Room 1 </t>
        </is>
      </c>
      <c r="F6" s="119" t="n">
        <v>28254</v>
      </c>
      <c r="G6" s="117" t="n">
        <v>13907.115</v>
      </c>
      <c r="H6" s="117" t="n">
        <v>4952.106189859999</v>
      </c>
      <c r="I6" s="152">
        <f>G6+H6</f>
        <v/>
      </c>
      <c r="J6" s="119" t="n">
        <v>27733</v>
      </c>
      <c r="K6" s="117" t="n">
        <v>15463.15399999999</v>
      </c>
      <c r="L6" s="117" t="n">
        <v>5118.283490179998</v>
      </c>
      <c r="M6" s="162">
        <f>K6+L6</f>
        <v/>
      </c>
      <c r="N6" s="87" t="n">
        <v>76</v>
      </c>
      <c r="O6" s="87" t="n">
        <v>73</v>
      </c>
      <c r="P6" s="87" t="n">
        <v>68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29</v>
      </c>
      <c r="E8" s="161" t="inlineStr">
        <is>
          <t>Room 2</t>
        </is>
      </c>
      <c r="F8" s="119" t="n">
        <v>0</v>
      </c>
      <c r="G8" s="117" t="n">
        <v>0</v>
      </c>
      <c r="H8" s="117" t="n">
        <v>4089.22351908</v>
      </c>
      <c r="I8" s="152">
        <f>G8+H8</f>
        <v/>
      </c>
      <c r="J8" s="119" t="n">
        <v>0</v>
      </c>
      <c r="K8" s="117" t="n">
        <v>0</v>
      </c>
      <c r="L8" s="117" t="n">
        <v>4231.083008420001</v>
      </c>
      <c r="M8" s="162">
        <f>K8+L8</f>
        <v/>
      </c>
      <c r="N8" s="87" t="n">
        <v>4</v>
      </c>
      <c r="O8" s="87" t="n">
        <v>4</v>
      </c>
      <c r="P8" s="87" t="n">
        <v>3</v>
      </c>
    </row>
    <row r="9">
      <c r="B9" s="16" t="inlineStr">
        <is>
          <t>SMITH'S</t>
        </is>
      </c>
      <c r="C9" s="17" t="n">
        <v>2188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19456</v>
      </c>
      <c r="G10" s="117" t="n">
        <v>14510.7155</v>
      </c>
      <c r="H10" s="117" t="n">
        <v>1206.3553109</v>
      </c>
      <c r="I10" s="152">
        <f>G10+H10</f>
        <v/>
      </c>
      <c r="J10" s="119" t="n">
        <v>20823</v>
      </c>
      <c r="K10" s="117" t="n">
        <v>15090.0305</v>
      </c>
      <c r="L10" s="117" t="n">
        <v>1148.88527558</v>
      </c>
      <c r="M10" s="162">
        <f>K10+L10</f>
        <v/>
      </c>
      <c r="N10" s="88" t="n">
        <v>55</v>
      </c>
      <c r="O10" s="88" t="n">
        <v>58</v>
      </c>
      <c r="P10" s="88" t="n">
        <v>51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5866</v>
      </c>
      <c r="E12" s="161" t="inlineStr">
        <is>
          <t>Room 4</t>
        </is>
      </c>
      <c r="F12" s="119" t="n">
        <v>14574</v>
      </c>
      <c r="G12" s="117" t="n">
        <v>12102.4305</v>
      </c>
      <c r="H12" s="117" t="n">
        <v>17434.09076528001</v>
      </c>
      <c r="I12" s="152">
        <f>G12+H12</f>
        <v/>
      </c>
      <c r="J12" s="119" t="n">
        <v>13657</v>
      </c>
      <c r="K12" s="117" t="n">
        <v>13418.89575</v>
      </c>
      <c r="L12" s="117" t="n">
        <v>16619.62124396</v>
      </c>
      <c r="M12" s="162">
        <f>K12+L12</f>
        <v/>
      </c>
      <c r="N12" s="88" t="n">
        <v>57</v>
      </c>
      <c r="O12" s="88" t="n">
        <v>56</v>
      </c>
      <c r="P12" s="88" t="n">
        <v>51</v>
      </c>
    </row>
    <row r="13">
      <c r="B13" s="16" t="inlineStr">
        <is>
          <t>ALBSFWY PHX</t>
        </is>
      </c>
      <c r="C13" s="17" t="n">
        <v>12227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2399</v>
      </c>
      <c r="E14" s="161" t="inlineStr">
        <is>
          <t>Room 5</t>
        </is>
      </c>
      <c r="F14" s="119" t="n">
        <v>33331</v>
      </c>
      <c r="G14" s="117" t="n">
        <v>23533.5005</v>
      </c>
      <c r="H14" s="117" t="n">
        <v>38340.47023690999</v>
      </c>
      <c r="I14" s="152">
        <f>G14+H14</f>
        <v/>
      </c>
      <c r="J14" s="119" t="n">
        <v>33361</v>
      </c>
      <c r="K14" s="117" t="n">
        <v>25797.55075</v>
      </c>
      <c r="L14" s="117" t="n">
        <v>38517.25032710999</v>
      </c>
      <c r="M14" s="162">
        <f>K14+L14</f>
        <v/>
      </c>
      <c r="N14" s="88" t="n">
        <v>68</v>
      </c>
      <c r="O14" s="88" t="n">
        <v>65</v>
      </c>
      <c r="P14" s="88" t="n">
        <v>60</v>
      </c>
    </row>
    <row r="15">
      <c r="B15" s="28" t="inlineStr">
        <is>
          <t>FRY'S</t>
        </is>
      </c>
      <c r="C15" s="17" t="n">
        <v>31174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1662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10227.52368988</v>
      </c>
      <c r="I16" s="152">
        <f>G16+H16</f>
        <v/>
      </c>
      <c r="J16" s="119" t="n">
        <v>0</v>
      </c>
      <c r="K16" s="117" t="n">
        <v>0</v>
      </c>
      <c r="L16" s="117" t="n">
        <v>10286.53184914</v>
      </c>
      <c r="M16" s="162">
        <f>K16+L16</f>
        <v/>
      </c>
      <c r="N16" s="88" t="n">
        <v>10</v>
      </c>
      <c r="O16" s="88" t="n">
        <v>9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430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10426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1137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5362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12008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29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40843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69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5866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17730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4.xml><?xml version="1.0" encoding="utf-8"?>
<worksheet xmlns:r="http://schemas.openxmlformats.org/officeDocument/2006/relationships" xmlns="http://schemas.openxmlformats.org/spreadsheetml/2006/main">
  <sheetPr codeName="Sheet334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109</v>
      </c>
      <c r="E6" s="161" t="inlineStr">
        <is>
          <t xml:space="preserve">Room 1 </t>
        </is>
      </c>
      <c r="F6" s="119" t="n">
        <v>27220</v>
      </c>
      <c r="G6" s="117" t="n">
        <v>14648.05923333334</v>
      </c>
      <c r="H6" s="117" t="n">
        <v>6131.671121820003</v>
      </c>
      <c r="I6" s="152">
        <f>G6+H6</f>
        <v/>
      </c>
      <c r="J6" s="119" t="n">
        <v>27849</v>
      </c>
      <c r="K6" s="117" t="n">
        <v>16771.82723333333</v>
      </c>
      <c r="L6" s="117" t="n">
        <v>6075.326165900004</v>
      </c>
      <c r="M6" s="162">
        <f>K6+L6</f>
        <v/>
      </c>
      <c r="N6" s="87" t="n">
        <v>82</v>
      </c>
      <c r="O6" s="87" t="n">
        <v>80</v>
      </c>
      <c r="P6" s="87" t="n">
        <v>67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3729.415802759999</v>
      </c>
      <c r="I8" s="152">
        <f>G8+H8</f>
        <v/>
      </c>
      <c r="J8" s="119" t="n">
        <v>0</v>
      </c>
      <c r="K8" s="117" t="n">
        <v>0</v>
      </c>
      <c r="L8" s="117" t="n">
        <v>3808.050074199999</v>
      </c>
      <c r="M8" s="162">
        <f>K8+L8</f>
        <v/>
      </c>
      <c r="N8" s="87" t="n">
        <v>6</v>
      </c>
      <c r="O8" s="87" t="n">
        <v>5</v>
      </c>
      <c r="P8" s="87" t="n">
        <v>5</v>
      </c>
    </row>
    <row r="9">
      <c r="B9" s="16" t="inlineStr">
        <is>
          <t>SMITH'S</t>
        </is>
      </c>
      <c r="C9" s="17" t="n">
        <v>2423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955</v>
      </c>
      <c r="E10" s="161" t="inlineStr">
        <is>
          <t>Room 3</t>
        </is>
      </c>
      <c r="F10" s="119" t="n">
        <v>19635</v>
      </c>
      <c r="G10" s="117" t="n">
        <v>13500.36775</v>
      </c>
      <c r="H10" s="117" t="n">
        <v>1492.03242454</v>
      </c>
      <c r="I10" s="152">
        <f>G10+H10</f>
        <v/>
      </c>
      <c r="J10" s="119" t="n">
        <v>19908</v>
      </c>
      <c r="K10" s="117" t="n">
        <v>14257.58375</v>
      </c>
      <c r="L10" s="117" t="n">
        <v>1579.12665374</v>
      </c>
      <c r="M10" s="162">
        <f>K10+L10</f>
        <v/>
      </c>
      <c r="N10" s="88" t="n">
        <v>63</v>
      </c>
      <c r="O10" s="88" t="n">
        <v>63</v>
      </c>
      <c r="P10" s="88" t="n">
        <v>59</v>
      </c>
    </row>
    <row r="11">
      <c r="B11" s="28" t="inlineStr">
        <is>
          <t>SPROUTS CO</t>
        </is>
      </c>
      <c r="C11" s="17" t="n">
        <v>700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2240</v>
      </c>
      <c r="E12" s="161" t="inlineStr">
        <is>
          <t>Room 4</t>
        </is>
      </c>
      <c r="F12" s="119" t="n">
        <v>16887</v>
      </c>
      <c r="G12" s="117" t="n">
        <v>12659.76191666667</v>
      </c>
      <c r="H12" s="117" t="n">
        <v>20055.39771355</v>
      </c>
      <c r="I12" s="152">
        <f>G12+H12</f>
        <v/>
      </c>
      <c r="J12" s="119" t="n">
        <v>16338</v>
      </c>
      <c r="K12" s="117" t="n">
        <v>14832.58491666667</v>
      </c>
      <c r="L12" s="117" t="n">
        <v>19512.731645</v>
      </c>
      <c r="M12" s="162">
        <f>K12+L12</f>
        <v/>
      </c>
      <c r="N12" s="88" t="n">
        <v>56</v>
      </c>
      <c r="O12" s="88" t="n">
        <v>55</v>
      </c>
      <c r="P12" s="88" t="n">
        <v>49</v>
      </c>
    </row>
    <row r="13">
      <c r="B13" s="16" t="inlineStr">
        <is>
          <t>ALBSFWY PHX</t>
        </is>
      </c>
      <c r="C13" s="17" t="n">
        <v>12302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1511</v>
      </c>
      <c r="E14" s="161" t="inlineStr">
        <is>
          <t>Room 5</t>
        </is>
      </c>
      <c r="F14" s="119" t="n">
        <v>27541</v>
      </c>
      <c r="G14" s="117" t="n">
        <v>19479.5775</v>
      </c>
      <c r="H14" s="117" t="n">
        <v>35529.96547011001</v>
      </c>
      <c r="I14" s="152">
        <f>G14+H14</f>
        <v/>
      </c>
      <c r="J14" s="119" t="n">
        <v>28063</v>
      </c>
      <c r="K14" s="117" t="n">
        <v>23792.46925</v>
      </c>
      <c r="L14" s="117" t="n">
        <v>36629.81336223002</v>
      </c>
      <c r="M14" s="162">
        <f>K14+L14</f>
        <v/>
      </c>
      <c r="N14" s="88" t="n">
        <v>74</v>
      </c>
      <c r="O14" s="88" t="n">
        <v>70</v>
      </c>
      <c r="P14" s="88" t="n">
        <v>65</v>
      </c>
    </row>
    <row r="15">
      <c r="B15" s="28" t="inlineStr">
        <is>
          <t>FRY'S</t>
        </is>
      </c>
      <c r="C15" s="17" t="n">
        <v>33593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1074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6309.34985074</v>
      </c>
      <c r="I16" s="152">
        <f>G16+H16</f>
        <v/>
      </c>
      <c r="J16" s="119" t="n">
        <v>0</v>
      </c>
      <c r="K16" s="117" t="n">
        <v>0</v>
      </c>
      <c r="L16" s="117" t="n">
        <v>6358.86156746</v>
      </c>
      <c r="M16" s="162">
        <f>K16+L16</f>
        <v/>
      </c>
      <c r="N16" s="88" t="n">
        <v>11</v>
      </c>
      <c r="O16" s="88" t="n">
        <v>9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202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10357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1669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4568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11872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42328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109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2240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15930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1655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5.xml><?xml version="1.0" encoding="utf-8"?>
<worksheet xmlns:r="http://schemas.openxmlformats.org/officeDocument/2006/relationships" xmlns="http://schemas.openxmlformats.org/spreadsheetml/2006/main">
  <sheetPr codeName="Sheet335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23213</v>
      </c>
      <c r="G6" s="117" t="n">
        <v>13596.70475</v>
      </c>
      <c r="H6" s="117" t="n">
        <v>4579.62778094</v>
      </c>
      <c r="I6" s="152">
        <f>G6+H6</f>
        <v/>
      </c>
      <c r="J6" s="119" t="n">
        <v>23976</v>
      </c>
      <c r="K6" s="117" t="n">
        <v>14545.09225</v>
      </c>
      <c r="L6" s="117" t="n">
        <v>4313.087251560002</v>
      </c>
      <c r="M6" s="162">
        <f>K6+L6</f>
        <v/>
      </c>
      <c r="N6" s="87" t="n">
        <v>79</v>
      </c>
      <c r="O6" s="87" t="n">
        <v>77</v>
      </c>
      <c r="P6" s="87" t="n">
        <v>65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4437.57551198</v>
      </c>
      <c r="I8" s="152">
        <f>G8+H8</f>
        <v/>
      </c>
      <c r="J8" s="119" t="n">
        <v>0</v>
      </c>
      <c r="K8" s="117" t="n">
        <v>0</v>
      </c>
      <c r="L8" s="117" t="n">
        <v>4167.84072426</v>
      </c>
      <c r="M8" s="162">
        <f>K8+L8</f>
        <v/>
      </c>
      <c r="N8" s="87" t="n">
        <v>8</v>
      </c>
      <c r="O8" s="87" t="n">
        <v>7</v>
      </c>
      <c r="P8" s="87" t="n">
        <v>8</v>
      </c>
    </row>
    <row r="9">
      <c r="B9" s="16" t="inlineStr">
        <is>
          <t>SMITH'S</t>
        </is>
      </c>
      <c r="C9" s="17" t="n">
        <v>2574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19540</v>
      </c>
      <c r="G10" s="117" t="n">
        <v>14814.299</v>
      </c>
      <c r="H10" s="117" t="n">
        <v>1096.793771</v>
      </c>
      <c r="I10" s="152">
        <f>G10+H10</f>
        <v/>
      </c>
      <c r="J10" s="119" t="n">
        <v>18965</v>
      </c>
      <c r="K10" s="117" t="n">
        <v>14666.4905</v>
      </c>
      <c r="L10" s="117" t="n">
        <v>1081.30283732</v>
      </c>
      <c r="M10" s="162">
        <f>K10+L10</f>
        <v/>
      </c>
      <c r="N10" s="88" t="n">
        <v>56</v>
      </c>
      <c r="O10" s="88" t="n">
        <v>54</v>
      </c>
      <c r="P10" s="88" t="n">
        <v>53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5254</v>
      </c>
      <c r="E12" s="161" t="inlineStr">
        <is>
          <t>Room 4</t>
        </is>
      </c>
      <c r="F12" s="119" t="n">
        <v>15522</v>
      </c>
      <c r="G12" s="117" t="n">
        <v>13058.9415</v>
      </c>
      <c r="H12" s="117" t="n">
        <v>18330.80677057999</v>
      </c>
      <c r="I12" s="152">
        <f>G12+H12</f>
        <v/>
      </c>
      <c r="J12" s="119" t="n">
        <v>15159</v>
      </c>
      <c r="K12" s="117" t="n">
        <v>14996.3375</v>
      </c>
      <c r="L12" s="117" t="n">
        <v>18217.34147109</v>
      </c>
      <c r="M12" s="162">
        <f>K12+L12</f>
        <v/>
      </c>
      <c r="N12" s="88" t="n">
        <v>65</v>
      </c>
      <c r="O12" s="88" t="n">
        <v>63</v>
      </c>
      <c r="P12" s="88" t="n">
        <v>54</v>
      </c>
    </row>
    <row r="13">
      <c r="B13" s="16" t="inlineStr">
        <is>
          <t>ALBSFWY PHX</t>
        </is>
      </c>
      <c r="C13" s="17" t="n">
        <v>10093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2399</v>
      </c>
      <c r="E14" s="161" t="inlineStr">
        <is>
          <t>Room 5</t>
        </is>
      </c>
      <c r="F14" s="119" t="n">
        <v>31315</v>
      </c>
      <c r="G14" s="117" t="n">
        <v>23412.4175</v>
      </c>
      <c r="H14" s="117" t="n">
        <v>38860.09859558004</v>
      </c>
      <c r="I14" s="152">
        <f>G14+H14</f>
        <v/>
      </c>
      <c r="J14" s="119" t="n">
        <v>31770</v>
      </c>
      <c r="K14" s="117" t="n">
        <v>27047.1005</v>
      </c>
      <c r="L14" s="117" t="n">
        <v>40371.27204100005</v>
      </c>
      <c r="M14" s="162">
        <f>K14+L14</f>
        <v/>
      </c>
      <c r="N14" s="88" t="n">
        <v>80</v>
      </c>
      <c r="O14" s="88" t="n">
        <v>76</v>
      </c>
      <c r="P14" s="88" t="n">
        <v>68</v>
      </c>
    </row>
    <row r="15">
      <c r="B15" s="28" t="inlineStr">
        <is>
          <t>FRY'S</t>
        </is>
      </c>
      <c r="C15" s="17" t="n">
        <v>33320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2417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10729.04233206</v>
      </c>
      <c r="I16" s="152">
        <f>G16+H16</f>
        <v/>
      </c>
      <c r="J16" s="119" t="n">
        <v>0</v>
      </c>
      <c r="K16" s="117" t="n">
        <v>0</v>
      </c>
      <c r="L16" s="117" t="n">
        <v>10415.9939158</v>
      </c>
      <c r="M16" s="162">
        <f>K16+L16</f>
        <v/>
      </c>
      <c r="N16" s="88" t="n">
        <v>14</v>
      </c>
      <c r="O16" s="88" t="n">
        <v>13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430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9631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400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5045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9876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44566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5254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15229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6.xml><?xml version="1.0" encoding="utf-8"?>
<worksheet xmlns:r="http://schemas.openxmlformats.org/officeDocument/2006/relationships" xmlns="http://schemas.openxmlformats.org/spreadsheetml/2006/main">
  <sheetPr codeName="Sheet336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95</v>
      </c>
      <c r="E6" s="161" t="inlineStr">
        <is>
          <t xml:space="preserve">Room 1 </t>
        </is>
      </c>
      <c r="F6" s="119" t="n">
        <v>26619</v>
      </c>
      <c r="G6" s="117" t="n">
        <v>12537.37686666667</v>
      </c>
      <c r="H6" s="117" t="n">
        <v>4612.549327659997</v>
      </c>
      <c r="I6" s="152">
        <f>G6+H6</f>
        <v/>
      </c>
      <c r="J6" s="119" t="n">
        <v>27778</v>
      </c>
      <c r="K6" s="117" t="n">
        <v>14598.92136666667</v>
      </c>
      <c r="L6" s="117" t="n">
        <v>4781.627834099998</v>
      </c>
      <c r="M6" s="162">
        <f>K6+L6</f>
        <v/>
      </c>
      <c r="N6" s="87" t="n">
        <v>81</v>
      </c>
      <c r="O6" s="87" t="n">
        <v>77</v>
      </c>
      <c r="P6" s="87" t="n">
        <v>72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3554.00939026</v>
      </c>
      <c r="I8" s="152">
        <f>G8+H8</f>
        <v/>
      </c>
      <c r="J8" s="119" t="n">
        <v>0</v>
      </c>
      <c r="K8" s="117" t="n">
        <v>0</v>
      </c>
      <c r="L8" s="117" t="n">
        <v>3609.45002804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1973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715</v>
      </c>
      <c r="E10" s="161" t="inlineStr">
        <is>
          <t>Room 3</t>
        </is>
      </c>
      <c r="F10" s="119" t="n">
        <v>19044</v>
      </c>
      <c r="G10" s="117" t="n">
        <v>12666.411</v>
      </c>
      <c r="H10" s="117" t="n">
        <v>1612.0304787</v>
      </c>
      <c r="I10" s="152">
        <f>G10+H10</f>
        <v/>
      </c>
      <c r="J10" s="119" t="n">
        <v>19199</v>
      </c>
      <c r="K10" s="117" t="n">
        <v>13745.9495</v>
      </c>
      <c r="L10" s="117" t="n">
        <v>1614.969503159999</v>
      </c>
      <c r="M10" s="162">
        <f>K10+L10</f>
        <v/>
      </c>
      <c r="N10" s="88" t="n">
        <v>64</v>
      </c>
      <c r="O10" s="88" t="n">
        <v>54</v>
      </c>
      <c r="P10" s="88" t="n">
        <v>60</v>
      </c>
    </row>
    <row r="11">
      <c r="B11" s="28" t="inlineStr">
        <is>
          <t>SPROUTS CO</t>
        </is>
      </c>
      <c r="C11" s="17" t="n">
        <v>320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2681</v>
      </c>
      <c r="E12" s="161" t="inlineStr">
        <is>
          <t>Room 4</t>
        </is>
      </c>
      <c r="F12" s="119" t="n">
        <v>16521</v>
      </c>
      <c r="G12" s="117" t="n">
        <v>13219.38283333333</v>
      </c>
      <c r="H12" s="117" t="n">
        <v>18723.05292445</v>
      </c>
      <c r="I12" s="152">
        <f>G12+H12</f>
        <v/>
      </c>
      <c r="J12" s="119" t="n">
        <v>16502</v>
      </c>
      <c r="K12" s="117" t="n">
        <v>14780.93708333333</v>
      </c>
      <c r="L12" s="117" t="n">
        <v>18866.50819256</v>
      </c>
      <c r="M12" s="162">
        <f>K12+L12</f>
        <v/>
      </c>
      <c r="N12" s="88" t="n">
        <v>65</v>
      </c>
      <c r="O12" s="88" t="n">
        <v>63</v>
      </c>
      <c r="P12" s="88" t="n">
        <v>54</v>
      </c>
    </row>
    <row r="13">
      <c r="B13" s="16" t="inlineStr">
        <is>
          <t>ALBSFWY PHX</t>
        </is>
      </c>
      <c r="C13" s="17" t="n">
        <v>12176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1304</v>
      </c>
      <c r="E14" s="161" t="inlineStr">
        <is>
          <t>Room 5</t>
        </is>
      </c>
      <c r="F14" s="119" t="n">
        <v>28638</v>
      </c>
      <c r="G14" s="117" t="n">
        <v>20656.5515</v>
      </c>
      <c r="H14" s="117" t="n">
        <v>35117.28872963</v>
      </c>
      <c r="I14" s="152">
        <f>G14+H14</f>
        <v/>
      </c>
      <c r="J14" s="119" t="n">
        <v>29954</v>
      </c>
      <c r="K14" s="117" t="n">
        <v>27813.41</v>
      </c>
      <c r="L14" s="117" t="n">
        <v>37899.77769207999</v>
      </c>
      <c r="M14" s="162">
        <f>K14+L14</f>
        <v/>
      </c>
      <c r="N14" s="88" t="n">
        <v>74</v>
      </c>
      <c r="O14" s="88" t="n">
        <v>76</v>
      </c>
      <c r="P14" s="88" t="n">
        <v>74</v>
      </c>
    </row>
    <row r="15">
      <c r="B15" s="28" t="inlineStr">
        <is>
          <t>FRY'S</t>
        </is>
      </c>
      <c r="C15" s="17" t="n">
        <v>35745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1120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5733.904783239999</v>
      </c>
      <c r="I16" s="152">
        <f>G16+H16</f>
        <v/>
      </c>
      <c r="J16" s="119" t="n">
        <v>0</v>
      </c>
      <c r="K16" s="117" t="n">
        <v>0</v>
      </c>
      <c r="L16" s="117" t="n">
        <v>5852.3120494</v>
      </c>
      <c r="M16" s="162">
        <f>K16+L16</f>
        <v/>
      </c>
      <c r="N16" s="88" t="n">
        <v>12</v>
      </c>
      <c r="O16" s="88" t="n">
        <v>13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184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11793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1513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5075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11993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41897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95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2681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17306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1035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7.xml><?xml version="1.0" encoding="utf-8"?>
<worksheet xmlns:r="http://schemas.openxmlformats.org/officeDocument/2006/relationships" xmlns="http://schemas.openxmlformats.org/spreadsheetml/2006/main">
  <sheetPr codeName="Sheet337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44689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10815</v>
      </c>
      <c r="G6" s="117" t="n">
        <v>4343</v>
      </c>
      <c r="H6" s="117" t="n">
        <v>768</v>
      </c>
      <c r="I6" s="152">
        <f>G6+H6</f>
        <v/>
      </c>
      <c r="J6" s="119" t="n">
        <v>10661</v>
      </c>
      <c r="K6" s="117" t="n">
        <v>4146</v>
      </c>
      <c r="L6" s="117" t="n">
        <v>669</v>
      </c>
      <c r="M6" s="162">
        <f>K6+L6</f>
        <v/>
      </c>
      <c r="N6" s="87" t="n">
        <v>46</v>
      </c>
      <c r="O6" s="87" t="n">
        <v>44</v>
      </c>
      <c r="P6" s="87" t="n">
        <v>33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2</v>
      </c>
      <c r="O8" s="87" t="n">
        <v>2</v>
      </c>
      <c r="P8" s="87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6205</v>
      </c>
      <c r="G10" s="117" t="n">
        <v>3489</v>
      </c>
      <c r="H10" s="117" t="n">
        <v>990.9865853</v>
      </c>
      <c r="I10" s="152">
        <f>G10+H10</f>
        <v/>
      </c>
      <c r="J10" s="119" t="n">
        <v>5799</v>
      </c>
      <c r="K10" s="117" t="n">
        <v>3358</v>
      </c>
      <c r="L10" s="117" t="n">
        <v>917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10385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809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5266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17020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8.xml><?xml version="1.0" encoding="utf-8"?>
<worksheet xmlns:r="http://schemas.openxmlformats.org/officeDocument/2006/relationships" xmlns="http://schemas.openxmlformats.org/spreadsheetml/2006/main">
  <sheetPr codeName="Sheet338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89</v>
      </c>
      <c r="E6" s="161" t="inlineStr">
        <is>
          <t xml:space="preserve">Room 1 </t>
        </is>
      </c>
      <c r="F6" s="119" t="n">
        <v>25225</v>
      </c>
      <c r="G6" s="117" t="n">
        <v>13210.07126666667</v>
      </c>
      <c r="H6" s="117" t="n">
        <v>4982.473432780002</v>
      </c>
      <c r="I6" s="152">
        <f>G6+H6</f>
        <v/>
      </c>
      <c r="J6" s="119" t="n">
        <v>25967</v>
      </c>
      <c r="K6" s="117" t="n">
        <v>13913.90526666667</v>
      </c>
      <c r="L6" s="117" t="n">
        <v>4991.383075480002</v>
      </c>
      <c r="M6" s="162">
        <f>K6+L6</f>
        <v/>
      </c>
      <c r="N6" s="87" t="n">
        <v>81</v>
      </c>
      <c r="O6" s="87" t="n">
        <v>80</v>
      </c>
      <c r="P6" s="87" t="n">
        <v>63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3534.862432900001</v>
      </c>
      <c r="I8" s="152">
        <f>G8+H8</f>
        <v/>
      </c>
      <c r="J8" s="119" t="n">
        <v>0</v>
      </c>
      <c r="K8" s="117" t="n">
        <v>0</v>
      </c>
      <c r="L8" s="117" t="n">
        <v>3575.073497580001</v>
      </c>
      <c r="M8" s="162">
        <f>K8+L8</f>
        <v/>
      </c>
      <c r="N8" s="87" t="n">
        <v>7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2188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400</v>
      </c>
      <c r="E10" s="161" t="inlineStr">
        <is>
          <t>Room 3</t>
        </is>
      </c>
      <c r="F10" s="119" t="n">
        <v>19648</v>
      </c>
      <c r="G10" s="117" t="n">
        <v>14163.72075</v>
      </c>
      <c r="H10" s="117" t="n">
        <v>1354.2271304</v>
      </c>
      <c r="I10" s="152">
        <f>G10+H10</f>
        <v/>
      </c>
      <c r="J10" s="119" t="n">
        <v>19690</v>
      </c>
      <c r="K10" s="117" t="n">
        <v>14472.25325</v>
      </c>
      <c r="L10" s="117" t="n">
        <v>1381.41066066</v>
      </c>
      <c r="M10" s="162">
        <f>K10+L10</f>
        <v/>
      </c>
      <c r="N10" s="88" t="n">
        <v>55</v>
      </c>
      <c r="O10" s="88" t="n">
        <v>55</v>
      </c>
      <c r="P10" s="88" t="n">
        <v>50</v>
      </c>
    </row>
    <row r="11">
      <c r="B11" s="28" t="inlineStr">
        <is>
          <t>SPROUTS CO</t>
        </is>
      </c>
      <c r="C11" s="17" t="n">
        <v>240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2932</v>
      </c>
      <c r="E12" s="161" t="inlineStr">
        <is>
          <t>Room 4</t>
        </is>
      </c>
      <c r="F12" s="119" t="n">
        <v>14542</v>
      </c>
      <c r="G12" s="117" t="n">
        <v>12043.4105</v>
      </c>
      <c r="H12" s="117" t="n">
        <v>17291.85858323</v>
      </c>
      <c r="I12" s="152">
        <f>G12+H12</f>
        <v/>
      </c>
      <c r="J12" s="119" t="n">
        <v>14182</v>
      </c>
      <c r="K12" s="117" t="n">
        <v>13303.61625</v>
      </c>
      <c r="L12" s="117" t="n">
        <v>16963.11961635999</v>
      </c>
      <c r="M12" s="162">
        <f>K12+L12</f>
        <v/>
      </c>
      <c r="N12" s="88" t="n">
        <v>57</v>
      </c>
      <c r="O12" s="88" t="n">
        <v>57</v>
      </c>
      <c r="P12" s="88" t="n">
        <v>39</v>
      </c>
    </row>
    <row r="13">
      <c r="B13" s="16" t="inlineStr">
        <is>
          <t>ALBSFWY PHX</t>
        </is>
      </c>
      <c r="C13" s="17" t="n">
        <v>10691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2399</v>
      </c>
      <c r="E14" s="161" t="inlineStr">
        <is>
          <t>Room 5</t>
        </is>
      </c>
      <c r="F14" s="119" t="n">
        <v>24868</v>
      </c>
      <c r="G14" s="117" t="n">
        <v>21198.1975</v>
      </c>
      <c r="H14" s="117" t="n">
        <v>31796.71976445</v>
      </c>
      <c r="I14" s="152">
        <f>G14+H14</f>
        <v/>
      </c>
      <c r="J14" s="119" t="n">
        <v>24912</v>
      </c>
      <c r="K14" s="117" t="n">
        <v>21414.817</v>
      </c>
      <c r="L14" s="117" t="n">
        <v>31701.43209615001</v>
      </c>
      <c r="M14" s="162">
        <f>K14+L14</f>
        <v/>
      </c>
      <c r="N14" s="88" t="n">
        <v>75</v>
      </c>
      <c r="O14" s="88" t="n">
        <v>73</v>
      </c>
      <c r="P14" s="88" t="n">
        <v>63</v>
      </c>
    </row>
    <row r="15">
      <c r="B15" s="28" t="inlineStr">
        <is>
          <t>FRY'S</t>
        </is>
      </c>
      <c r="C15" s="17" t="n">
        <v>30887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1672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9814.90857702</v>
      </c>
      <c r="I16" s="152">
        <f>G16+H16</f>
        <v/>
      </c>
      <c r="J16" s="119" t="n">
        <v>0</v>
      </c>
      <c r="K16" s="117" t="n">
        <v>0</v>
      </c>
      <c r="L16" s="117" t="n">
        <v>9804.119819380001</v>
      </c>
      <c r="M16" s="162">
        <f>K16+L16</f>
        <v/>
      </c>
      <c r="N16" s="88" t="n">
        <v>10</v>
      </c>
      <c r="O16" s="88" t="n">
        <v>9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430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11735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1225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5017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10837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37874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89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2932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17113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640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39.xml><?xml version="1.0" encoding="utf-8"?>
<worksheet xmlns:r="http://schemas.openxmlformats.org/officeDocument/2006/relationships" xmlns="http://schemas.openxmlformats.org/spreadsheetml/2006/main">
  <sheetPr codeName="Sheet339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171</v>
      </c>
      <c r="E6" s="161" t="inlineStr">
        <is>
          <t xml:space="preserve">Room 1 </t>
        </is>
      </c>
      <c r="F6" s="119" t="n">
        <v>27842</v>
      </c>
      <c r="G6" s="117" t="n">
        <v>12542.1404</v>
      </c>
      <c r="H6" s="117" t="n">
        <v>5318.831865540001</v>
      </c>
      <c r="I6" s="152">
        <f>G6+H6</f>
        <v/>
      </c>
      <c r="J6" s="119" t="n">
        <v>27904</v>
      </c>
      <c r="K6" s="117" t="n">
        <v>13787.02215</v>
      </c>
      <c r="L6" s="117" t="n">
        <v>5362.544734959998</v>
      </c>
      <c r="M6" s="162">
        <f>K6+L6</f>
        <v/>
      </c>
      <c r="N6" s="87" t="n">
        <v>86</v>
      </c>
      <c r="O6" s="87" t="n">
        <v>84</v>
      </c>
      <c r="P6" s="87" t="n">
        <v>77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3335.978816980001</v>
      </c>
      <c r="I8" s="152">
        <f>G8+H8</f>
        <v/>
      </c>
      <c r="J8" s="119" t="n">
        <v>0</v>
      </c>
      <c r="K8" s="117" t="n">
        <v>0</v>
      </c>
      <c r="L8" s="117" t="n">
        <v>3339.846039380001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2720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785</v>
      </c>
      <c r="E10" s="161" t="inlineStr">
        <is>
          <t>Room 3</t>
        </is>
      </c>
      <c r="F10" s="119" t="n">
        <v>20901</v>
      </c>
      <c r="G10" s="117" t="n">
        <v>13489.51275</v>
      </c>
      <c r="H10" s="117" t="n">
        <v>1717.59973258</v>
      </c>
      <c r="I10" s="152">
        <f>G10+H10</f>
        <v/>
      </c>
      <c r="J10" s="119" t="n">
        <v>20621</v>
      </c>
      <c r="K10" s="117" t="n">
        <v>13957.56775</v>
      </c>
      <c r="L10" s="117" t="n">
        <v>1361.9512455</v>
      </c>
      <c r="M10" s="162">
        <f>K10+L10</f>
        <v/>
      </c>
      <c r="N10" s="88" t="n">
        <v>56</v>
      </c>
      <c r="O10" s="88" t="n">
        <v>56</v>
      </c>
      <c r="P10" s="88" t="n">
        <v>56</v>
      </c>
    </row>
    <row r="11">
      <c r="B11" s="28" t="inlineStr">
        <is>
          <t>SPROUTS CO</t>
        </is>
      </c>
      <c r="C11" s="17" t="n">
        <v>465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2320</v>
      </c>
      <c r="E12" s="161" t="inlineStr">
        <is>
          <t>Room 4</t>
        </is>
      </c>
      <c r="F12" s="119" t="n">
        <v>16421</v>
      </c>
      <c r="G12" s="117" t="n">
        <v>11848.08658333334</v>
      </c>
      <c r="H12" s="117" t="n">
        <v>18038.03954821</v>
      </c>
      <c r="I12" s="152">
        <f>G12+H12</f>
        <v/>
      </c>
      <c r="J12" s="119" t="n">
        <v>15762</v>
      </c>
      <c r="K12" s="117" t="n">
        <v>13341.76458333333</v>
      </c>
      <c r="L12" s="117" t="n">
        <v>18166.89769688</v>
      </c>
      <c r="M12" s="162">
        <f>K12+L12</f>
        <v/>
      </c>
      <c r="N12" s="88" t="n">
        <v>56</v>
      </c>
      <c r="O12" s="88" t="n">
        <v>56</v>
      </c>
      <c r="P12" s="88" t="n">
        <v>43</v>
      </c>
    </row>
    <row r="13">
      <c r="B13" s="16" t="inlineStr">
        <is>
          <t>ALBSFWY PHX</t>
        </is>
      </c>
      <c r="C13" s="17" t="n">
        <v>11161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1472</v>
      </c>
      <c r="E14" s="161" t="inlineStr">
        <is>
          <t>Room 5</t>
        </is>
      </c>
      <c r="F14" s="119" t="n">
        <v>26255</v>
      </c>
      <c r="G14" s="117" t="n">
        <v>19059.2525</v>
      </c>
      <c r="H14" s="117" t="n">
        <v>33051.97294237002</v>
      </c>
      <c r="I14" s="152">
        <f>G14+H14</f>
        <v/>
      </c>
      <c r="J14" s="119" t="n">
        <v>26679</v>
      </c>
      <c r="K14" s="117" t="n">
        <v>22873.96675</v>
      </c>
      <c r="L14" s="117" t="n">
        <v>33918.18803720002</v>
      </c>
      <c r="M14" s="162">
        <f>K14+L14</f>
        <v/>
      </c>
      <c r="N14" s="88" t="n">
        <v>78</v>
      </c>
      <c r="O14" s="88" t="n">
        <v>74</v>
      </c>
      <c r="P14" s="88" t="n">
        <v>64</v>
      </c>
    </row>
    <row r="15">
      <c r="B15" s="28" t="inlineStr">
        <is>
          <t>FRY'S</t>
        </is>
      </c>
      <c r="C15" s="17" t="n">
        <v>34396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1042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5598.90937548</v>
      </c>
      <c r="I16" s="152">
        <f>G16+H16</f>
        <v/>
      </c>
      <c r="J16" s="119" t="n">
        <v>0</v>
      </c>
      <c r="K16" s="117" t="n">
        <v>0</v>
      </c>
      <c r="L16" s="117" t="n">
        <v>5479.904569939999</v>
      </c>
      <c r="M16" s="162">
        <f>K16+L16</f>
        <v/>
      </c>
      <c r="N16" s="88" t="n">
        <v>13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198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10993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892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5497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11525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39875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171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2320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17378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1250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0.xml><?xml version="1.0" encoding="utf-8"?>
<worksheet xmlns:r="http://schemas.openxmlformats.org/officeDocument/2006/relationships" xmlns="http://schemas.openxmlformats.org/spreadsheetml/2006/main">
  <sheetPr codeName="Sheet340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2208</v>
      </c>
      <c r="E6" s="161" t="inlineStr">
        <is>
          <t xml:space="preserve">Room 1 </t>
        </is>
      </c>
      <c r="F6" s="119" t="n">
        <v>28150</v>
      </c>
      <c r="G6" s="117" t="n">
        <v>13835.47825000001</v>
      </c>
      <c r="H6" s="117" t="n">
        <v>5016.129043240001</v>
      </c>
      <c r="I6" s="152">
        <f>G6+H6</f>
        <v/>
      </c>
      <c r="J6" s="119" t="n">
        <v>28860</v>
      </c>
      <c r="K6" s="117" t="n">
        <v>15969.72325</v>
      </c>
      <c r="L6" s="117" t="n">
        <v>4754.142827800001</v>
      </c>
      <c r="M6" s="162">
        <f>K6+L6</f>
        <v/>
      </c>
      <c r="N6" s="87" t="n">
        <v>75</v>
      </c>
      <c r="O6" s="87" t="n">
        <v>73</v>
      </c>
      <c r="P6" s="87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1450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3967.65356306</v>
      </c>
      <c r="I8" s="152">
        <f>G8+H8</f>
        <v/>
      </c>
      <c r="J8" s="119" t="n">
        <v>0</v>
      </c>
      <c r="K8" s="117" t="n">
        <v>0</v>
      </c>
      <c r="L8" s="117" t="n">
        <v>4165.165067000001</v>
      </c>
      <c r="M8" s="162">
        <f>K8+L8</f>
        <v/>
      </c>
      <c r="N8" s="87" t="n">
        <v>5</v>
      </c>
      <c r="O8" s="87" t="n">
        <v>4</v>
      </c>
      <c r="P8" s="87" t="n">
        <v>3</v>
      </c>
    </row>
    <row r="9">
      <c r="B9" s="16" t="inlineStr">
        <is>
          <t>SMITH'S</t>
        </is>
      </c>
      <c r="C9" s="17" t="n">
        <v>2074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19150</v>
      </c>
      <c r="G10" s="117" t="n">
        <v>14147.4425</v>
      </c>
      <c r="H10" s="117" t="n">
        <v>890.1164535999999</v>
      </c>
      <c r="I10" s="152">
        <f>G10+H10</f>
        <v/>
      </c>
      <c r="J10" s="119" t="n">
        <v>20635</v>
      </c>
      <c r="K10" s="117" t="n">
        <v>14556.4015</v>
      </c>
      <c r="L10" s="117" t="n">
        <v>954.95640308</v>
      </c>
      <c r="M10" s="162">
        <f>K10+L10</f>
        <v/>
      </c>
      <c r="N10" s="88" t="n">
        <v>59</v>
      </c>
      <c r="O10" s="88" t="n">
        <v>58</v>
      </c>
      <c r="P10" s="88" t="n">
        <v>55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4410</v>
      </c>
      <c r="E12" s="161" t="inlineStr">
        <is>
          <t>Room 4</t>
        </is>
      </c>
      <c r="F12" s="119" t="n">
        <v>14284</v>
      </c>
      <c r="G12" s="117" t="n">
        <v>11424.013</v>
      </c>
      <c r="H12" s="117" t="n">
        <v>16697.86893222001</v>
      </c>
      <c r="I12" s="152">
        <f>G12+H12</f>
        <v/>
      </c>
      <c r="J12" s="119" t="n">
        <v>13951</v>
      </c>
      <c r="K12" s="117" t="n">
        <v>13285.062</v>
      </c>
      <c r="L12" s="117" t="n">
        <v>16361.30620628</v>
      </c>
      <c r="M12" s="162">
        <f>K12+L12</f>
        <v/>
      </c>
      <c r="N12" s="88" t="n">
        <v>60</v>
      </c>
      <c r="O12" s="88" t="n">
        <v>56</v>
      </c>
      <c r="P12" s="88" t="n">
        <v>45</v>
      </c>
    </row>
    <row r="13">
      <c r="B13" s="16" t="inlineStr">
        <is>
          <t>ALBSFWY PHX</t>
        </is>
      </c>
      <c r="C13" s="17" t="n">
        <v>11346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2431</v>
      </c>
      <c r="E14" s="161" t="inlineStr">
        <is>
          <t>Room 5</t>
        </is>
      </c>
      <c r="F14" s="119" t="n">
        <v>27337</v>
      </c>
      <c r="G14" s="117" t="n">
        <v>20180.8665</v>
      </c>
      <c r="H14" s="117" t="n">
        <v>33531.22325290003</v>
      </c>
      <c r="I14" s="152">
        <f>G14+H14</f>
        <v/>
      </c>
      <c r="J14" s="119" t="n">
        <v>27796</v>
      </c>
      <c r="K14" s="117" t="n">
        <v>23334.5695</v>
      </c>
      <c r="L14" s="117" t="n">
        <v>34358.81472702001</v>
      </c>
      <c r="M14" s="162">
        <f>K14+L14</f>
        <v/>
      </c>
      <c r="N14" s="88" t="n">
        <v>69</v>
      </c>
      <c r="O14" s="88" t="n">
        <v>65</v>
      </c>
      <c r="P14" s="88" t="n">
        <v>57</v>
      </c>
    </row>
    <row r="15">
      <c r="B15" s="28" t="inlineStr">
        <is>
          <t>FRY'S</t>
        </is>
      </c>
      <c r="C15" s="17" t="n">
        <v>32773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1639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9553.337640080001</v>
      </c>
      <c r="I16" s="152">
        <f>G16+H16</f>
        <v/>
      </c>
      <c r="J16" s="119" t="n">
        <v>0</v>
      </c>
      <c r="K16" s="117" t="n">
        <v>0</v>
      </c>
      <c r="L16" s="117" t="n">
        <v>9480.176856939999</v>
      </c>
      <c r="M16" s="162">
        <f>K16+L16</f>
        <v/>
      </c>
      <c r="N16" s="88" t="n">
        <v>12</v>
      </c>
      <c r="O16" s="88" t="n">
        <v>12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431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11683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1398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5359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12248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1450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40298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2208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4410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17035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1.xml><?xml version="1.0" encoding="utf-8"?>
<worksheet xmlns:r="http://schemas.openxmlformats.org/officeDocument/2006/relationships" xmlns="http://schemas.openxmlformats.org/spreadsheetml/2006/main">
  <sheetPr codeName="Sheet341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8:36</t>
        </is>
      </c>
    </row>
    <row r="6">
      <c r="B6" s="16" t="inlineStr">
        <is>
          <t>QT</t>
        </is>
      </c>
      <c r="C6" s="17" t="n">
        <v>124</v>
      </c>
      <c r="E6" s="161" t="inlineStr">
        <is>
          <t xml:space="preserve">Room 1 </t>
        </is>
      </c>
      <c r="F6" s="119" t="n">
        <v>27358</v>
      </c>
      <c r="G6" s="117" t="n">
        <v>14398</v>
      </c>
      <c r="H6" s="117" t="n">
        <v>6200</v>
      </c>
      <c r="I6" s="152">
        <f>G6+H6</f>
        <v/>
      </c>
      <c r="J6" s="119" t="n">
        <v>27372</v>
      </c>
      <c r="K6" s="117" t="n">
        <v>15869.92401666666</v>
      </c>
      <c r="L6" s="117" t="n">
        <v>6030.19017124</v>
      </c>
      <c r="M6" s="162">
        <f>K6+L6</f>
        <v/>
      </c>
      <c r="N6" s="87" t="n">
        <v>83</v>
      </c>
      <c r="O6" s="87" t="n">
        <v>80</v>
      </c>
      <c r="P6" s="87" t="n">
        <v>65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3865</v>
      </c>
      <c r="I8" s="152">
        <f>G8+H8</f>
        <v/>
      </c>
      <c r="J8" s="119" t="n">
        <v>0</v>
      </c>
      <c r="K8" s="117" t="n">
        <v>0</v>
      </c>
      <c r="L8" s="117" t="n">
        <v>3869.07955844</v>
      </c>
      <c r="M8" s="162">
        <f>K8+L8</f>
        <v/>
      </c>
      <c r="N8" s="87" t="n">
        <v>4</v>
      </c>
      <c r="O8" s="87" t="n">
        <v>4</v>
      </c>
      <c r="P8" s="87" t="n">
        <v>3</v>
      </c>
    </row>
    <row r="9">
      <c r="B9" s="16" t="inlineStr">
        <is>
          <t>SMITH'S</t>
        </is>
      </c>
      <c r="C9" s="17" t="n">
        <v>2721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900</v>
      </c>
      <c r="E10" s="161" t="inlineStr">
        <is>
          <t>Room 3</t>
        </is>
      </c>
      <c r="F10" s="119" t="n">
        <v>20068</v>
      </c>
      <c r="G10" s="117" t="n">
        <v>13557</v>
      </c>
      <c r="H10" s="117" t="n">
        <v>1267</v>
      </c>
      <c r="I10" s="152">
        <f>G10+H10</f>
        <v/>
      </c>
      <c r="J10" s="119" t="n">
        <v>20009</v>
      </c>
      <c r="K10" s="117" t="n">
        <v>14011.988</v>
      </c>
      <c r="L10" s="117" t="n">
        <v>1269.47096736</v>
      </c>
      <c r="M10" s="162">
        <f>K10+L10</f>
        <v/>
      </c>
      <c r="N10" s="88" t="n">
        <v>63</v>
      </c>
      <c r="O10" s="88" t="n">
        <v>63</v>
      </c>
      <c r="P10" s="88" t="n">
        <v>63</v>
      </c>
    </row>
    <row r="11">
      <c r="B11" s="28" t="inlineStr">
        <is>
          <t>SPROUTS CO</t>
        </is>
      </c>
      <c r="C11" s="17" t="n">
        <v>500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2312</v>
      </c>
      <c r="E12" s="161" t="inlineStr">
        <is>
          <t>Room 4</t>
        </is>
      </c>
      <c r="F12" s="119" t="n">
        <v>16570</v>
      </c>
      <c r="G12" s="117" t="n">
        <v>12377</v>
      </c>
      <c r="H12" s="117" t="n">
        <v>20370</v>
      </c>
      <c r="I12" s="152">
        <f>G12+H12</f>
        <v/>
      </c>
      <c r="J12" s="119" t="n">
        <v>16114</v>
      </c>
      <c r="K12" s="117" t="n">
        <v>14577.7945</v>
      </c>
      <c r="L12" s="117" t="n">
        <v>20190.87401853999</v>
      </c>
      <c r="M12" s="162">
        <f>K12+L12</f>
        <v/>
      </c>
      <c r="N12" s="88" t="n">
        <v>57</v>
      </c>
      <c r="O12" s="88" t="n">
        <v>56</v>
      </c>
      <c r="P12" s="88" t="n">
        <v>42</v>
      </c>
    </row>
    <row r="13">
      <c r="B13" s="16" t="inlineStr">
        <is>
          <t>ALBSFWY PHX</t>
        </is>
      </c>
      <c r="C13" s="17" t="n">
        <v>11461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1516</v>
      </c>
      <c r="E14" s="161" t="inlineStr">
        <is>
          <t>Room 5</t>
        </is>
      </c>
      <c r="F14" s="119" t="n">
        <v>27118</v>
      </c>
      <c r="G14" s="117" t="n">
        <v>19870</v>
      </c>
      <c r="H14" s="117" t="n">
        <v>35675</v>
      </c>
      <c r="I14" s="152">
        <f>G14+H14</f>
        <v/>
      </c>
      <c r="J14" s="119" t="n">
        <v>26653</v>
      </c>
      <c r="K14" s="117" t="n">
        <v>23432.636</v>
      </c>
      <c r="L14" s="117" t="n">
        <v>34953.29205928001</v>
      </c>
      <c r="M14" s="162">
        <f>K14+L14</f>
        <v/>
      </c>
      <c r="N14" s="88" t="n">
        <v>75</v>
      </c>
      <c r="O14" s="88" t="n">
        <v>72</v>
      </c>
      <c r="P14" s="88" t="n">
        <v>68</v>
      </c>
    </row>
    <row r="15">
      <c r="B15" s="28" t="inlineStr">
        <is>
          <t>FRY'S</t>
        </is>
      </c>
      <c r="C15" s="17" t="n">
        <v>33769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1046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6560</v>
      </c>
      <c r="I16" s="152">
        <f>G16+H16</f>
        <v/>
      </c>
      <c r="J16" s="119" t="n">
        <v>0</v>
      </c>
      <c r="K16" s="117" t="n">
        <v>0</v>
      </c>
      <c r="L16" s="117" t="n">
        <v>6672.62914426</v>
      </c>
      <c r="M16" s="162">
        <f>K16+L16</f>
        <v/>
      </c>
      <c r="N16" s="88" t="n">
        <v>11</v>
      </c>
      <c r="O16" s="88" t="n">
        <v>10</v>
      </c>
      <c r="P16" s="88" t="n">
        <v>7</v>
      </c>
    </row>
    <row r="17" ht="15" customFormat="1" customHeight="1" s="4" thickBot="1">
      <c r="B17" s="43" t="inlineStr">
        <is>
          <t xml:space="preserve">DILLONS </t>
        </is>
      </c>
      <c r="C17" s="50" t="n">
        <v>180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9661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1707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4729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11547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42927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124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2312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16154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1400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2.xml><?xml version="1.0" encoding="utf-8"?>
<worksheet xmlns:r="http://schemas.openxmlformats.org/officeDocument/2006/relationships" xmlns="http://schemas.openxmlformats.org/spreadsheetml/2006/main">
  <sheetPr codeName="Sheet342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8:28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22877</v>
      </c>
      <c r="G6" s="117" t="n">
        <v>13273.97800000001</v>
      </c>
      <c r="H6" s="117" t="n">
        <v>4152.20757366</v>
      </c>
      <c r="I6" s="152">
        <f>G6+H6</f>
        <v/>
      </c>
      <c r="J6" s="119" t="n">
        <v>24230</v>
      </c>
      <c r="K6" s="117" t="n">
        <v>14150.54675</v>
      </c>
      <c r="L6" s="117" t="n">
        <v>4374.139727320001</v>
      </c>
      <c r="M6" s="162">
        <f>K6+L6</f>
        <v/>
      </c>
      <c r="N6" s="87" t="n">
        <v>78</v>
      </c>
      <c r="O6" s="87" t="n">
        <v>74</v>
      </c>
      <c r="P6" s="87" t="n">
        <v>63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4163.7047352</v>
      </c>
      <c r="I8" s="152">
        <f>G8+H8</f>
        <v/>
      </c>
      <c r="J8" s="119" t="n">
        <v>0</v>
      </c>
      <c r="K8" s="117" t="n">
        <v>0</v>
      </c>
      <c r="L8" s="117" t="n">
        <v>4259.777911359999</v>
      </c>
      <c r="M8" s="162">
        <f>K8+L8</f>
        <v/>
      </c>
      <c r="N8" s="87" t="n">
        <v>6</v>
      </c>
      <c r="O8" s="87" t="n">
        <v>6</v>
      </c>
      <c r="P8" s="87" t="n">
        <v>5</v>
      </c>
    </row>
    <row r="9">
      <c r="B9" s="16" t="inlineStr">
        <is>
          <t>SMITH'S</t>
        </is>
      </c>
      <c r="C9" s="17" t="n">
        <v>2645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18760</v>
      </c>
      <c r="G10" s="117" t="n">
        <v>14517.7785</v>
      </c>
      <c r="H10" s="117" t="n">
        <v>779.8613403000001</v>
      </c>
      <c r="I10" s="152">
        <f>G10+H10</f>
        <v/>
      </c>
      <c r="J10" s="119" t="n">
        <v>19261</v>
      </c>
      <c r="K10" s="117" t="n">
        <v>15144.303</v>
      </c>
      <c r="L10" s="117" t="n">
        <v>823.34719358</v>
      </c>
      <c r="M10" s="162">
        <f>K10+L10</f>
        <v/>
      </c>
      <c r="N10" s="88" t="n">
        <v>57</v>
      </c>
      <c r="O10" s="88" t="n">
        <v>56</v>
      </c>
      <c r="P10" s="88" t="n">
        <v>56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5397</v>
      </c>
      <c r="E12" s="161" t="inlineStr">
        <is>
          <t>Room 4</t>
        </is>
      </c>
      <c r="F12" s="119" t="n">
        <v>14912</v>
      </c>
      <c r="G12" s="117" t="n">
        <v>12445.1735</v>
      </c>
      <c r="H12" s="117" t="n">
        <v>18293.5307404</v>
      </c>
      <c r="I12" s="152">
        <f>G12+H12</f>
        <v/>
      </c>
      <c r="J12" s="119" t="n">
        <v>14688</v>
      </c>
      <c r="K12" s="117" t="n">
        <v>14571.5335</v>
      </c>
      <c r="L12" s="117" t="n">
        <v>18303.29265595</v>
      </c>
      <c r="M12" s="162">
        <f>K12+L12</f>
        <v/>
      </c>
      <c r="N12" s="88" t="n">
        <v>62</v>
      </c>
      <c r="O12" s="88" t="n">
        <v>60</v>
      </c>
      <c r="P12" s="88" t="n">
        <v>50</v>
      </c>
    </row>
    <row r="13">
      <c r="B13" s="16" t="inlineStr">
        <is>
          <t>ALBSFWY PHX</t>
        </is>
      </c>
      <c r="C13" s="17" t="n">
        <v>10461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2448</v>
      </c>
      <c r="E14" s="161" t="inlineStr">
        <is>
          <t>Room 5</t>
        </is>
      </c>
      <c r="F14" s="119" t="n">
        <v>31653</v>
      </c>
      <c r="G14" s="117" t="n">
        <v>24846.12975</v>
      </c>
      <c r="H14" s="117" t="n">
        <v>40365.62229143998</v>
      </c>
      <c r="I14" s="152">
        <f>G14+H14</f>
        <v/>
      </c>
      <c r="J14" s="119" t="n">
        <v>31085</v>
      </c>
      <c r="K14" s="117" t="n">
        <v>25989.907</v>
      </c>
      <c r="L14" s="117" t="n">
        <v>39486.48890831999</v>
      </c>
      <c r="M14" s="162">
        <f>K14+L14</f>
        <v/>
      </c>
      <c r="N14" s="88" t="n">
        <v>78</v>
      </c>
      <c r="O14" s="88" t="n">
        <v>70</v>
      </c>
      <c r="P14" s="88" t="n">
        <v>67</v>
      </c>
    </row>
    <row r="15">
      <c r="B15" s="28" t="inlineStr">
        <is>
          <t>FRY'S</t>
        </is>
      </c>
      <c r="C15" s="17" t="n">
        <v>32849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2392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10766.76965664</v>
      </c>
      <c r="I16" s="152">
        <f>G16+H16</f>
        <v/>
      </c>
      <c r="J16" s="119" t="n">
        <v>0</v>
      </c>
      <c r="K16" s="117" t="n">
        <v>0</v>
      </c>
      <c r="L16" s="117" t="n">
        <v>10993.63482194</v>
      </c>
      <c r="M16" s="162">
        <f>K16+L16</f>
        <v/>
      </c>
      <c r="N16" s="88" t="n">
        <v>12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420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10700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576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5109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10105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43250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5397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15005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3.xml><?xml version="1.0" encoding="utf-8"?>
<worksheet xmlns:r="http://schemas.openxmlformats.org/officeDocument/2006/relationships" xmlns="http://schemas.openxmlformats.org/spreadsheetml/2006/main">
  <sheetPr codeName="Sheet343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90</v>
      </c>
      <c r="E6" s="161" t="inlineStr">
        <is>
          <t xml:space="preserve">Room 1 </t>
        </is>
      </c>
      <c r="F6" s="119" t="n">
        <v>26699</v>
      </c>
      <c r="G6" s="117" t="n">
        <v>12407.43276666667</v>
      </c>
      <c r="H6" s="117" t="n">
        <v>5507.916586679999</v>
      </c>
      <c r="I6" s="152">
        <f>G6+H6</f>
        <v/>
      </c>
      <c r="J6" s="119" t="n">
        <v>26915</v>
      </c>
      <c r="K6" s="117" t="n">
        <v>14588.73601666666</v>
      </c>
      <c r="L6" s="117" t="n">
        <v>4922.864487040002</v>
      </c>
      <c r="M6" s="162">
        <f>K6+L6</f>
        <v/>
      </c>
      <c r="N6" s="87" t="n">
        <v>86</v>
      </c>
      <c r="O6" s="87" t="n">
        <v>83</v>
      </c>
      <c r="P6" s="87" t="n">
        <v>73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3624.568988140001</v>
      </c>
      <c r="I8" s="152">
        <f>G8+H8</f>
        <v/>
      </c>
      <c r="J8" s="119" t="n">
        <v>0</v>
      </c>
      <c r="K8" s="117" t="n">
        <v>0</v>
      </c>
      <c r="L8" s="117" t="n">
        <v>3673.953850779999</v>
      </c>
      <c r="M8" s="162">
        <f>K8+L8</f>
        <v/>
      </c>
      <c r="N8" s="87" t="n">
        <v>8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1930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785</v>
      </c>
      <c r="E10" s="161" t="inlineStr">
        <is>
          <t>Room 3</t>
        </is>
      </c>
      <c r="F10" s="119" t="n">
        <v>18596</v>
      </c>
      <c r="G10" s="117" t="n">
        <v>12663.256</v>
      </c>
      <c r="H10" s="117" t="n">
        <v>1272.5423489</v>
      </c>
      <c r="I10" s="152">
        <f>G10+H10</f>
        <v/>
      </c>
      <c r="J10" s="119" t="n">
        <v>18976</v>
      </c>
      <c r="K10" s="117" t="n">
        <v>14100.505</v>
      </c>
      <c r="L10" s="117" t="n">
        <v>1284.54493618</v>
      </c>
      <c r="M10" s="162">
        <f>K10+L10</f>
        <v/>
      </c>
      <c r="N10" s="88" t="n">
        <v>67</v>
      </c>
      <c r="O10" s="88" t="n">
        <v>67</v>
      </c>
      <c r="P10" s="88" t="n">
        <v>64</v>
      </c>
    </row>
    <row r="11">
      <c r="B11" s="28" t="inlineStr">
        <is>
          <t>SPROUTS CO</t>
        </is>
      </c>
      <c r="C11" s="17" t="n">
        <v>375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2642</v>
      </c>
      <c r="E12" s="161" t="inlineStr">
        <is>
          <t>Room 4</t>
        </is>
      </c>
      <c r="F12" s="119" t="n">
        <v>16682</v>
      </c>
      <c r="G12" s="117" t="n">
        <v>12998.18266666666</v>
      </c>
      <c r="H12" s="117" t="n">
        <v>20115.37232453</v>
      </c>
      <c r="I12" s="152">
        <f>G12+H12</f>
        <v/>
      </c>
      <c r="J12" s="119" t="n">
        <v>16876</v>
      </c>
      <c r="K12" s="117" t="n">
        <v>14298.80341666667</v>
      </c>
      <c r="L12" s="117" t="n">
        <v>20053.38393238</v>
      </c>
      <c r="M12" s="162">
        <f>K12+L12</f>
        <v/>
      </c>
      <c r="N12" s="88" t="n">
        <v>63</v>
      </c>
      <c r="O12" s="88" t="n">
        <v>61</v>
      </c>
      <c r="P12" s="88" t="n">
        <v>44</v>
      </c>
    </row>
    <row r="13">
      <c r="B13" s="16" t="inlineStr">
        <is>
          <t>ALBSFWY PHX</t>
        </is>
      </c>
      <c r="C13" s="17" t="n">
        <v>9127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1292</v>
      </c>
      <c r="E14" s="161" t="inlineStr">
        <is>
          <t>Room 5</t>
        </is>
      </c>
      <c r="F14" s="119" t="n">
        <v>30054</v>
      </c>
      <c r="G14" s="117" t="n">
        <v>22614.99675</v>
      </c>
      <c r="H14" s="117" t="n">
        <v>37669.29290746001</v>
      </c>
      <c r="I14" s="152">
        <f>G14+H14</f>
        <v/>
      </c>
      <c r="J14" s="119" t="n">
        <v>29743</v>
      </c>
      <c r="K14" s="117" t="n">
        <v>27823.30825</v>
      </c>
      <c r="L14" s="117" t="n">
        <v>37187.52450472001</v>
      </c>
      <c r="M14" s="162">
        <f>K14+L14</f>
        <v/>
      </c>
      <c r="N14" s="88" t="n">
        <v>81</v>
      </c>
      <c r="O14" s="88" t="n">
        <v>72</v>
      </c>
      <c r="P14" s="88" t="n">
        <v>65</v>
      </c>
    </row>
    <row r="15">
      <c r="B15" s="28" t="inlineStr">
        <is>
          <t>FRY'S</t>
        </is>
      </c>
      <c r="C15" s="17" t="n">
        <v>29374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1121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5887.842508539999</v>
      </c>
      <c r="I16" s="152">
        <f>G16+H16</f>
        <v/>
      </c>
      <c r="J16" s="119" t="n">
        <v>0</v>
      </c>
      <c r="K16" s="117" t="n">
        <v>0</v>
      </c>
      <c r="L16" s="117" t="n">
        <v>6097.28966952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173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10967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1347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5136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12390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42996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90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2642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17450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1160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4.xml><?xml version="1.0" encoding="utf-8"?>
<worksheet xmlns:r="http://schemas.openxmlformats.org/officeDocument/2006/relationships" xmlns="http://schemas.openxmlformats.org/spreadsheetml/2006/main">
  <sheetPr codeName="Sheet344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10840</v>
      </c>
      <c r="G6" s="117" t="n">
        <v>3655</v>
      </c>
      <c r="H6" s="117" t="n">
        <v>148.021875</v>
      </c>
      <c r="I6" s="152">
        <f>G6+H6</f>
        <v/>
      </c>
      <c r="J6" s="119" t="n">
        <v>11764</v>
      </c>
      <c r="K6" s="117" t="n">
        <v>3973</v>
      </c>
      <c r="L6" s="117" t="n">
        <v>197</v>
      </c>
      <c r="M6" s="162">
        <f>K6+L6</f>
        <v/>
      </c>
      <c r="N6" s="87" t="n">
        <v>48</v>
      </c>
      <c r="O6" s="87" t="n">
        <v>46</v>
      </c>
      <c r="P6" s="87" t="n">
        <v>42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1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5995</v>
      </c>
      <c r="G10" s="117" t="n">
        <v>3110</v>
      </c>
      <c r="H10" s="117" t="n">
        <v>917.5482622</v>
      </c>
      <c r="I10" s="152">
        <f>G10+H10</f>
        <v/>
      </c>
      <c r="J10" s="119" t="n">
        <v>6216</v>
      </c>
      <c r="K10" s="117" t="n">
        <v>3186</v>
      </c>
      <c r="L10" s="117" t="n">
        <v>1012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11674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1010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5296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16835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5.xml><?xml version="1.0" encoding="utf-8"?>
<worksheet xmlns:r="http://schemas.openxmlformats.org/officeDocument/2006/relationships" xmlns="http://schemas.openxmlformats.org/spreadsheetml/2006/main">
  <sheetPr codeName="Sheet345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91</v>
      </c>
      <c r="E6" s="161" t="inlineStr">
        <is>
          <t xml:space="preserve">Room 1 </t>
        </is>
      </c>
      <c r="F6" s="119" t="n">
        <v>25514</v>
      </c>
      <c r="G6" s="117" t="n">
        <v>12688.78995</v>
      </c>
      <c r="H6" s="117" t="n">
        <v>4716.500964080004</v>
      </c>
      <c r="I6" s="152">
        <f>G6+H6</f>
        <v/>
      </c>
      <c r="J6" s="119" t="n">
        <v>25077</v>
      </c>
      <c r="K6" s="117" t="n">
        <v>13201.73845</v>
      </c>
      <c r="L6" s="117" t="n">
        <v>4655.898418520004</v>
      </c>
      <c r="M6" s="162">
        <f>K6+L6</f>
        <v/>
      </c>
      <c r="N6" s="87" t="n">
        <v>84</v>
      </c>
      <c r="O6" s="87" t="n">
        <v>83</v>
      </c>
      <c r="P6" s="87" t="n">
        <v>73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4089.70397566</v>
      </c>
      <c r="I8" s="152">
        <f>G8+H8</f>
        <v/>
      </c>
      <c r="J8" s="119" t="n">
        <v>0</v>
      </c>
      <c r="K8" s="117" t="n">
        <v>0</v>
      </c>
      <c r="L8" s="117" t="n">
        <v>4051.1490876</v>
      </c>
      <c r="M8" s="162">
        <f>K8+L8</f>
        <v/>
      </c>
      <c r="N8" s="87" t="n">
        <v>9</v>
      </c>
      <c r="O8" s="87" t="n">
        <v>8</v>
      </c>
      <c r="P8" s="87" t="n">
        <v>8</v>
      </c>
    </row>
    <row r="9">
      <c r="B9" s="16" t="inlineStr">
        <is>
          <t>SMITH'S</t>
        </is>
      </c>
      <c r="C9" s="17" t="n">
        <v>2101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400</v>
      </c>
      <c r="E10" s="161" t="inlineStr">
        <is>
          <t>Room 3</t>
        </is>
      </c>
      <c r="F10" s="119" t="n">
        <v>20204</v>
      </c>
      <c r="G10" s="117" t="n">
        <v>14355.866</v>
      </c>
      <c r="H10" s="117" t="n">
        <v>989.4013696999999</v>
      </c>
      <c r="I10" s="152">
        <f>G10+H10</f>
        <v/>
      </c>
      <c r="J10" s="119" t="n">
        <v>19885</v>
      </c>
      <c r="K10" s="117" t="n">
        <v>14411.2825</v>
      </c>
      <c r="L10" s="117" t="n">
        <v>951.60524046</v>
      </c>
      <c r="M10" s="162">
        <f>K10+L10</f>
        <v/>
      </c>
      <c r="N10" s="88" t="n">
        <v>59</v>
      </c>
      <c r="O10" s="88" t="n">
        <v>57</v>
      </c>
      <c r="P10" s="88" t="n">
        <v>57</v>
      </c>
    </row>
    <row r="11">
      <c r="B11" s="28" t="inlineStr">
        <is>
          <t>SPROUTS CO</t>
        </is>
      </c>
      <c r="C11" s="17" t="n">
        <v>235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2539</v>
      </c>
      <c r="E12" s="161" t="inlineStr">
        <is>
          <t>Room 4</t>
        </is>
      </c>
      <c r="F12" s="119" t="n">
        <v>14460</v>
      </c>
      <c r="G12" s="117" t="n">
        <v>11758.71508333334</v>
      </c>
      <c r="H12" s="117" t="n">
        <v>17558.22228461999</v>
      </c>
      <c r="I12" s="152">
        <f>G12+H12</f>
        <v/>
      </c>
      <c r="J12" s="119" t="n">
        <v>14241</v>
      </c>
      <c r="K12" s="117" t="n">
        <v>13081.80833333333</v>
      </c>
      <c r="L12" s="117" t="n">
        <v>17306.98185972</v>
      </c>
      <c r="M12" s="162">
        <f>K12+L12</f>
        <v/>
      </c>
      <c r="N12" s="88" t="n">
        <v>56</v>
      </c>
      <c r="O12" s="88" t="n">
        <v>55</v>
      </c>
      <c r="P12" s="88" t="n">
        <v>44</v>
      </c>
    </row>
    <row r="13">
      <c r="B13" s="16" t="inlineStr">
        <is>
          <t>ALBSFWY PHX</t>
        </is>
      </c>
      <c r="C13" s="17" t="n">
        <v>10865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2448</v>
      </c>
      <c r="E14" s="161" t="inlineStr">
        <is>
          <t>Room 5</t>
        </is>
      </c>
      <c r="F14" s="119" t="n">
        <v>22934</v>
      </c>
      <c r="G14" s="117" t="n">
        <v>20689.63</v>
      </c>
      <c r="H14" s="117" t="n">
        <v>27896.36359945999</v>
      </c>
      <c r="I14" s="152">
        <f>G14+H14</f>
        <v/>
      </c>
      <c r="J14" s="119" t="n">
        <v>22319</v>
      </c>
      <c r="K14" s="117" t="n">
        <v>19612.706</v>
      </c>
      <c r="L14" s="117" t="n">
        <v>27067.45421378</v>
      </c>
      <c r="M14" s="162">
        <f>K14+L14</f>
        <v/>
      </c>
      <c r="N14" s="88" t="n">
        <v>83</v>
      </c>
      <c r="O14" s="88" t="n">
        <v>79</v>
      </c>
      <c r="P14" s="88" t="n">
        <v>70</v>
      </c>
    </row>
    <row r="15">
      <c r="B15" s="28" t="inlineStr">
        <is>
          <t>FRY'S</t>
        </is>
      </c>
      <c r="C15" s="17" t="n">
        <v>30924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1688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9847.700352760001</v>
      </c>
      <c r="I16" s="152">
        <f>G16+H16</f>
        <v/>
      </c>
      <c r="J16" s="119" t="n">
        <v>0</v>
      </c>
      <c r="K16" s="117" t="n">
        <v>0</v>
      </c>
      <c r="L16" s="117" t="n">
        <v>9709.07511426</v>
      </c>
      <c r="M16" s="162">
        <f>K16+L16</f>
        <v/>
      </c>
      <c r="N16" s="88" t="n">
        <v>9</v>
      </c>
      <c r="O16" s="88" t="n">
        <v>9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420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10862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868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5081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10588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38377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91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2539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17770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635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6.xml><?xml version="1.0" encoding="utf-8"?>
<worksheet xmlns:r="http://schemas.openxmlformats.org/officeDocument/2006/relationships" xmlns="http://schemas.openxmlformats.org/spreadsheetml/2006/main">
  <sheetPr codeName="Sheet346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157</v>
      </c>
      <c r="E6" s="161" t="inlineStr">
        <is>
          <t xml:space="preserve">Room 1 </t>
        </is>
      </c>
      <c r="F6" s="119" t="n">
        <v>28468</v>
      </c>
      <c r="G6" s="117" t="n">
        <v>13421.47846666667</v>
      </c>
      <c r="H6" s="117" t="n">
        <v>5832.693145260002</v>
      </c>
      <c r="I6" s="152">
        <f>G6+H6</f>
        <v/>
      </c>
      <c r="J6" s="119" t="n">
        <v>29445</v>
      </c>
      <c r="K6" s="117" t="n">
        <v>15657.31171666666</v>
      </c>
      <c r="L6" s="117" t="n">
        <v>5944.903487960003</v>
      </c>
      <c r="M6" s="162">
        <f>K6+L6</f>
        <v/>
      </c>
      <c r="N6" s="87" t="n">
        <v>87</v>
      </c>
      <c r="O6" s="87" t="n">
        <v>86</v>
      </c>
      <c r="P6" s="87" t="n">
        <v>72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3577.773616679999</v>
      </c>
      <c r="I8" s="152">
        <f>G8+H8</f>
        <v/>
      </c>
      <c r="J8" s="119" t="n">
        <v>0</v>
      </c>
      <c r="K8" s="117" t="n">
        <v>0</v>
      </c>
      <c r="L8" s="117" t="n">
        <v>3731.351248700001</v>
      </c>
      <c r="M8" s="162">
        <f>K8+L8</f>
        <v/>
      </c>
      <c r="N8" s="87" t="n">
        <v>5</v>
      </c>
      <c r="O8" s="87" t="n">
        <v>5</v>
      </c>
      <c r="P8" s="87" t="n">
        <v>5</v>
      </c>
    </row>
    <row r="9">
      <c r="B9" s="16" t="inlineStr">
        <is>
          <t>SMITH'S</t>
        </is>
      </c>
      <c r="C9" s="17" t="n">
        <v>2645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970</v>
      </c>
      <c r="E10" s="161" t="inlineStr">
        <is>
          <t>Room 3</t>
        </is>
      </c>
      <c r="F10" s="119" t="n">
        <v>20509</v>
      </c>
      <c r="G10" s="117" t="n">
        <v>13436.848</v>
      </c>
      <c r="H10" s="117" t="n">
        <v>1396.67273014</v>
      </c>
      <c r="I10" s="152">
        <f>G10+H10</f>
        <v/>
      </c>
      <c r="J10" s="119" t="n">
        <v>20708</v>
      </c>
      <c r="K10" s="117" t="n">
        <v>14164.996</v>
      </c>
      <c r="L10" s="117" t="n">
        <v>1417.74599266</v>
      </c>
      <c r="M10" s="162">
        <f>K10+L10</f>
        <v/>
      </c>
      <c r="N10" s="88" t="n">
        <v>59</v>
      </c>
      <c r="O10" s="88" t="n">
        <v>61</v>
      </c>
      <c r="P10" s="88" t="n">
        <v>56</v>
      </c>
    </row>
    <row r="11">
      <c r="B11" s="28" t="inlineStr">
        <is>
          <t>SPROUTS CO</t>
        </is>
      </c>
      <c r="C11" s="17" t="n">
        <v>500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2445</v>
      </c>
      <c r="E12" s="161" t="inlineStr">
        <is>
          <t>Room 4</t>
        </is>
      </c>
      <c r="F12" s="119" t="n">
        <v>16029</v>
      </c>
      <c r="G12" s="117" t="n">
        <v>11732.61866666667</v>
      </c>
      <c r="H12" s="117" t="n">
        <v>19233.35759588999</v>
      </c>
      <c r="I12" s="152">
        <f>G12+H12</f>
        <v/>
      </c>
      <c r="J12" s="119" t="n">
        <v>16418</v>
      </c>
      <c r="K12" s="117" t="n">
        <v>13988.60316666667</v>
      </c>
      <c r="L12" s="117" t="n">
        <v>19624.91648907</v>
      </c>
      <c r="M12" s="162">
        <f>K12+L12</f>
        <v/>
      </c>
      <c r="N12" s="88" t="n">
        <v>53</v>
      </c>
      <c r="O12" s="88" t="n">
        <v>53</v>
      </c>
      <c r="P12" s="88" t="n">
        <v>46</v>
      </c>
    </row>
    <row r="13">
      <c r="B13" s="16" t="inlineStr">
        <is>
          <t>ALBSFWY PHX</t>
        </is>
      </c>
      <c r="C13" s="17" t="n">
        <v>10277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1460</v>
      </c>
      <c r="E14" s="161" t="inlineStr">
        <is>
          <t>Room 5</t>
        </is>
      </c>
      <c r="F14" s="119" t="n">
        <v>28753</v>
      </c>
      <c r="G14" s="117" t="n">
        <v>20847.3125</v>
      </c>
      <c r="H14" s="117" t="n">
        <v>34556.07212798003</v>
      </c>
      <c r="I14" s="152">
        <f>G14+H14</f>
        <v/>
      </c>
      <c r="J14" s="119" t="n">
        <v>28318</v>
      </c>
      <c r="K14" s="117" t="n">
        <v>23436.36</v>
      </c>
      <c r="L14" s="117" t="n">
        <v>34059.15260126001</v>
      </c>
      <c r="M14" s="162">
        <f>K14+L14</f>
        <v/>
      </c>
      <c r="N14" s="88" t="n">
        <v>81</v>
      </c>
      <c r="O14" s="88" t="n">
        <v>82</v>
      </c>
      <c r="P14" s="88" t="n">
        <v>69</v>
      </c>
    </row>
    <row r="15">
      <c r="B15" s="28" t="inlineStr">
        <is>
          <t>FRY'S</t>
        </is>
      </c>
      <c r="C15" s="17">
        <f>32550+8020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1048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5697.52042938</v>
      </c>
      <c r="I16" s="152">
        <f>G16+H16</f>
        <v/>
      </c>
      <c r="J16" s="119" t="n">
        <v>0</v>
      </c>
      <c r="K16" s="117" t="n">
        <v>0</v>
      </c>
      <c r="L16" s="117" t="n">
        <v>5837.743931700001</v>
      </c>
      <c r="M16" s="162">
        <f>K16+L16</f>
        <v/>
      </c>
      <c r="N16" s="88" t="n">
        <v>11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187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12048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844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5530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11108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40572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157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2445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18050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1470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7.xml><?xml version="1.0" encoding="utf-8"?>
<worksheet xmlns:r="http://schemas.openxmlformats.org/officeDocument/2006/relationships" xmlns="http://schemas.openxmlformats.org/spreadsheetml/2006/main">
  <sheetPr codeName="Sheet347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44699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82</v>
      </c>
      <c r="E6" s="161" t="inlineStr">
        <is>
          <t xml:space="preserve">Room 1 </t>
        </is>
      </c>
      <c r="F6" s="119" t="n">
        <v>27831</v>
      </c>
      <c r="G6" s="117" t="n">
        <v>13125.1665</v>
      </c>
      <c r="H6" s="117" t="n">
        <v>4847.767645000003</v>
      </c>
      <c r="I6" s="152">
        <f>G6+H6</f>
        <v/>
      </c>
      <c r="J6" s="119" t="n">
        <v>27647</v>
      </c>
      <c r="K6" s="117" t="n">
        <v>15042.99125</v>
      </c>
      <c r="L6" s="117" t="n">
        <v>4717.064868320003</v>
      </c>
      <c r="M6" s="162">
        <f>K6+L6</f>
        <v/>
      </c>
      <c r="N6" s="87" t="n">
        <v>80</v>
      </c>
      <c r="O6" s="87" t="n">
        <v>76</v>
      </c>
      <c r="P6" s="87" t="n">
        <v>67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29</v>
      </c>
      <c r="E8" s="161" t="inlineStr">
        <is>
          <t>Room 2</t>
        </is>
      </c>
      <c r="F8" s="119" t="n">
        <v>0</v>
      </c>
      <c r="G8" s="117" t="n">
        <v>0</v>
      </c>
      <c r="H8" s="117" t="n">
        <v>4626.787166079999</v>
      </c>
      <c r="I8" s="152">
        <f>G8+H8</f>
        <v/>
      </c>
      <c r="J8" s="119" t="n">
        <v>0</v>
      </c>
      <c r="K8" s="117" t="n">
        <v>0</v>
      </c>
      <c r="L8" s="117" t="n">
        <v>4644.826595919999</v>
      </c>
      <c r="M8" s="162">
        <f>K8+L8</f>
        <v/>
      </c>
      <c r="N8" s="87" t="n">
        <v>6</v>
      </c>
      <c r="O8" s="87" t="n">
        <v>6</v>
      </c>
      <c r="P8" s="87" t="n">
        <v>5</v>
      </c>
    </row>
    <row r="9">
      <c r="B9" s="16" t="inlineStr">
        <is>
          <t>SMITH'S</t>
        </is>
      </c>
      <c r="C9" s="17" t="n">
        <v>1921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20145</v>
      </c>
      <c r="G10" s="117" t="n">
        <v>13688.0495</v>
      </c>
      <c r="H10" s="117" t="n">
        <v>956.8118210999999</v>
      </c>
      <c r="I10" s="152">
        <f>G10+H10</f>
        <v/>
      </c>
      <c r="J10" s="119" t="n">
        <v>19920</v>
      </c>
      <c r="K10" s="117" t="n">
        <v>13919.3105</v>
      </c>
      <c r="L10" s="117" t="n">
        <v>934.6269077200001</v>
      </c>
      <c r="M10" s="162">
        <f>K10+L10</f>
        <v/>
      </c>
      <c r="N10" s="88" t="n">
        <v>59</v>
      </c>
      <c r="O10" s="88" t="n">
        <v>58</v>
      </c>
      <c r="P10" s="88" t="n">
        <v>51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2471</v>
      </c>
      <c r="E12" s="161" t="inlineStr">
        <is>
          <t>Room 4</t>
        </is>
      </c>
      <c r="F12" s="119" t="n">
        <v>14153</v>
      </c>
      <c r="G12" s="117" t="n">
        <v>11304.48775</v>
      </c>
      <c r="H12" s="117" t="n">
        <v>17406.44772088999</v>
      </c>
      <c r="I12" s="152">
        <f>G12+H12</f>
        <v/>
      </c>
      <c r="J12" s="119" t="n">
        <v>13959</v>
      </c>
      <c r="K12" s="117" t="n">
        <v>13710.748</v>
      </c>
      <c r="L12" s="117" t="n">
        <v>17193.89607431</v>
      </c>
      <c r="M12" s="162">
        <f>K12+L12</f>
        <v/>
      </c>
      <c r="N12" s="88" t="n">
        <v>57</v>
      </c>
      <c r="O12" s="88" t="n">
        <v>54</v>
      </c>
      <c r="P12" s="88" t="n">
        <v>48</v>
      </c>
    </row>
    <row r="13">
      <c r="B13" s="16" t="inlineStr">
        <is>
          <t>ALBSFWY PHX</t>
        </is>
      </c>
      <c r="C13" s="17" t="n">
        <v>11858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2258</v>
      </c>
      <c r="E14" s="161" t="inlineStr">
        <is>
          <t>Room 5</t>
        </is>
      </c>
      <c r="F14" s="119" t="n">
        <v>21004</v>
      </c>
      <c r="G14" s="117" t="n">
        <v>18799.0775</v>
      </c>
      <c r="H14" s="117" t="n">
        <v>26980.04691754</v>
      </c>
      <c r="I14" s="152">
        <f>G14+H14</f>
        <v/>
      </c>
      <c r="J14" s="119" t="n">
        <v>20569</v>
      </c>
      <c r="K14" s="117" t="n">
        <v>20609.168</v>
      </c>
      <c r="L14" s="117" t="n">
        <v>26575.86692382001</v>
      </c>
      <c r="M14" s="162">
        <f>K14+L14</f>
        <v/>
      </c>
      <c r="N14" s="88" t="n">
        <v>76</v>
      </c>
      <c r="O14" s="88" t="n">
        <v>70</v>
      </c>
      <c r="P14" s="88" t="n">
        <v>66</v>
      </c>
    </row>
    <row r="15">
      <c r="B15" s="28" t="inlineStr">
        <is>
          <t>FRY'S</t>
        </is>
      </c>
      <c r="C15" s="17" t="n">
        <v>30355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1574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9807.41111198</v>
      </c>
      <c r="I16" s="152">
        <f>G16+H16</f>
        <v/>
      </c>
      <c r="J16" s="119" t="n">
        <v>0</v>
      </c>
      <c r="K16" s="117" t="n">
        <v>0</v>
      </c>
      <c r="L16" s="117" t="n">
        <v>9488.742965040001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404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10617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1807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5468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12159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29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39124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82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2471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18000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8.xml><?xml version="1.0" encoding="utf-8"?>
<worksheet xmlns:r="http://schemas.openxmlformats.org/officeDocument/2006/relationships" xmlns="http://schemas.openxmlformats.org/spreadsheetml/2006/main">
  <sheetPr codeName="Sheet348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135</v>
      </c>
      <c r="E6" s="161" t="inlineStr">
        <is>
          <t xml:space="preserve">Room 1 </t>
        </is>
      </c>
      <c r="F6" s="119" t="n">
        <v>27827</v>
      </c>
      <c r="G6" s="117" t="n">
        <v>13691.67060000001</v>
      </c>
      <c r="H6" s="117" t="n">
        <v>6137.179442440002</v>
      </c>
      <c r="I6" s="152">
        <f>G6+H6</f>
        <v/>
      </c>
      <c r="J6" s="119" t="n">
        <v>28410</v>
      </c>
      <c r="K6" s="117" t="n">
        <v>15301.9396</v>
      </c>
      <c r="L6" s="117" t="n">
        <v>5937.155232820001</v>
      </c>
      <c r="M6" s="162">
        <f>K6+L6</f>
        <v/>
      </c>
      <c r="N6" s="87" t="n">
        <v>80</v>
      </c>
      <c r="O6" s="87" t="n">
        <v>74</v>
      </c>
      <c r="P6" s="87" t="n">
        <v>70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3676.37284766</v>
      </c>
      <c r="I8" s="152">
        <f>G8+H8</f>
        <v/>
      </c>
      <c r="J8" s="119" t="n">
        <v>0</v>
      </c>
      <c r="K8" s="117" t="n">
        <v>0</v>
      </c>
      <c r="L8" s="117" t="n">
        <v>3695.9134951</v>
      </c>
      <c r="M8" s="162">
        <f>K8+L8</f>
        <v/>
      </c>
      <c r="N8" s="87" t="n">
        <v>6</v>
      </c>
      <c r="O8" s="87" t="n">
        <v>6</v>
      </c>
      <c r="P8" s="87" t="n">
        <v>6</v>
      </c>
    </row>
    <row r="9">
      <c r="B9" s="16" t="inlineStr">
        <is>
          <t>SMITH'S</t>
        </is>
      </c>
      <c r="C9" s="17" t="n">
        <v>2609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985</v>
      </c>
      <c r="E10" s="161" t="inlineStr">
        <is>
          <t>Room 3</t>
        </is>
      </c>
      <c r="F10" s="119" t="n">
        <v>19950</v>
      </c>
      <c r="G10" s="117" t="n">
        <v>13245.23</v>
      </c>
      <c r="H10" s="117" t="n">
        <v>1259.70736554</v>
      </c>
      <c r="I10" s="152">
        <f>G10+H10</f>
        <v/>
      </c>
      <c r="J10" s="119" t="n">
        <v>20110</v>
      </c>
      <c r="K10" s="117" t="n">
        <v>13899.0415</v>
      </c>
      <c r="L10" s="117" t="n">
        <v>1316.24072212</v>
      </c>
      <c r="M10" s="162">
        <f>K10+L10</f>
        <v/>
      </c>
      <c r="N10" s="88" t="n">
        <v>65</v>
      </c>
      <c r="O10" s="88" t="n">
        <v>63</v>
      </c>
      <c r="P10" s="88" t="n">
        <v>60</v>
      </c>
    </row>
    <row r="11">
      <c r="B11" s="28" t="inlineStr">
        <is>
          <t>SPROUTS CO</t>
        </is>
      </c>
      <c r="C11" s="17" t="n">
        <v>525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5161</v>
      </c>
      <c r="E12" s="161" t="inlineStr">
        <is>
          <t>Room 4</t>
        </is>
      </c>
      <c r="F12" s="119" t="n">
        <v>16985</v>
      </c>
      <c r="G12" s="117" t="n">
        <v>12225.37833333334</v>
      </c>
      <c r="H12" s="117" t="n">
        <v>20272.44554145</v>
      </c>
      <c r="I12" s="152">
        <f>G12+H12</f>
        <v/>
      </c>
      <c r="J12" s="119" t="n">
        <v>17010</v>
      </c>
      <c r="K12" s="117" t="n">
        <v>14808.87783333333</v>
      </c>
      <c r="L12" s="117" t="n">
        <v>20290.94735101</v>
      </c>
      <c r="M12" s="162">
        <f>K12+L12</f>
        <v/>
      </c>
      <c r="N12" s="88" t="n">
        <v>56</v>
      </c>
      <c r="O12" s="88" t="n">
        <v>52</v>
      </c>
      <c r="P12" s="88" t="n">
        <v>51</v>
      </c>
    </row>
    <row r="13">
      <c r="B13" s="16" t="inlineStr">
        <is>
          <t>ALBSFWY PHX</t>
        </is>
      </c>
      <c r="C13" s="17" t="n">
        <v>11757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1461</v>
      </c>
      <c r="E14" s="161" t="inlineStr">
        <is>
          <t>Room 5</t>
        </is>
      </c>
      <c r="F14" s="119" t="n">
        <v>35066</v>
      </c>
      <c r="G14" s="117" t="n">
        <v>22537.4975</v>
      </c>
      <c r="H14" s="117" t="n">
        <v>38710.04832503998</v>
      </c>
      <c r="I14" s="152">
        <f>G14+H14</f>
        <v/>
      </c>
      <c r="J14" s="119" t="n">
        <v>35725</v>
      </c>
      <c r="K14" s="117" t="n">
        <v>25332.928</v>
      </c>
      <c r="L14" s="117" t="n">
        <v>39938.90870289998</v>
      </c>
      <c r="M14" s="162">
        <f>K14+L14</f>
        <v/>
      </c>
      <c r="N14" s="88" t="n">
        <v>80</v>
      </c>
      <c r="O14" s="88" t="n">
        <v>74</v>
      </c>
      <c r="P14" s="88" t="n">
        <v>65</v>
      </c>
    </row>
    <row r="15">
      <c r="B15" s="28" t="inlineStr">
        <is>
          <t>FRY'S</t>
        </is>
      </c>
      <c r="C15" s="17">
        <f>31952+8180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1038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5942.4101684</v>
      </c>
      <c r="I16" s="152">
        <f>G16+H16</f>
        <v/>
      </c>
      <c r="J16" s="119" t="n">
        <v>0</v>
      </c>
      <c r="K16" s="117" t="n">
        <v>0</v>
      </c>
      <c r="L16" s="117" t="n">
        <v>5932.311384959999</v>
      </c>
      <c r="M16" s="162">
        <f>K16+L16</f>
        <v/>
      </c>
      <c r="N16" s="88" t="n">
        <v>8</v>
      </c>
      <c r="O16" s="88" t="n">
        <v>8</v>
      </c>
      <c r="P16" s="88" t="n">
        <v>7</v>
      </c>
    </row>
    <row r="17" ht="15" customFormat="1" customHeight="1" s="4" thickBot="1">
      <c r="B17" s="43" t="inlineStr">
        <is>
          <t xml:space="preserve">DILLONS </t>
        </is>
      </c>
      <c r="C17" s="50" t="n">
        <v>189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10378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1918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4809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12064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39398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135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5161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16154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1510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49.xml><?xml version="1.0" encoding="utf-8"?>
<worksheet xmlns:r="http://schemas.openxmlformats.org/officeDocument/2006/relationships" xmlns="http://schemas.openxmlformats.org/spreadsheetml/2006/main">
  <sheetPr codeName="Sheet349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8:26a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22795</v>
      </c>
      <c r="G6" s="117" t="n">
        <v>13491.53025000001</v>
      </c>
      <c r="H6" s="117" t="n">
        <v>4301.277627540001</v>
      </c>
      <c r="I6" s="152">
        <f>G6+H6</f>
        <v/>
      </c>
      <c r="J6" s="119" t="n">
        <v>23217</v>
      </c>
      <c r="K6" s="117" t="n">
        <v>13889.9895</v>
      </c>
      <c r="L6" s="117" t="n">
        <v>4389.823430240001</v>
      </c>
      <c r="M6" s="162">
        <f>K6+L6</f>
        <v/>
      </c>
      <c r="N6" s="87" t="n">
        <v>79</v>
      </c>
      <c r="O6" s="87" t="n">
        <v>76</v>
      </c>
      <c r="P6" s="87" t="n">
        <v>68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4057.22268602</v>
      </c>
      <c r="I8" s="152">
        <f>G8+H8</f>
        <v/>
      </c>
      <c r="J8" s="119" t="n">
        <v>0</v>
      </c>
      <c r="K8" s="117" t="n">
        <v>0</v>
      </c>
      <c r="L8" s="117" t="n">
        <v>4198.51913754</v>
      </c>
      <c r="M8" s="162">
        <f>K8+L8</f>
        <v/>
      </c>
      <c r="N8" s="87" t="n">
        <v>9</v>
      </c>
      <c r="O8" s="87" t="n">
        <v>8</v>
      </c>
      <c r="P8" s="87" t="n">
        <v>7</v>
      </c>
    </row>
    <row r="9">
      <c r="B9" s="16" t="inlineStr">
        <is>
          <t>SMITH'S</t>
        </is>
      </c>
      <c r="C9" s="17" t="n">
        <v>2372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18092</v>
      </c>
      <c r="G10" s="117" t="n">
        <v>14027.0205</v>
      </c>
      <c r="H10" s="117" t="n">
        <v>780.2371185000001</v>
      </c>
      <c r="I10" s="152">
        <f>G10+H10</f>
        <v/>
      </c>
      <c r="J10" s="119" t="n">
        <v>18224</v>
      </c>
      <c r="K10" s="117" t="n">
        <v>14297.636</v>
      </c>
      <c r="L10" s="117" t="n">
        <v>765.9399684800001</v>
      </c>
      <c r="M10" s="162">
        <f>K10+L10</f>
        <v/>
      </c>
      <c r="N10" s="88" t="n">
        <v>59</v>
      </c>
      <c r="O10" s="88" t="n">
        <v>59</v>
      </c>
      <c r="P10" s="88" t="n">
        <v>59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4035</v>
      </c>
      <c r="E12" s="161" t="inlineStr">
        <is>
          <t>Room 4</t>
        </is>
      </c>
      <c r="F12" s="119" t="n">
        <v>15156</v>
      </c>
      <c r="G12" s="117" t="n">
        <v>12967.15075</v>
      </c>
      <c r="H12" s="117" t="n">
        <v>18616.45295245999</v>
      </c>
      <c r="I12" s="152">
        <f>G12+H12</f>
        <v/>
      </c>
      <c r="J12" s="119" t="n">
        <v>15295</v>
      </c>
      <c r="K12" s="117" t="n">
        <v>15272.3685</v>
      </c>
      <c r="L12" s="117" t="n">
        <v>18716.76966331001</v>
      </c>
      <c r="M12" s="162">
        <f>K12+L12</f>
        <v/>
      </c>
      <c r="N12" s="88" t="n">
        <v>64</v>
      </c>
      <c r="O12" s="88" t="n">
        <v>59</v>
      </c>
      <c r="P12" s="88" t="n">
        <v>50</v>
      </c>
    </row>
    <row r="13">
      <c r="B13" s="16" t="inlineStr">
        <is>
          <t>ALBSFWY PHX</t>
        </is>
      </c>
      <c r="C13" s="17" t="n">
        <v>10568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2258</v>
      </c>
      <c r="E14" s="161" t="inlineStr">
        <is>
          <t>Room 5</t>
        </is>
      </c>
      <c r="F14" s="119" t="n">
        <v>28335</v>
      </c>
      <c r="G14" s="117" t="n">
        <v>22089.75475</v>
      </c>
      <c r="H14" s="117" t="n">
        <v>33527.90389920002</v>
      </c>
      <c r="I14" s="152">
        <f>G14+H14</f>
        <v/>
      </c>
      <c r="J14" s="119" t="n">
        <v>28301</v>
      </c>
      <c r="K14" s="117" t="n">
        <v>25344.7275</v>
      </c>
      <c r="L14" s="117" t="n">
        <v>33600.89826444003</v>
      </c>
      <c r="M14" s="162">
        <f>K14+L14</f>
        <v/>
      </c>
      <c r="N14" s="88" t="n">
        <v>88</v>
      </c>
      <c r="O14" s="88" t="n">
        <v>82</v>
      </c>
      <c r="P14" s="88" t="n">
        <v>65</v>
      </c>
    </row>
    <row r="15">
      <c r="B15" s="28" t="inlineStr">
        <is>
          <t>FRY'S</t>
        </is>
      </c>
      <c r="C15" s="17">
        <f>34706+8951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2339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10218.0114218</v>
      </c>
      <c r="I16" s="152">
        <f>G16+H16</f>
        <v/>
      </c>
      <c r="J16" s="119" t="n">
        <v>0</v>
      </c>
      <c r="K16" s="117" t="n">
        <v>0</v>
      </c>
      <c r="L16" s="117" t="n">
        <v>10218.38366146</v>
      </c>
      <c r="M16" s="162">
        <f>K16+L16</f>
        <v/>
      </c>
      <c r="N16" s="88" t="n">
        <v>14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404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9789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627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5008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10085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43542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4035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15331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0.xml><?xml version="1.0" encoding="utf-8"?>
<worksheet xmlns:r="http://schemas.openxmlformats.org/officeDocument/2006/relationships" xmlns="http://schemas.openxmlformats.org/spreadsheetml/2006/main">
  <sheetPr codeName="Sheet350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I29" sqref="I2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74</v>
      </c>
      <c r="E6" s="161" t="inlineStr">
        <is>
          <t xml:space="preserve">Room 1 </t>
        </is>
      </c>
      <c r="F6" s="119" t="n">
        <v>26466</v>
      </c>
      <c r="G6" s="117" t="n">
        <v>12272.76715</v>
      </c>
      <c r="H6" s="117" t="n">
        <v>5262.394273780003</v>
      </c>
      <c r="I6" s="152">
        <f>G6+H6</f>
        <v/>
      </c>
      <c r="J6" s="119" t="n">
        <v>27256</v>
      </c>
      <c r="K6" s="117" t="n">
        <v>14939.51365</v>
      </c>
      <c r="L6" s="117" t="n">
        <v>5119.205165920001</v>
      </c>
      <c r="M6" s="162">
        <f>K6+L6</f>
        <v/>
      </c>
      <c r="N6" s="87" t="n">
        <v>83</v>
      </c>
      <c r="O6" s="87" t="n">
        <v>82</v>
      </c>
      <c r="P6" s="87" t="n">
        <v>67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3689.96859342</v>
      </c>
      <c r="I8" s="152">
        <f>G8+H8</f>
        <v/>
      </c>
      <c r="J8" s="119" t="n">
        <v>0</v>
      </c>
      <c r="K8" s="117" t="n">
        <v>0</v>
      </c>
      <c r="L8" s="117" t="n">
        <v>3711.82644976</v>
      </c>
      <c r="M8" s="162">
        <f>K8+L8</f>
        <v/>
      </c>
      <c r="N8" s="87" t="n">
        <v>8</v>
      </c>
      <c r="O8" s="87" t="n">
        <v>8</v>
      </c>
      <c r="P8" s="87" t="n">
        <v>8</v>
      </c>
    </row>
    <row r="9">
      <c r="B9" s="16" t="inlineStr">
        <is>
          <t>SMITH'S</t>
        </is>
      </c>
      <c r="C9" s="17" t="n">
        <v>1894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800</v>
      </c>
      <c r="E10" s="161" t="inlineStr">
        <is>
          <t>Room 3</t>
        </is>
      </c>
      <c r="F10" s="119" t="n">
        <v>18529</v>
      </c>
      <c r="G10" s="117" t="n">
        <v>12517.56925</v>
      </c>
      <c r="H10" s="117" t="n">
        <v>1274.0007262</v>
      </c>
      <c r="I10" s="152">
        <f>G10+H10</f>
        <v/>
      </c>
      <c r="J10" s="119" t="n">
        <v>18725</v>
      </c>
      <c r="K10" s="117" t="n">
        <v>13602.90875</v>
      </c>
      <c r="L10" s="117" t="n">
        <v>1349.4047798</v>
      </c>
      <c r="M10" s="162">
        <f>K10+L10</f>
        <v/>
      </c>
      <c r="N10" s="88" t="n">
        <v>69</v>
      </c>
      <c r="O10" s="88" t="n">
        <v>69</v>
      </c>
      <c r="P10" s="88" t="n">
        <v>66</v>
      </c>
    </row>
    <row r="11">
      <c r="B11" s="28" t="inlineStr">
        <is>
          <t>SPROUTS CO</t>
        </is>
      </c>
      <c r="C11" s="17" t="n">
        <v>430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2641</v>
      </c>
      <c r="E12" s="161" t="inlineStr">
        <is>
          <t>Room 4</t>
        </is>
      </c>
      <c r="F12" s="119" t="n">
        <v>16725</v>
      </c>
      <c r="G12" s="117" t="n">
        <v>12896.20058333333</v>
      </c>
      <c r="H12" s="117" t="n">
        <v>19995.92825307001</v>
      </c>
      <c r="I12" s="152">
        <f>G12+H12</f>
        <v/>
      </c>
      <c r="J12" s="119" t="n">
        <v>17023</v>
      </c>
      <c r="K12" s="117" t="n">
        <v>15182.97983333334</v>
      </c>
      <c r="L12" s="117" t="n">
        <v>20349.42967704</v>
      </c>
      <c r="M12" s="162">
        <f>K12+L12</f>
        <v/>
      </c>
      <c r="N12" s="88" t="n">
        <v>64</v>
      </c>
      <c r="O12" s="88" t="n">
        <v>60</v>
      </c>
      <c r="P12" s="88" t="n">
        <v>55</v>
      </c>
    </row>
    <row r="13">
      <c r="B13" s="16" t="inlineStr">
        <is>
          <t>ALBSFWY PHX</t>
        </is>
      </c>
      <c r="C13" s="17" t="n">
        <v>11331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1254</v>
      </c>
      <c r="E14" s="161" t="inlineStr">
        <is>
          <t>Room 5</t>
        </is>
      </c>
      <c r="F14" s="119" t="n">
        <v>29334</v>
      </c>
      <c r="G14" s="117" t="n">
        <v>22217.3665</v>
      </c>
      <c r="H14" s="117" t="n">
        <v>35650.28726617998</v>
      </c>
      <c r="I14" s="152">
        <f>G14+H14</f>
        <v/>
      </c>
      <c r="J14" s="119" t="n">
        <v>30325</v>
      </c>
      <c r="K14" s="117" t="n">
        <v>27750.32</v>
      </c>
      <c r="L14" s="117" t="n">
        <v>36992.48618534004</v>
      </c>
      <c r="M14" s="162">
        <f>K14+L14</f>
        <v/>
      </c>
      <c r="N14" s="88" t="n">
        <v>81</v>
      </c>
      <c r="O14" s="88" t="n">
        <v>78</v>
      </c>
      <c r="P14" s="88" t="n">
        <v>60</v>
      </c>
    </row>
    <row r="15">
      <c r="B15" s="28" t="inlineStr">
        <is>
          <t>FRY'S</t>
        </is>
      </c>
      <c r="C15" s="17">
        <f>36669+7224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1093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5669.57263252</v>
      </c>
      <c r="I16" s="152">
        <f>G16+H16</f>
        <v/>
      </c>
      <c r="J16" s="119" t="n">
        <v>0</v>
      </c>
      <c r="K16" s="117" t="n">
        <v>0</v>
      </c>
      <c r="L16" s="117" t="n">
        <v>5603.93907546</v>
      </c>
      <c r="M16" s="162">
        <f>K16+L16</f>
        <v/>
      </c>
      <c r="N16" s="88" t="n">
        <v>12</v>
      </c>
      <c r="O16" s="88" t="n">
        <v>12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171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11647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1611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5131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11684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42454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74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2641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17275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1230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1.xml><?xml version="1.0" encoding="utf-8"?>
<worksheet xmlns:r="http://schemas.openxmlformats.org/officeDocument/2006/relationships" xmlns="http://schemas.openxmlformats.org/spreadsheetml/2006/main">
  <sheetPr codeName="Sheet351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10760</v>
      </c>
      <c r="G6" s="117" t="n">
        <v>3627</v>
      </c>
      <c r="H6" s="117" t="n">
        <v>777</v>
      </c>
      <c r="I6" s="152">
        <f>G6+H6</f>
        <v/>
      </c>
      <c r="J6" s="119" t="n">
        <v>10647</v>
      </c>
      <c r="K6" s="117" t="n">
        <v>3606</v>
      </c>
      <c r="L6" s="117" t="n">
        <v>726</v>
      </c>
      <c r="M6" s="162">
        <f>K6+L6</f>
        <v/>
      </c>
      <c r="N6" s="87" t="n">
        <v>49</v>
      </c>
      <c r="O6" s="87" t="n">
        <v>49</v>
      </c>
      <c r="P6" s="87" t="n">
        <v>37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5825</v>
      </c>
      <c r="G10" s="117" t="n">
        <v>3018</v>
      </c>
      <c r="H10" s="117" t="n">
        <v>887</v>
      </c>
      <c r="I10" s="152">
        <f>G10+H10</f>
        <v/>
      </c>
      <c r="J10" s="119" t="n">
        <v>5916</v>
      </c>
      <c r="K10" s="117" t="n">
        <v>3044</v>
      </c>
      <c r="L10" s="117" t="n">
        <v>889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0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10460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906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5224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16585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2.xml><?xml version="1.0" encoding="utf-8"?>
<worksheet xmlns:r="http://schemas.openxmlformats.org/officeDocument/2006/relationships" xmlns="http://schemas.openxmlformats.org/spreadsheetml/2006/main">
  <sheetPr codeName="Sheet352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78</v>
      </c>
      <c r="E6" s="161" t="inlineStr">
        <is>
          <t xml:space="preserve">Room 1 </t>
        </is>
      </c>
      <c r="F6" s="119" t="n">
        <v>25548</v>
      </c>
      <c r="G6" s="117" t="n">
        <v>12893.06246666667</v>
      </c>
      <c r="H6" s="117" t="n">
        <v>4368.789651120002</v>
      </c>
      <c r="I6" s="152">
        <f>G6+H6</f>
        <v/>
      </c>
      <c r="J6" s="119" t="n">
        <v>26368</v>
      </c>
      <c r="K6" s="117" t="n">
        <v>14006.84921666667</v>
      </c>
      <c r="L6" s="117" t="n">
        <v>4216.905645900001</v>
      </c>
      <c r="M6" s="162">
        <f>K6+L6</f>
        <v/>
      </c>
      <c r="N6" s="87" t="n">
        <v>82</v>
      </c>
      <c r="O6" s="87" t="n">
        <v>81</v>
      </c>
      <c r="P6" s="87" t="n">
        <v>68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3915.548646240001</v>
      </c>
      <c r="I8" s="152">
        <f>G8+H8</f>
        <v/>
      </c>
      <c r="J8" s="119" t="n">
        <v>0</v>
      </c>
      <c r="K8" s="117" t="n">
        <v>0</v>
      </c>
      <c r="L8" s="117" t="n">
        <v>3913.19013224</v>
      </c>
      <c r="M8" s="162">
        <f>K8+L8</f>
        <v/>
      </c>
      <c r="N8" s="87" t="n">
        <v>9</v>
      </c>
      <c r="O8" s="87" t="n">
        <v>9</v>
      </c>
      <c r="P8" s="87" t="n">
        <v>7</v>
      </c>
    </row>
    <row r="9">
      <c r="B9" s="16" t="inlineStr">
        <is>
          <t>SMITH'S</t>
        </is>
      </c>
      <c r="C9" s="17" t="n">
        <v>1921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415</v>
      </c>
      <c r="E10" s="161" t="inlineStr">
        <is>
          <t>Room 3</t>
        </is>
      </c>
      <c r="F10" s="119" t="n">
        <v>19111</v>
      </c>
      <c r="G10" s="117" t="n">
        <v>13452.86</v>
      </c>
      <c r="H10" s="117" t="n">
        <v>951.4740865000001</v>
      </c>
      <c r="I10" s="152">
        <f>G10+H10</f>
        <v/>
      </c>
      <c r="J10" s="119" t="n">
        <v>19519</v>
      </c>
      <c r="K10" s="117" t="n">
        <v>14007.111</v>
      </c>
      <c r="L10" s="117" t="n">
        <v>1036.03807582</v>
      </c>
      <c r="M10" s="162">
        <f>K10+L10</f>
        <v/>
      </c>
      <c r="N10" s="88" t="n">
        <v>58</v>
      </c>
      <c r="O10" s="88" t="n">
        <v>59</v>
      </c>
      <c r="P10" s="88" t="n">
        <v>57</v>
      </c>
    </row>
    <row r="11">
      <c r="B11" s="28" t="inlineStr">
        <is>
          <t>SPROUTS CO</t>
        </is>
      </c>
      <c r="C11" s="17" t="n">
        <v>225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4024</v>
      </c>
      <c r="E12" s="161" t="inlineStr">
        <is>
          <t>Room 4</t>
        </is>
      </c>
      <c r="F12" s="119" t="n">
        <v>13836</v>
      </c>
      <c r="G12" s="117" t="n">
        <v>11404.57816666667</v>
      </c>
      <c r="H12" s="117" t="n">
        <v>17458.49307114</v>
      </c>
      <c r="I12" s="152">
        <f>G12+H12</f>
        <v/>
      </c>
      <c r="J12" s="119" t="n">
        <v>14401</v>
      </c>
      <c r="K12" s="117" t="n">
        <v>13382.21616666667</v>
      </c>
      <c r="L12" s="117" t="n">
        <v>17972.91363341</v>
      </c>
      <c r="M12" s="162">
        <f>K12+L12</f>
        <v/>
      </c>
      <c r="N12" s="88" t="n">
        <v>58</v>
      </c>
      <c r="O12" s="88" t="n">
        <v>55</v>
      </c>
      <c r="P12" s="88" t="n">
        <v>47</v>
      </c>
    </row>
    <row r="13">
      <c r="B13" s="16" t="inlineStr">
        <is>
          <t>ALBSFWY PHX</t>
        </is>
      </c>
      <c r="C13" s="17" t="n">
        <v>10141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2258</v>
      </c>
      <c r="E14" s="161" t="inlineStr">
        <is>
          <t>Room 5</t>
        </is>
      </c>
      <c r="F14" s="119" t="n">
        <v>27979</v>
      </c>
      <c r="G14" s="117" t="n">
        <v>21875.74625</v>
      </c>
      <c r="H14" s="117" t="n">
        <v>34964.09953351999</v>
      </c>
      <c r="I14" s="152">
        <f>G14+H14</f>
        <v/>
      </c>
      <c r="J14" s="119" t="n">
        <v>27960</v>
      </c>
      <c r="K14" s="117" t="n">
        <v>23830.51725</v>
      </c>
      <c r="L14" s="117" t="n">
        <v>35329.84397349998</v>
      </c>
      <c r="M14" s="162">
        <f>K14+L14</f>
        <v/>
      </c>
      <c r="N14" s="88" t="n">
        <v>82</v>
      </c>
      <c r="O14" s="88" t="n">
        <v>77</v>
      </c>
      <c r="P14" s="88" t="n">
        <v>66</v>
      </c>
    </row>
    <row r="15">
      <c r="B15" s="28" t="inlineStr">
        <is>
          <t>FRY'S</t>
        </is>
      </c>
      <c r="C15" s="17" t="n">
        <v>31944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1668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9259.21598236</v>
      </c>
      <c r="I16" s="152">
        <f>G16+H16</f>
        <v/>
      </c>
      <c r="J16" s="119" t="n">
        <v>0</v>
      </c>
      <c r="K16" s="117" t="n">
        <v>0</v>
      </c>
      <c r="L16" s="117" t="n">
        <v>9306.294596039999</v>
      </c>
      <c r="M16" s="162">
        <f>K16+L16</f>
        <v/>
      </c>
      <c r="N16" s="88" t="n">
        <v>11</v>
      </c>
      <c r="O16" s="88" t="n">
        <v>11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404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11735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1432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5161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10373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37803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78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4024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16815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640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3.xml><?xml version="1.0" encoding="utf-8"?>
<worksheet xmlns:r="http://schemas.openxmlformats.org/officeDocument/2006/relationships" xmlns="http://schemas.openxmlformats.org/spreadsheetml/2006/main">
  <sheetPr codeName="Sheet353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137</v>
      </c>
      <c r="E6" s="161" t="inlineStr">
        <is>
          <t xml:space="preserve">Room 1 </t>
        </is>
      </c>
      <c r="F6" s="119" t="n">
        <v>27167</v>
      </c>
      <c r="G6" s="117" t="n">
        <v>12970.18816666667</v>
      </c>
      <c r="H6" s="117" t="n">
        <v>5199.467250519998</v>
      </c>
      <c r="I6" s="152">
        <f>G6+H6</f>
        <v/>
      </c>
      <c r="J6" s="119" t="n">
        <v>27514</v>
      </c>
      <c r="K6" s="117" t="n">
        <v>14447.41016666667</v>
      </c>
      <c r="L6" s="117" t="n">
        <v>5244.689658099996</v>
      </c>
      <c r="M6" s="162">
        <f>K6+L6</f>
        <v/>
      </c>
      <c r="N6" s="87" t="n">
        <v>86</v>
      </c>
      <c r="O6" s="87" t="n">
        <v>83</v>
      </c>
      <c r="P6" s="87" t="n">
        <v>77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3499.51445182</v>
      </c>
      <c r="I8" s="152">
        <f>G8+H8</f>
        <v/>
      </c>
      <c r="J8" s="119" t="n">
        <v>0</v>
      </c>
      <c r="K8" s="117" t="n">
        <v>0</v>
      </c>
      <c r="L8" s="117" t="n">
        <v>3549.78933354</v>
      </c>
      <c r="M8" s="162">
        <f>K8+L8</f>
        <v/>
      </c>
      <c r="N8" s="87" t="n">
        <v>6</v>
      </c>
      <c r="O8" s="87" t="n">
        <v>6</v>
      </c>
      <c r="P8" s="87" t="n">
        <v>6</v>
      </c>
    </row>
    <row r="9">
      <c r="B9" s="16" t="inlineStr">
        <is>
          <t>SMITH'S</t>
        </is>
      </c>
      <c r="C9" s="17" t="n">
        <v>2938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700</v>
      </c>
      <c r="E10" s="161" t="inlineStr">
        <is>
          <t>Room 3</t>
        </is>
      </c>
      <c r="F10" s="119" t="n">
        <v>19852</v>
      </c>
      <c r="G10" s="117" t="n">
        <v>13086.5315</v>
      </c>
      <c r="H10" s="117" t="n">
        <v>1375.13337634</v>
      </c>
      <c r="I10" s="152">
        <f>G10+H10</f>
        <v/>
      </c>
      <c r="J10" s="119" t="n">
        <v>19970</v>
      </c>
      <c r="K10" s="117" t="n">
        <v>13714.179</v>
      </c>
      <c r="L10" s="117" t="n">
        <v>1353.8930662</v>
      </c>
      <c r="M10" s="162">
        <f>K10+L10</f>
        <v/>
      </c>
      <c r="N10" s="88" t="n">
        <v>61</v>
      </c>
      <c r="O10" s="88" t="n">
        <v>59</v>
      </c>
      <c r="P10" s="88" t="n">
        <v>58</v>
      </c>
    </row>
    <row r="11">
      <c r="B11" s="28" t="inlineStr">
        <is>
          <t>SPROUTS CO</t>
        </is>
      </c>
      <c r="C11" s="17" t="n">
        <v>470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2260</v>
      </c>
      <c r="E12" s="161" t="inlineStr">
        <is>
          <t>Room 4</t>
        </is>
      </c>
      <c r="F12" s="119" t="n">
        <v>15442</v>
      </c>
      <c r="G12" s="117" t="n">
        <v>11202.93933333333</v>
      </c>
      <c r="H12" s="117" t="n">
        <v>18343.21287389</v>
      </c>
      <c r="I12" s="152">
        <f>G12+H12</f>
        <v/>
      </c>
      <c r="J12" s="119" t="n">
        <v>15648</v>
      </c>
      <c r="K12" s="117" t="n">
        <v>13481.29783333333</v>
      </c>
      <c r="L12" s="117" t="n">
        <v>18610.8926967</v>
      </c>
      <c r="M12" s="162">
        <f>K12+L12</f>
        <v/>
      </c>
      <c r="N12" s="88" t="n">
        <v>54</v>
      </c>
      <c r="O12" s="88" t="n">
        <v>50</v>
      </c>
      <c r="P12" s="88" t="n">
        <v>43</v>
      </c>
    </row>
    <row r="13">
      <c r="B13" s="16" t="inlineStr">
        <is>
          <t>ALBSFWY PHX</t>
        </is>
      </c>
      <c r="C13" s="17" t="n">
        <v>11185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1422</v>
      </c>
      <c r="E14" s="161" t="inlineStr">
        <is>
          <t>Room 5</t>
        </is>
      </c>
      <c r="F14" s="119" t="n">
        <v>26025</v>
      </c>
      <c r="G14" s="117" t="n">
        <v>19707.0525</v>
      </c>
      <c r="H14" s="117" t="n">
        <v>32103.30106595997</v>
      </c>
      <c r="I14" s="152">
        <f>G14+H14</f>
        <v/>
      </c>
      <c r="J14" s="119" t="n">
        <v>26364</v>
      </c>
      <c r="K14" s="117" t="n">
        <v>23402.966</v>
      </c>
      <c r="L14" s="117" t="n">
        <v>32677.38975017999</v>
      </c>
      <c r="M14" s="162">
        <f>K14+L14</f>
        <v/>
      </c>
      <c r="N14" s="88" t="n">
        <v>81</v>
      </c>
      <c r="O14" s="88" t="n">
        <v>77</v>
      </c>
      <c r="P14" s="88" t="n">
        <v>66</v>
      </c>
    </row>
    <row r="15">
      <c r="B15" s="28" t="inlineStr">
        <is>
          <t>FRY'S</t>
        </is>
      </c>
      <c r="C15" s="17" t="n">
        <v>32071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1037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5460.365447019999</v>
      </c>
      <c r="I16" s="152">
        <f>G16+H16</f>
        <v/>
      </c>
      <c r="J16" s="119" t="n">
        <v>0</v>
      </c>
      <c r="K16" s="117" t="n">
        <v>0</v>
      </c>
      <c r="L16" s="117" t="n">
        <v>5390.303587059999</v>
      </c>
      <c r="M16" s="162">
        <f>K16+L16</f>
        <v/>
      </c>
      <c r="N16" s="88" t="n">
        <v>12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185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11040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980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55884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11150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39262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137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2260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17390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1170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4.xml><?xml version="1.0" encoding="utf-8"?>
<worksheet xmlns:r="http://schemas.openxmlformats.org/officeDocument/2006/relationships" xmlns="http://schemas.openxmlformats.org/spreadsheetml/2006/main">
  <sheetPr codeName="Sheet354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8:15AM</t>
        </is>
      </c>
    </row>
    <row r="6">
      <c r="B6" s="16" t="inlineStr">
        <is>
          <t>QT</t>
        </is>
      </c>
      <c r="C6" s="17" t="n">
        <v>69</v>
      </c>
      <c r="E6" s="161" t="inlineStr">
        <is>
          <t xml:space="preserve">Room 1 </t>
        </is>
      </c>
      <c r="F6" s="119" t="n">
        <v>27107</v>
      </c>
      <c r="G6" s="117" t="n">
        <v>13569.79475</v>
      </c>
      <c r="H6" s="117" t="n">
        <v>4824.465109340002</v>
      </c>
      <c r="I6" s="152">
        <f>G6+H6</f>
        <v/>
      </c>
      <c r="J6" s="119" t="n">
        <v>28102</v>
      </c>
      <c r="K6" s="117" t="n">
        <v>15632.4915</v>
      </c>
      <c r="L6" s="117" t="n">
        <v>5084.506130040002</v>
      </c>
      <c r="M6" s="162">
        <f>K6+L6</f>
        <v/>
      </c>
      <c r="N6" s="87" t="n">
        <v>75</v>
      </c>
      <c r="O6" s="87" t="n">
        <v>73</v>
      </c>
      <c r="P6" s="87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29</v>
      </c>
      <c r="E8" s="161" t="inlineStr">
        <is>
          <t>Room 2</t>
        </is>
      </c>
      <c r="F8" s="119" t="n">
        <v>0</v>
      </c>
      <c r="G8" s="117" t="n">
        <v>0</v>
      </c>
      <c r="H8" s="117" t="n">
        <v>4565.494276399999</v>
      </c>
      <c r="I8" s="152">
        <f>G8+H8</f>
        <v/>
      </c>
      <c r="J8" s="119" t="n">
        <v>0</v>
      </c>
      <c r="K8" s="117" t="n">
        <v>0</v>
      </c>
      <c r="L8" s="117" t="n">
        <v>4681.592401259999</v>
      </c>
      <c r="M8" s="162">
        <f>K8+L8</f>
        <v/>
      </c>
      <c r="N8" s="87" t="n">
        <v>6</v>
      </c>
      <c r="O8" s="87" t="n">
        <v>6</v>
      </c>
      <c r="P8" s="87" t="n">
        <v>5</v>
      </c>
    </row>
    <row r="9">
      <c r="B9" s="16" t="inlineStr">
        <is>
          <t>SMITH'S</t>
        </is>
      </c>
      <c r="C9" s="17" t="n">
        <v>1870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20009</v>
      </c>
      <c r="G10" s="117" t="n">
        <v>13522.268</v>
      </c>
      <c r="H10" s="117" t="n">
        <v>921.2934129999999</v>
      </c>
      <c r="I10" s="152">
        <f>G10+H10</f>
        <v/>
      </c>
      <c r="J10" s="119" t="n">
        <v>20430</v>
      </c>
      <c r="K10" s="117" t="n">
        <v>14587.00399999999</v>
      </c>
      <c r="L10" s="117" t="n">
        <v>952.29943016</v>
      </c>
      <c r="M10" s="162">
        <f>K10+L10</f>
        <v/>
      </c>
      <c r="N10" s="88" t="n">
        <v>61</v>
      </c>
      <c r="O10" s="88" t="n">
        <v>60</v>
      </c>
      <c r="P10" s="88" t="n">
        <v>53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4385</v>
      </c>
      <c r="E12" s="161" t="inlineStr">
        <is>
          <t>Room 4</t>
        </is>
      </c>
      <c r="F12" s="119" t="n">
        <v>14410</v>
      </c>
      <c r="G12" s="117" t="n">
        <v>12540.80425</v>
      </c>
      <c r="H12" s="117" t="n">
        <v>18341.00406894001</v>
      </c>
      <c r="I12" s="152">
        <f>G12+H12</f>
        <v/>
      </c>
      <c r="J12" s="119" t="n">
        <v>14332</v>
      </c>
      <c r="K12" s="117" t="n">
        <v>14232.025</v>
      </c>
      <c r="L12" s="117" t="n">
        <v>17906.04869167</v>
      </c>
      <c r="M12" s="162">
        <f>K12+L12</f>
        <v/>
      </c>
      <c r="N12" s="88" t="n">
        <v>57</v>
      </c>
      <c r="O12" s="88" t="n">
        <v>55</v>
      </c>
      <c r="P12" s="88" t="n">
        <v>44</v>
      </c>
    </row>
    <row r="13">
      <c r="B13" s="16" t="inlineStr">
        <is>
          <t>ALBSFWY PHX</t>
        </is>
      </c>
      <c r="C13" s="17" t="n">
        <v>12608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2383</v>
      </c>
      <c r="E14" s="161" t="inlineStr">
        <is>
          <t>Room 5</t>
        </is>
      </c>
      <c r="F14" s="119" t="n">
        <v>27919</v>
      </c>
      <c r="G14" s="117" t="n">
        <v>21153.615</v>
      </c>
      <c r="H14" s="117" t="n">
        <v>33419.94964071999</v>
      </c>
      <c r="I14" s="152">
        <f>G14+H14</f>
        <v/>
      </c>
      <c r="J14" s="119" t="n">
        <v>27831</v>
      </c>
      <c r="K14" s="117" t="n">
        <v>23082.0095</v>
      </c>
      <c r="L14" s="117" t="n">
        <v>33442.38226139999</v>
      </c>
      <c r="M14" s="162">
        <f>K14+L14</f>
        <v/>
      </c>
      <c r="N14" s="88" t="n">
        <v>72</v>
      </c>
      <c r="O14" s="88" t="n">
        <v>68</v>
      </c>
      <c r="P14" s="88" t="n">
        <v>61</v>
      </c>
    </row>
    <row r="15">
      <c r="B15" s="28" t="inlineStr">
        <is>
          <t>FRY'S</t>
        </is>
      </c>
      <c r="C15" s="17" t="n">
        <v>32888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1535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9430.28327516</v>
      </c>
      <c r="I16" s="152">
        <f>G16+H16</f>
        <v/>
      </c>
      <c r="J16" s="119" t="n">
        <v>0</v>
      </c>
      <c r="K16" s="117" t="n">
        <v>0</v>
      </c>
      <c r="L16" s="117" t="n">
        <v>9552.28712004</v>
      </c>
      <c r="M16" s="162">
        <f>K16+L16</f>
        <v/>
      </c>
      <c r="N16" s="88" t="n">
        <v>11</v>
      </c>
      <c r="O16" s="88" t="n">
        <v>11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366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11270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1661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5414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11781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29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39295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69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4385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17665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5.xml><?xml version="1.0" encoding="utf-8"?>
<worksheet xmlns:r="http://schemas.openxmlformats.org/officeDocument/2006/relationships" xmlns="http://schemas.openxmlformats.org/spreadsheetml/2006/main">
  <sheetPr codeName="Sheet355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8:15AM</t>
        </is>
      </c>
    </row>
    <row r="6">
      <c r="B6" s="16" t="inlineStr">
        <is>
          <t>QT</t>
        </is>
      </c>
      <c r="C6" s="17" t="n">
        <v>118</v>
      </c>
      <c r="E6" s="161" t="inlineStr">
        <is>
          <t xml:space="preserve">Room 1 </t>
        </is>
      </c>
      <c r="F6" s="119" t="n">
        <v>28195</v>
      </c>
      <c r="G6" s="117" t="n">
        <v>14503.99548333334</v>
      </c>
      <c r="H6" s="117" t="n">
        <v>6432.461140359999</v>
      </c>
      <c r="I6" s="152">
        <f>G6+H6</f>
        <v/>
      </c>
      <c r="J6" s="119" t="n">
        <v>28590</v>
      </c>
      <c r="K6" s="117" t="n">
        <v>16620.18923333333</v>
      </c>
      <c r="L6" s="117" t="n">
        <v>6585.809285299996</v>
      </c>
      <c r="M6" s="162">
        <f>K6+L6</f>
        <v/>
      </c>
      <c r="N6" s="87" t="n">
        <v>78</v>
      </c>
      <c r="O6" s="87" t="n">
        <v>75</v>
      </c>
      <c r="P6" s="87" t="n">
        <v>66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4311.64122614</v>
      </c>
      <c r="I8" s="152">
        <f>G8+H8</f>
        <v/>
      </c>
      <c r="J8" s="119" t="n">
        <v>0</v>
      </c>
      <c r="K8" s="117" t="n">
        <v>0</v>
      </c>
      <c r="L8" s="117" t="n">
        <v>4423.81262722</v>
      </c>
      <c r="M8" s="162">
        <f>K8+L8</f>
        <v/>
      </c>
      <c r="N8" s="87" t="n">
        <v>8</v>
      </c>
      <c r="O8" s="87" t="n">
        <v>8</v>
      </c>
      <c r="P8" s="87" t="n">
        <v>7</v>
      </c>
    </row>
    <row r="9">
      <c r="B9" s="16" t="inlineStr">
        <is>
          <t>SMITH'S</t>
        </is>
      </c>
      <c r="C9" s="17" t="n">
        <v>2453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850</v>
      </c>
      <c r="E10" s="161" t="inlineStr">
        <is>
          <t>Room 3</t>
        </is>
      </c>
      <c r="F10" s="119" t="n">
        <v>21073</v>
      </c>
      <c r="G10" s="117" t="n">
        <v>14612.72375</v>
      </c>
      <c r="H10" s="117" t="n">
        <v>1297.65096404</v>
      </c>
      <c r="I10" s="152">
        <f>G10+H10</f>
        <v/>
      </c>
      <c r="J10" s="119" t="n">
        <v>21276</v>
      </c>
      <c r="K10" s="117" t="n">
        <v>16023.41175</v>
      </c>
      <c r="L10" s="117" t="n">
        <v>1292.01586994</v>
      </c>
      <c r="M10" s="162">
        <f>K10+L10</f>
        <v/>
      </c>
      <c r="N10" s="88" t="n">
        <v>66</v>
      </c>
      <c r="O10" s="88" t="n">
        <v>65</v>
      </c>
      <c r="P10" s="88" t="n">
        <v>62</v>
      </c>
    </row>
    <row r="11">
      <c r="B11" s="28" t="inlineStr">
        <is>
          <t>SPROUTS CO</t>
        </is>
      </c>
      <c r="C11" s="17" t="n">
        <v>465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3907</v>
      </c>
      <c r="E12" s="161" t="inlineStr">
        <is>
          <t>Room 4</t>
        </is>
      </c>
      <c r="F12" s="119" t="n">
        <v>19827</v>
      </c>
      <c r="G12" s="117" t="n">
        <v>15643.53900000001</v>
      </c>
      <c r="H12" s="117" t="n">
        <v>24780.97509428</v>
      </c>
      <c r="I12" s="152">
        <f>G12+H12</f>
        <v/>
      </c>
      <c r="J12" s="119" t="n">
        <v>21105</v>
      </c>
      <c r="K12" s="117" t="n">
        <v>20349.12825000001</v>
      </c>
      <c r="L12" s="117" t="n">
        <v>25914.45562320999</v>
      </c>
      <c r="M12" s="162">
        <f>K12+L12</f>
        <v/>
      </c>
      <c r="N12" s="88" t="n">
        <v>57</v>
      </c>
      <c r="O12" s="88" t="n">
        <v>55</v>
      </c>
      <c r="P12" s="88" t="n">
        <v>49</v>
      </c>
    </row>
    <row r="13">
      <c r="B13" s="16" t="inlineStr">
        <is>
          <t>ALBSFWY PHX</t>
        </is>
      </c>
      <c r="C13" s="17" t="n">
        <v>13131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1546</v>
      </c>
      <c r="E14" s="161" t="inlineStr">
        <is>
          <t>Room 5</t>
        </is>
      </c>
      <c r="F14" s="119" t="n">
        <v>31836</v>
      </c>
      <c r="G14" s="117" t="n">
        <v>20899.93325</v>
      </c>
      <c r="H14" s="117" t="n">
        <v>38285.69645866003</v>
      </c>
      <c r="I14" s="152">
        <f>G14+H14</f>
        <v/>
      </c>
      <c r="J14" s="119" t="n">
        <v>35082</v>
      </c>
      <c r="K14" s="117" t="n">
        <v>30101.9225</v>
      </c>
      <c r="L14" s="117" t="n">
        <v>43191.75950611999</v>
      </c>
      <c r="M14" s="162">
        <f>K14+L14</f>
        <v/>
      </c>
      <c r="N14" s="88" t="n">
        <v>85</v>
      </c>
      <c r="O14" s="88" t="n">
        <v>79</v>
      </c>
      <c r="P14" s="88" t="n">
        <v>73</v>
      </c>
    </row>
    <row r="15">
      <c r="B15" s="28" t="inlineStr">
        <is>
          <t>FRY'S</t>
        </is>
      </c>
      <c r="C15" s="17">
        <f>41511+8307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1030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6777.541974760001</v>
      </c>
      <c r="I16" s="152">
        <f>G16+H16</f>
        <v/>
      </c>
      <c r="J16" s="119" t="n">
        <v>0</v>
      </c>
      <c r="K16" s="117" t="n">
        <v>0</v>
      </c>
      <c r="L16" s="117" t="n">
        <v>6913.90781818</v>
      </c>
      <c r="M16" s="162">
        <f>K16+L16</f>
        <v/>
      </c>
      <c r="N16" s="88" t="n">
        <v>14</v>
      </c>
      <c r="O16" s="88" t="n">
        <v>10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172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9536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2192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4818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12513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45269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118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3907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16600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1315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6.xml><?xml version="1.0" encoding="utf-8"?>
<worksheet xmlns:r="http://schemas.openxmlformats.org/officeDocument/2006/relationships" xmlns="http://schemas.openxmlformats.org/spreadsheetml/2006/main">
  <sheetPr codeName="Sheet356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inlineStr">
        <is>
          <t>Updated 8:25AM</t>
        </is>
      </c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23698</v>
      </c>
      <c r="G6" s="117" t="n">
        <v>14308.3655</v>
      </c>
      <c r="H6" s="117" t="n">
        <v>4679.19418934</v>
      </c>
      <c r="I6" s="152">
        <f>G6+H6</f>
        <v/>
      </c>
      <c r="J6" s="119" t="n">
        <v>24353</v>
      </c>
      <c r="K6" s="117" t="n">
        <v>14776.88175</v>
      </c>
      <c r="L6" s="117" t="n">
        <v>4496.589922540003</v>
      </c>
      <c r="M6" s="162">
        <f>K6+L6</f>
        <v/>
      </c>
      <c r="N6" s="87" t="n">
        <v>77</v>
      </c>
      <c r="O6" s="87" t="n">
        <v>74</v>
      </c>
      <c r="P6" s="87" t="n">
        <v>65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4620.24063068</v>
      </c>
      <c r="I8" s="152">
        <f>G8+H8</f>
        <v/>
      </c>
      <c r="J8" s="119" t="n">
        <v>0</v>
      </c>
      <c r="K8" s="117" t="n">
        <v>0</v>
      </c>
      <c r="L8" s="117" t="n">
        <v>4718.511952460001</v>
      </c>
      <c r="M8" s="162">
        <f>K8+L8</f>
        <v/>
      </c>
      <c r="N8" s="87" t="n">
        <v>8</v>
      </c>
      <c r="O8" s="87" t="n">
        <v>8</v>
      </c>
      <c r="P8" s="87" t="n">
        <v>7</v>
      </c>
    </row>
    <row r="9">
      <c r="B9" s="16" t="inlineStr">
        <is>
          <t>SMITH'S</t>
        </is>
      </c>
      <c r="C9" s="17" t="n">
        <v>1999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18323</v>
      </c>
      <c r="G10" s="117" t="n">
        <v>14754.142</v>
      </c>
      <c r="H10" s="117" t="n">
        <v>778.697691</v>
      </c>
      <c r="I10" s="152">
        <f>G10+H10</f>
        <v/>
      </c>
      <c r="J10" s="119" t="n">
        <v>18183</v>
      </c>
      <c r="K10" s="117" t="n">
        <v>14390.559</v>
      </c>
      <c r="L10" s="117" t="n">
        <v>775.9067221</v>
      </c>
      <c r="M10" s="162">
        <f>K10+L10</f>
        <v/>
      </c>
      <c r="N10" s="88" t="n">
        <v>58</v>
      </c>
      <c r="O10" s="88" t="n">
        <v>58</v>
      </c>
      <c r="P10" s="88" t="n">
        <v>54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4909</v>
      </c>
      <c r="E12" s="161" t="inlineStr">
        <is>
          <t>Room 4</t>
        </is>
      </c>
      <c r="F12" s="119" t="n">
        <v>17420</v>
      </c>
      <c r="G12" s="117" t="n">
        <v>15573.585</v>
      </c>
      <c r="H12" s="117" t="n">
        <v>22085.08643243</v>
      </c>
      <c r="I12" s="152">
        <f>G12+H12</f>
        <v/>
      </c>
      <c r="J12" s="119" t="n">
        <v>18399</v>
      </c>
      <c r="K12" s="117" t="n">
        <v>19258.40350000001</v>
      </c>
      <c r="L12" s="117" t="n">
        <v>22901.84533837001</v>
      </c>
      <c r="M12" s="162">
        <f>K12+L12</f>
        <v/>
      </c>
      <c r="N12" s="88" t="n">
        <v>61</v>
      </c>
      <c r="O12" s="88" t="n">
        <v>58</v>
      </c>
      <c r="P12" s="88" t="n">
        <v>49</v>
      </c>
    </row>
    <row r="13">
      <c r="B13" s="16" t="inlineStr">
        <is>
          <t>ALBSFWY PHX</t>
        </is>
      </c>
      <c r="C13" s="17" t="n">
        <v>9885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2263</v>
      </c>
      <c r="E14" s="161" t="inlineStr">
        <is>
          <t>Room 5</t>
        </is>
      </c>
      <c r="F14" s="119" t="n">
        <v>32230</v>
      </c>
      <c r="G14" s="117" t="n">
        <v>24121.72675</v>
      </c>
      <c r="H14" s="117" t="n">
        <v>40589.37546678002</v>
      </c>
      <c r="I14" s="152">
        <f>G14+H14</f>
        <v/>
      </c>
      <c r="J14" s="119" t="n">
        <v>34051</v>
      </c>
      <c r="K14" s="117" t="n">
        <v>31681.14025</v>
      </c>
      <c r="L14" s="117" t="n">
        <v>43190.95346080002</v>
      </c>
      <c r="M14" s="162">
        <f>K14+L14</f>
        <v/>
      </c>
      <c r="N14" s="88" t="n">
        <v>89</v>
      </c>
      <c r="O14" s="88" t="n">
        <v>91</v>
      </c>
      <c r="P14" s="88" t="n">
        <v>70</v>
      </c>
    </row>
    <row r="15">
      <c r="B15" s="28" t="inlineStr">
        <is>
          <t>FRY'S</t>
        </is>
      </c>
      <c r="C15" s="17">
        <f>41815+9131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2327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11044.13016626</v>
      </c>
      <c r="I16" s="152">
        <f>G16+H16</f>
        <v/>
      </c>
      <c r="J16" s="119" t="n">
        <v>0</v>
      </c>
      <c r="K16" s="117" t="n">
        <v>0</v>
      </c>
      <c r="L16" s="117" t="n">
        <v>11010.12594504</v>
      </c>
      <c r="M16" s="162">
        <f>K16+L16</f>
        <v/>
      </c>
      <c r="N16" s="88" t="n">
        <v>10</v>
      </c>
      <c r="O16" s="88" t="n">
        <v>11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589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10130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553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5067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9952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48117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4909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15255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7.xml><?xml version="1.0" encoding="utf-8"?>
<worksheet xmlns:r="http://schemas.openxmlformats.org/officeDocument/2006/relationships" xmlns="http://schemas.openxmlformats.org/spreadsheetml/2006/main">
  <sheetPr codeName="Sheet357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44709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71</v>
      </c>
      <c r="E6" s="161" t="inlineStr">
        <is>
          <t xml:space="preserve">Room 1 </t>
        </is>
      </c>
      <c r="F6" s="119" t="n">
        <v>25987</v>
      </c>
      <c r="G6" s="117" t="n">
        <v>13180.47881666667</v>
      </c>
      <c r="H6" s="117" t="n">
        <v>5543.34835314</v>
      </c>
      <c r="I6" s="152">
        <f>G6+H6</f>
        <v/>
      </c>
      <c r="J6" s="119" t="n">
        <v>25695</v>
      </c>
      <c r="K6" s="117" t="n">
        <v>15401.83231666667</v>
      </c>
      <c r="L6" s="117" t="n">
        <v>5385.833491699996</v>
      </c>
      <c r="M6" s="162">
        <f>K6+L6</f>
        <v/>
      </c>
      <c r="N6" s="87" t="n">
        <v>81</v>
      </c>
      <c r="O6" s="87" t="n">
        <v>76</v>
      </c>
      <c r="P6" s="87" t="n">
        <v>64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3758.079141740001</v>
      </c>
      <c r="I8" s="152">
        <f>G8+H8</f>
        <v/>
      </c>
      <c r="J8" s="119" t="n">
        <v>0</v>
      </c>
      <c r="K8" s="117" t="n">
        <v>0</v>
      </c>
      <c r="L8" s="117" t="n">
        <v>3704.275208000001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1963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775</v>
      </c>
      <c r="E10" s="161" t="inlineStr">
        <is>
          <t>Room 3</t>
        </is>
      </c>
      <c r="F10" s="119" t="n">
        <v>18442</v>
      </c>
      <c r="G10" s="117" t="n">
        <v>12734.23625</v>
      </c>
      <c r="H10" s="117" t="n">
        <v>1272.6981337</v>
      </c>
      <c r="I10" s="152">
        <f>G10+H10</f>
        <v/>
      </c>
      <c r="J10" s="119" t="n">
        <v>18054</v>
      </c>
      <c r="K10" s="117" t="n">
        <v>13071.94425</v>
      </c>
      <c r="L10" s="117" t="n">
        <v>1213.22033914</v>
      </c>
      <c r="M10" s="162">
        <f>K10+L10</f>
        <v/>
      </c>
      <c r="N10" s="88" t="n">
        <v>63</v>
      </c>
      <c r="O10" s="88" t="n">
        <v>63</v>
      </c>
      <c r="P10" s="88" t="n">
        <v>61</v>
      </c>
    </row>
    <row r="11">
      <c r="B11" s="28" t="inlineStr">
        <is>
          <t>SPROUTS CO</t>
        </is>
      </c>
      <c r="C11" s="17" t="n">
        <v>460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2595</v>
      </c>
      <c r="E12" s="161" t="inlineStr">
        <is>
          <t>Room 4</t>
        </is>
      </c>
      <c r="F12" s="119" t="n">
        <v>18246</v>
      </c>
      <c r="G12" s="117" t="n">
        <v>15092.98925</v>
      </c>
      <c r="H12" s="117" t="n">
        <v>22253.61512408001</v>
      </c>
      <c r="I12" s="152">
        <f>G12+H12</f>
        <v/>
      </c>
      <c r="J12" s="119" t="n">
        <v>17536</v>
      </c>
      <c r="K12" s="117" t="n">
        <v>16598.32225</v>
      </c>
      <c r="L12" s="117" t="n">
        <v>22476.79237125</v>
      </c>
      <c r="M12" s="162">
        <f>K12+L12</f>
        <v/>
      </c>
      <c r="N12" s="88" t="n">
        <v>64</v>
      </c>
      <c r="O12" s="88" t="n">
        <v>62</v>
      </c>
      <c r="P12" s="88" t="n">
        <v>53</v>
      </c>
    </row>
    <row r="13">
      <c r="B13" s="16" t="inlineStr">
        <is>
          <t>ALBSFWY PHX</t>
        </is>
      </c>
      <c r="C13" s="17" t="n">
        <v>11417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1297</v>
      </c>
      <c r="E14" s="161" t="inlineStr">
        <is>
          <t>Room 5</t>
        </is>
      </c>
      <c r="F14" s="119" t="n">
        <v>30473</v>
      </c>
      <c r="G14" s="117" t="n">
        <v>24703.4015</v>
      </c>
      <c r="H14" s="117" t="n">
        <v>38125.57303798003</v>
      </c>
      <c r="I14" s="152">
        <f>G14+H14</f>
        <v/>
      </c>
      <c r="J14" s="119" t="n">
        <v>30906</v>
      </c>
      <c r="K14" s="117" t="n">
        <v>29905.88325</v>
      </c>
      <c r="L14" s="117" t="n">
        <v>39016.41541088004</v>
      </c>
      <c r="M14" s="162">
        <f>K14+L14</f>
        <v/>
      </c>
      <c r="N14" s="88" t="n">
        <v>84</v>
      </c>
      <c r="O14" s="88" t="n">
        <v>86</v>
      </c>
      <c r="P14" s="88" t="n">
        <v>63</v>
      </c>
    </row>
    <row r="15">
      <c r="B15" s="28" t="inlineStr">
        <is>
          <t>FRY'S</t>
        </is>
      </c>
      <c r="C15" s="17">
        <f>37081+7425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1081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5864.82348982</v>
      </c>
      <c r="I16" s="152">
        <f>G16+H16</f>
        <v/>
      </c>
      <c r="J16" s="119" t="n">
        <v>0</v>
      </c>
      <c r="K16" s="117" t="n">
        <v>0</v>
      </c>
      <c r="L16" s="117" t="n">
        <v>6026.632269199999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241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10382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1457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4954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11306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45332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71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2595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17385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1235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8.xml><?xml version="1.0" encoding="utf-8"?>
<worksheet xmlns:r="http://schemas.openxmlformats.org/officeDocument/2006/relationships" xmlns="http://schemas.openxmlformats.org/spreadsheetml/2006/main">
  <sheetPr codeName="Sheet358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10680</v>
      </c>
      <c r="G6" s="117" t="n">
        <v>3609</v>
      </c>
      <c r="H6" s="117" t="n">
        <v>809</v>
      </c>
      <c r="I6" s="152">
        <f>G6+H6</f>
        <v/>
      </c>
      <c r="J6" s="119" t="n">
        <v>11189</v>
      </c>
      <c r="K6" s="117" t="n">
        <v>3786</v>
      </c>
      <c r="L6" s="117" t="n">
        <v>946</v>
      </c>
      <c r="M6" s="162">
        <f>K6+L6</f>
        <v/>
      </c>
      <c r="N6" s="87" t="n">
        <v>46</v>
      </c>
      <c r="O6" s="87" t="n">
        <v>43</v>
      </c>
      <c r="P6" s="87" t="n">
        <v>37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5790</v>
      </c>
      <c r="G10" s="117" t="n">
        <v>2985</v>
      </c>
      <c r="H10" s="117" t="n">
        <v>887</v>
      </c>
      <c r="I10" s="152">
        <f>G10+H10</f>
        <v/>
      </c>
      <c r="J10" s="119" t="n">
        <v>6132</v>
      </c>
      <c r="K10" s="117" t="n">
        <v>3145</v>
      </c>
      <c r="L10" s="117" t="n">
        <v>927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0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11245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867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5209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16470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59.xml><?xml version="1.0" encoding="utf-8"?>
<worksheet xmlns:r="http://schemas.openxmlformats.org/officeDocument/2006/relationships" xmlns="http://schemas.openxmlformats.org/spreadsheetml/2006/main">
  <sheetPr codeName="Sheet359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78</v>
      </c>
      <c r="E6" s="161" t="inlineStr">
        <is>
          <t xml:space="preserve">Room 1 </t>
        </is>
      </c>
      <c r="F6" s="119" t="n">
        <v>23009</v>
      </c>
      <c r="G6" s="117" t="n">
        <v>12271.31716666667</v>
      </c>
      <c r="H6" s="117" t="n">
        <v>4207.337419780002</v>
      </c>
      <c r="I6" s="152">
        <f>G6+H6</f>
        <v/>
      </c>
      <c r="J6" s="119" t="n">
        <v>22208</v>
      </c>
      <c r="K6" s="117" t="n">
        <v>12186.08766666667</v>
      </c>
      <c r="L6" s="117" t="n">
        <v>3737.565002820002</v>
      </c>
      <c r="M6" s="162">
        <f>K6+L6</f>
        <v/>
      </c>
      <c r="N6" s="87" t="n">
        <v>79</v>
      </c>
      <c r="O6" s="87" t="n">
        <v>78</v>
      </c>
      <c r="P6" s="87" t="n">
        <v>69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3673.69698776</v>
      </c>
      <c r="I8" s="152">
        <f>G8+H8</f>
        <v/>
      </c>
      <c r="J8" s="119" t="n">
        <v>0</v>
      </c>
      <c r="K8" s="117" t="n">
        <v>0</v>
      </c>
      <c r="L8" s="117" t="n">
        <v>3569.930191899999</v>
      </c>
      <c r="M8" s="162">
        <f>K8+L8</f>
        <v/>
      </c>
      <c r="N8" s="87" t="n">
        <v>8</v>
      </c>
      <c r="O8" s="87" t="n">
        <v>8</v>
      </c>
      <c r="P8" s="87" t="n">
        <v>6</v>
      </c>
    </row>
    <row r="9">
      <c r="B9" s="16" t="inlineStr">
        <is>
          <t>SMITH'S</t>
        </is>
      </c>
      <c r="C9" s="17" t="n">
        <v>1842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365</v>
      </c>
      <c r="E10" s="161" t="inlineStr">
        <is>
          <t>Room 3</t>
        </is>
      </c>
      <c r="F10" s="119" t="n">
        <v>18377</v>
      </c>
      <c r="G10" s="117" t="n">
        <v>12994.27575</v>
      </c>
      <c r="H10" s="117" t="n">
        <v>952.6582615000002</v>
      </c>
      <c r="I10" s="152">
        <f>G10+H10</f>
        <v/>
      </c>
      <c r="J10" s="119" t="n">
        <v>18010</v>
      </c>
      <c r="K10" s="117" t="n">
        <v>12890.78025</v>
      </c>
      <c r="L10" s="117" t="n">
        <v>942.7131914399999</v>
      </c>
      <c r="M10" s="162">
        <f>K10+L10</f>
        <v/>
      </c>
      <c r="N10" s="88" t="n">
        <v>56</v>
      </c>
      <c r="O10" s="88" t="n">
        <v>56</v>
      </c>
      <c r="P10" s="88" t="n">
        <v>54</v>
      </c>
    </row>
    <row r="11">
      <c r="B11" s="28" t="inlineStr">
        <is>
          <t>SPROUTS CO</t>
        </is>
      </c>
      <c r="C11" s="17" t="n">
        <v>260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1844</v>
      </c>
      <c r="E12" s="161" t="inlineStr">
        <is>
          <t>Room 4</t>
        </is>
      </c>
      <c r="F12" s="119" t="n">
        <v>14284</v>
      </c>
      <c r="G12" s="117" t="n">
        <v>12213.83116666666</v>
      </c>
      <c r="H12" s="117" t="n">
        <v>18162.30143703002</v>
      </c>
      <c r="I12" s="152">
        <f>G12+H12</f>
        <v/>
      </c>
      <c r="J12" s="119" t="n">
        <v>13496</v>
      </c>
      <c r="K12" s="117" t="n">
        <v>12719.80116666666</v>
      </c>
      <c r="L12" s="117" t="n">
        <v>17563.85020383001</v>
      </c>
      <c r="M12" s="162">
        <f>K12+L12</f>
        <v/>
      </c>
      <c r="N12" s="88" t="n">
        <v>55</v>
      </c>
      <c r="O12" s="88" t="n">
        <v>54</v>
      </c>
      <c r="P12" s="88" t="n">
        <v>42</v>
      </c>
    </row>
    <row r="13">
      <c r="B13" s="16" t="inlineStr">
        <is>
          <t>ALBSFWY PHX</t>
        </is>
      </c>
      <c r="C13" s="17" t="n">
        <v>9076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1994</v>
      </c>
      <c r="E14" s="161" t="inlineStr">
        <is>
          <t>Room 5</t>
        </is>
      </c>
      <c r="F14" s="119" t="n">
        <v>23012</v>
      </c>
      <c r="G14" s="117" t="n">
        <v>18924.59</v>
      </c>
      <c r="H14" s="117" t="n">
        <v>28173.89295486001</v>
      </c>
      <c r="I14" s="152">
        <f>G14+H14</f>
        <v/>
      </c>
      <c r="J14" s="119" t="n">
        <v>21870</v>
      </c>
      <c r="K14" s="117" t="n">
        <v>20767.315</v>
      </c>
      <c r="L14" s="117" t="n">
        <v>26934.81043054</v>
      </c>
      <c r="M14" s="162">
        <f>K14+L14</f>
        <v/>
      </c>
      <c r="N14" s="88" t="n">
        <v>80</v>
      </c>
      <c r="O14" s="88" t="n">
        <v>87</v>
      </c>
      <c r="P14" s="88" t="n">
        <v>70</v>
      </c>
    </row>
    <row r="15">
      <c r="B15" s="28" t="inlineStr">
        <is>
          <t>FRY'S</t>
        </is>
      </c>
      <c r="C15" s="17" t="n">
        <v>30202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1577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8885.9254793</v>
      </c>
      <c r="I16" s="152">
        <f>G16+H16</f>
        <v/>
      </c>
      <c r="J16" s="119" t="n">
        <v>0</v>
      </c>
      <c r="K16" s="117" t="n">
        <v>0</v>
      </c>
      <c r="L16" s="117" t="n">
        <v>8788.531423699998</v>
      </c>
      <c r="M16" s="162">
        <f>K16+L16</f>
        <v/>
      </c>
      <c r="N16" s="88" t="n">
        <v>11</v>
      </c>
      <c r="O16" s="88" t="n">
        <v>11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575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10562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1169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5054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10059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38118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78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1844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16970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625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0.xml><?xml version="1.0" encoding="utf-8"?>
<worksheet xmlns:r="http://schemas.openxmlformats.org/officeDocument/2006/relationships" xmlns="http://schemas.openxmlformats.org/spreadsheetml/2006/main">
  <sheetPr codeName="Sheet360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4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172</v>
      </c>
      <c r="E6" s="161" t="inlineStr">
        <is>
          <t xml:space="preserve">Room 1 </t>
        </is>
      </c>
      <c r="F6" s="119" t="n">
        <v>27200</v>
      </c>
      <c r="G6" s="117" t="n">
        <v>12715.82408333333</v>
      </c>
      <c r="H6" s="117" t="n">
        <v>5536.757021919996</v>
      </c>
      <c r="I6" s="152">
        <f>G6+H6</f>
        <v/>
      </c>
      <c r="J6" s="119" t="n">
        <v>26793</v>
      </c>
      <c r="K6" s="117" t="n">
        <v>13669.21908333333</v>
      </c>
      <c r="L6" s="117" t="n">
        <v>5308.905988779997</v>
      </c>
      <c r="M6" s="162">
        <f>K6+L6</f>
        <v/>
      </c>
      <c r="N6" s="87" t="n">
        <v>81</v>
      </c>
      <c r="O6" s="87" t="n">
        <v>77</v>
      </c>
      <c r="P6" s="87" t="n">
        <v>69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3455.079751260001</v>
      </c>
      <c r="I8" s="152">
        <f>G8+H8</f>
        <v/>
      </c>
      <c r="J8" s="119" t="n">
        <v>0</v>
      </c>
      <c r="K8" s="117" t="n">
        <v>0</v>
      </c>
      <c r="L8" s="117" t="n">
        <v>3430.0318864</v>
      </c>
      <c r="M8" s="162">
        <f>K8+L8</f>
        <v/>
      </c>
      <c r="N8" s="87" t="n">
        <v>5</v>
      </c>
      <c r="O8" s="87" t="n">
        <v>5</v>
      </c>
      <c r="P8" s="87" t="n">
        <v>5</v>
      </c>
    </row>
    <row r="9">
      <c r="B9" s="16" t="inlineStr">
        <is>
          <t>SMITH'S</t>
        </is>
      </c>
      <c r="C9" s="17" t="n">
        <v>2696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750</v>
      </c>
      <c r="E10" s="161" t="inlineStr">
        <is>
          <t>Room 3</t>
        </is>
      </c>
      <c r="F10" s="119" t="n">
        <v>20067</v>
      </c>
      <c r="G10" s="117" t="n">
        <v>13013.54675</v>
      </c>
      <c r="H10" s="117" t="n">
        <v>1362.09429384</v>
      </c>
      <c r="I10" s="152">
        <f>G10+H10</f>
        <v/>
      </c>
      <c r="J10" s="119" t="n">
        <v>19783</v>
      </c>
      <c r="K10" s="117" t="n">
        <v>13154.30425</v>
      </c>
      <c r="L10" s="117" t="n">
        <v>1381.89033152</v>
      </c>
      <c r="M10" s="162">
        <f>K10+L10</f>
        <v/>
      </c>
      <c r="N10" s="88" t="n">
        <v>61</v>
      </c>
      <c r="O10" s="88" t="n">
        <v>61</v>
      </c>
      <c r="P10" s="88" t="n">
        <v>57</v>
      </c>
    </row>
    <row r="11">
      <c r="B11" s="28" t="inlineStr">
        <is>
          <t>SPROUTS CO</t>
        </is>
      </c>
      <c r="C11" s="17" t="n">
        <v>450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2349</v>
      </c>
      <c r="E12" s="161" t="inlineStr">
        <is>
          <t>Room 4</t>
        </is>
      </c>
      <c r="F12" s="119" t="n">
        <v>15586</v>
      </c>
      <c r="G12" s="117" t="n">
        <v>12322.344</v>
      </c>
      <c r="H12" s="117" t="n">
        <v>19237.30175277</v>
      </c>
      <c r="I12" s="152">
        <f>G12+H12</f>
        <v/>
      </c>
      <c r="J12" s="119" t="n">
        <v>15643</v>
      </c>
      <c r="K12" s="117" t="n">
        <v>13932.724</v>
      </c>
      <c r="L12" s="117" t="n">
        <v>19309.37860801</v>
      </c>
      <c r="M12" s="162">
        <f>K12+L12</f>
        <v/>
      </c>
      <c r="N12" s="88" t="n">
        <v>53</v>
      </c>
      <c r="O12" s="88" t="n">
        <v>51</v>
      </c>
      <c r="P12" s="88" t="n">
        <v>44</v>
      </c>
    </row>
    <row r="13">
      <c r="B13" s="16" t="inlineStr">
        <is>
          <t>ALBSFWY PHX</t>
        </is>
      </c>
      <c r="C13" s="17" t="n">
        <v>9672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1361</v>
      </c>
      <c r="E14" s="161" t="inlineStr">
        <is>
          <t>Room 5</t>
        </is>
      </c>
      <c r="F14" s="119" t="n">
        <v>26505</v>
      </c>
      <c r="G14" s="117" t="n">
        <v>19471.495</v>
      </c>
      <c r="H14" s="117" t="n">
        <v>32099.35995586001</v>
      </c>
      <c r="I14" s="152">
        <f>G14+H14</f>
        <v/>
      </c>
      <c r="J14" s="119" t="n">
        <v>26960</v>
      </c>
      <c r="K14" s="117" t="n">
        <v>23143.71625</v>
      </c>
      <c r="L14" s="117" t="n">
        <v>32758.78777930002</v>
      </c>
      <c r="M14" s="162">
        <f>K14+L14</f>
        <v/>
      </c>
      <c r="N14" s="88" t="n">
        <v>82</v>
      </c>
      <c r="O14" s="88" t="n">
        <v>86</v>
      </c>
      <c r="P14" s="88" t="n">
        <v>71</v>
      </c>
    </row>
    <row r="15">
      <c r="B15" s="28" t="inlineStr">
        <is>
          <t>FRY'S</t>
        </is>
      </c>
      <c r="C15" s="17">
        <f>39598-5322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1017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5516.916669679998</v>
      </c>
      <c r="I16" s="152">
        <f>G16+H16</f>
        <v/>
      </c>
      <c r="J16" s="119" t="n">
        <v>0</v>
      </c>
      <c r="K16" s="117" t="n">
        <v>0</v>
      </c>
      <c r="L16" s="117" t="n">
        <v>5479.9312523</v>
      </c>
      <c r="M16" s="162">
        <f>K16+L16</f>
        <v/>
      </c>
      <c r="N16" s="88" t="n">
        <v>12</v>
      </c>
      <c r="O16" s="88" t="n">
        <v>11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248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11415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842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5317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10805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38761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172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2349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17410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1200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1.xml><?xml version="1.0" encoding="utf-8"?>
<worksheet xmlns:r="http://schemas.openxmlformats.org/officeDocument/2006/relationships" xmlns="http://schemas.openxmlformats.org/spreadsheetml/2006/main">
  <sheetPr codeName="Sheet361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P29" sqref="P2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56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50</v>
      </c>
      <c r="E6" s="161" t="inlineStr">
        <is>
          <t xml:space="preserve">Room 1 </t>
        </is>
      </c>
      <c r="F6" s="119" t="n">
        <v>25765</v>
      </c>
      <c r="G6" s="117" t="n">
        <v>13526.44975</v>
      </c>
      <c r="H6" s="117" t="n">
        <v>4836.232060000001</v>
      </c>
      <c r="I6" s="152">
        <f>G6+H6</f>
        <v/>
      </c>
      <c r="J6" s="119" t="n">
        <v>24318</v>
      </c>
      <c r="K6" s="117" t="n">
        <v>14230.54775</v>
      </c>
      <c r="L6" s="117" t="n">
        <v>4496.000588139999</v>
      </c>
      <c r="M6" s="162">
        <f>K6+L6</f>
        <v/>
      </c>
      <c r="N6" s="87" t="n">
        <v>74</v>
      </c>
      <c r="O6" s="87" t="n">
        <v>70</v>
      </c>
      <c r="P6" s="87" t="n">
        <v>65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29</v>
      </c>
      <c r="E8" s="161" t="inlineStr">
        <is>
          <t>Room 2</t>
        </is>
      </c>
      <c r="F8" s="119" t="n">
        <v>0</v>
      </c>
      <c r="G8" s="117" t="n">
        <v>0</v>
      </c>
      <c r="H8" s="117" t="n">
        <v>4374.69955352</v>
      </c>
      <c r="I8" s="152">
        <f>G8+H8</f>
        <v/>
      </c>
      <c r="J8" s="119" t="n">
        <v>0</v>
      </c>
      <c r="K8" s="117" t="n">
        <v>0</v>
      </c>
      <c r="L8" s="117" t="n">
        <v>4185.51010252</v>
      </c>
      <c r="M8" s="162">
        <f>K8+L8</f>
        <v/>
      </c>
      <c r="N8" s="87" t="n">
        <v>5</v>
      </c>
      <c r="O8" s="87" t="n">
        <v>5</v>
      </c>
      <c r="P8" s="87" t="n">
        <v>5</v>
      </c>
    </row>
    <row r="9">
      <c r="B9" s="16" t="inlineStr">
        <is>
          <t>SMITH'S</t>
        </is>
      </c>
      <c r="C9" s="17" t="n">
        <v>1764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19446</v>
      </c>
      <c r="G10" s="117" t="n">
        <v>13098.657</v>
      </c>
      <c r="H10" s="117" t="n">
        <v>932.3367659</v>
      </c>
      <c r="I10" s="152">
        <f>G10+H10</f>
        <v/>
      </c>
      <c r="J10" s="119" t="n">
        <v>18858</v>
      </c>
      <c r="K10" s="117" t="n">
        <v>13147.9905</v>
      </c>
      <c r="L10" s="117" t="n">
        <v>923.6726047799998</v>
      </c>
      <c r="M10" s="162">
        <f>K10+L10</f>
        <v/>
      </c>
      <c r="N10" s="88" t="n">
        <v>61</v>
      </c>
      <c r="O10" s="88" t="n">
        <v>60</v>
      </c>
      <c r="P10" s="88" t="n">
        <v>59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2517</v>
      </c>
      <c r="E12" s="161" t="inlineStr">
        <is>
          <t>Room 4</t>
        </is>
      </c>
      <c r="F12" s="119" t="n">
        <v>14789</v>
      </c>
      <c r="G12" s="117" t="n">
        <v>12670.3565</v>
      </c>
      <c r="H12" s="117" t="n">
        <v>18580.71787245</v>
      </c>
      <c r="I12" s="152">
        <f>G12+H12</f>
        <v/>
      </c>
      <c r="J12" s="119" t="n">
        <v>14851</v>
      </c>
      <c r="K12" s="117" t="n">
        <v>14721.887</v>
      </c>
      <c r="L12" s="117" t="n">
        <v>18496.12680188</v>
      </c>
      <c r="M12" s="162">
        <f>K12+L12</f>
        <v/>
      </c>
      <c r="N12" s="88" t="n">
        <v>57</v>
      </c>
      <c r="O12" s="88" t="n">
        <v>56</v>
      </c>
      <c r="P12" s="88" t="n">
        <v>50</v>
      </c>
    </row>
    <row r="13">
      <c r="B13" s="16" t="inlineStr">
        <is>
          <t>ALBSFWY PHX</t>
        </is>
      </c>
      <c r="C13" s="17" t="n">
        <v>9796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2146</v>
      </c>
      <c r="E14" s="161" t="inlineStr">
        <is>
          <t>Room 5</t>
        </is>
      </c>
      <c r="F14" s="119" t="n">
        <v>21341</v>
      </c>
      <c r="G14" s="117" t="n">
        <v>18293.7125</v>
      </c>
      <c r="H14" s="117" t="n">
        <v>25905.90047261999</v>
      </c>
      <c r="I14" s="152">
        <f>G14+H14</f>
        <v/>
      </c>
      <c r="J14" s="119" t="n">
        <v>21965</v>
      </c>
      <c r="K14" s="117" t="n">
        <v>21912.579</v>
      </c>
      <c r="L14" s="117" t="n">
        <v>26930.3631652</v>
      </c>
      <c r="M14" s="162">
        <f>K14+L14</f>
        <v/>
      </c>
      <c r="N14" s="88" t="n">
        <v>76</v>
      </c>
      <c r="O14" s="88" t="n">
        <v>79</v>
      </c>
      <c r="P14" s="88" t="n">
        <v>66</v>
      </c>
    </row>
    <row r="15">
      <c r="B15" s="28" t="inlineStr">
        <is>
          <t>FRY'S</t>
        </is>
      </c>
      <c r="C15" s="17">
        <f>40255-5879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1576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9393.01000228</v>
      </c>
      <c r="I16" s="152">
        <f>G16+H16</f>
        <v/>
      </c>
      <c r="J16" s="119" t="n">
        <v>0</v>
      </c>
      <c r="K16" s="117" t="n">
        <v>0</v>
      </c>
      <c r="L16" s="117" t="n">
        <v>9220.098604639999</v>
      </c>
      <c r="M16" s="162">
        <f>K16+L16</f>
        <v/>
      </c>
      <c r="N16" s="88" t="n">
        <v>9</v>
      </c>
      <c r="O16" s="88" t="n">
        <v>12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393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10323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1515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5258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11259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29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39349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50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2517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17840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2.xml><?xml version="1.0" encoding="utf-8"?>
<worksheet xmlns:r="http://schemas.openxmlformats.org/officeDocument/2006/relationships" xmlns="http://schemas.openxmlformats.org/spreadsheetml/2006/main">
  <sheetPr codeName="Sheet362">
    <tabColor theme="1"/>
    <outlinePr summaryBelow="1" summaryRight="1"/>
    <pageSetUpPr fitToPage="1"/>
  </sheetPr>
  <dimension ref="B2:AB32"/>
  <sheetViews>
    <sheetView zoomScale="85" zoomScaleNormal="85" zoomScaleSheetLayoutView="70" workbookViewId="0">
      <selection activeCell="I28" sqref="I2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56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97</v>
      </c>
      <c r="E6" s="161" t="inlineStr">
        <is>
          <t xml:space="preserve">Room 1 </t>
        </is>
      </c>
      <c r="F6" s="119" t="n">
        <v>25949</v>
      </c>
      <c r="G6" s="117" t="n">
        <v>14532.13548333333</v>
      </c>
      <c r="H6" s="117" t="n">
        <v>5561.282259399998</v>
      </c>
      <c r="I6" s="152">
        <f>G6+H6</f>
        <v/>
      </c>
      <c r="J6" s="119" t="n">
        <v>24873</v>
      </c>
      <c r="K6" s="117" t="n">
        <v>14203.34348333334</v>
      </c>
      <c r="L6" s="117" t="n">
        <v>5150.9879248</v>
      </c>
      <c r="M6" s="162">
        <f>K6+L6</f>
        <v/>
      </c>
      <c r="N6" s="87" t="n">
        <v>92</v>
      </c>
      <c r="O6" s="87" t="n">
        <v>83</v>
      </c>
      <c r="P6" s="87" t="n">
        <v>82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/>
      <c r="G8" s="117" t="n">
        <v>0</v>
      </c>
      <c r="H8" s="117" t="n">
        <v>3647.64816204</v>
      </c>
      <c r="I8" s="152">
        <f>G8+H8</f>
        <v/>
      </c>
      <c r="J8" s="119" t="n">
        <v>0</v>
      </c>
      <c r="K8" s="117" t="n">
        <v>0</v>
      </c>
      <c r="L8" s="117" t="n">
        <v>3468.79984448</v>
      </c>
      <c r="M8" s="162">
        <f>K8+L8</f>
        <v/>
      </c>
      <c r="N8" s="87" t="n">
        <v>7</v>
      </c>
      <c r="O8" s="87" t="n">
        <v>7</v>
      </c>
      <c r="P8" s="87" t="n">
        <v>7</v>
      </c>
    </row>
    <row r="9">
      <c r="B9" s="16" t="inlineStr">
        <is>
          <t>SMITH'S</t>
        </is>
      </c>
      <c r="C9" s="17" t="n">
        <v>2637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900</v>
      </c>
      <c r="E10" s="161" t="inlineStr">
        <is>
          <t>Room 3</t>
        </is>
      </c>
      <c r="F10" s="119" t="n">
        <v>19527</v>
      </c>
      <c r="G10" s="117" t="n">
        <v>13162.362</v>
      </c>
      <c r="H10" s="117" t="n">
        <v>1294.57210904</v>
      </c>
      <c r="I10" s="152">
        <f>G10+H10</f>
        <v/>
      </c>
      <c r="J10" s="119" t="n">
        <v>18961</v>
      </c>
      <c r="K10" s="117" t="n">
        <v>13197.6125</v>
      </c>
      <c r="L10" s="117" t="n">
        <v>1287.41169228</v>
      </c>
      <c r="M10" s="162">
        <f>K10+L10</f>
        <v/>
      </c>
      <c r="N10" s="88" t="n">
        <v>63</v>
      </c>
      <c r="O10" s="88" t="n">
        <v>63</v>
      </c>
      <c r="P10" s="88" t="n">
        <v>57</v>
      </c>
    </row>
    <row r="11">
      <c r="B11" s="28" t="inlineStr">
        <is>
          <t>SPROUTS CO</t>
        </is>
      </c>
      <c r="C11" s="17" t="n">
        <v>570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B12" s="16" t="inlineStr">
        <is>
          <t>WM DC</t>
        </is>
      </c>
      <c r="C12" s="17" t="n">
        <v>2168</v>
      </c>
      <c r="E12" s="161" t="inlineStr">
        <is>
          <t>Room 4</t>
        </is>
      </c>
      <c r="F12" s="119" t="n">
        <v>16742</v>
      </c>
      <c r="G12" s="117" t="n">
        <v>11847.9235</v>
      </c>
      <c r="H12" s="117" t="n">
        <v>20575.67587414</v>
      </c>
      <c r="I12" s="152">
        <f>G12+H12</f>
        <v/>
      </c>
      <c r="J12" s="119" t="n">
        <v>16569</v>
      </c>
      <c r="K12" s="117" t="n">
        <v>14130.98625</v>
      </c>
      <c r="L12" s="117" t="n">
        <v>20199.63809762</v>
      </c>
      <c r="M12" s="162">
        <f>K12+L12</f>
        <v/>
      </c>
      <c r="N12" s="88" t="n">
        <v>58</v>
      </c>
      <c r="O12" s="88" t="n">
        <v>57</v>
      </c>
      <c r="P12" s="88" t="n">
        <v>51</v>
      </c>
    </row>
    <row r="13">
      <c r="B13" s="16" t="inlineStr">
        <is>
          <t>ALBSFWY PHX</t>
        </is>
      </c>
      <c r="C13" s="17" t="n">
        <v>9962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1497</v>
      </c>
      <c r="E14" s="161" t="inlineStr">
        <is>
          <t>Room 5</t>
        </is>
      </c>
      <c r="F14" s="119" t="n">
        <v>25798</v>
      </c>
      <c r="G14" s="117" t="n">
        <v>20020.2605</v>
      </c>
      <c r="H14" s="117" t="n">
        <v>32390.23415891999</v>
      </c>
      <c r="I14" s="152">
        <f>G14+H14</f>
        <v/>
      </c>
      <c r="J14" s="119" t="n">
        <v>25745</v>
      </c>
      <c r="K14" s="117" t="n">
        <v>22206.7305</v>
      </c>
      <c r="L14" s="117" t="n">
        <v>31965.14751555999</v>
      </c>
      <c r="M14" s="162">
        <f>K14+L14</f>
        <v/>
      </c>
      <c r="N14" s="88" t="n">
        <v>81</v>
      </c>
      <c r="O14" s="88" t="n">
        <v>85</v>
      </c>
      <c r="P14" s="88" t="n">
        <v>73</v>
      </c>
    </row>
    <row r="15">
      <c r="B15" s="28" t="inlineStr">
        <is>
          <t>FRY'S</t>
        </is>
      </c>
      <c r="C15" s="17" t="n">
        <v>39989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1034</v>
      </c>
      <c r="E16" s="161" t="inlineStr">
        <is>
          <t>Room 6</t>
        </is>
      </c>
      <c r="F16" s="119" t="n"/>
      <c r="G16" s="117" t="n">
        <v>0</v>
      </c>
      <c r="H16" s="117" t="n">
        <v>5845.631105639999</v>
      </c>
      <c r="I16" s="152">
        <f>G16+H16</f>
        <v/>
      </c>
      <c r="J16" s="119" t="n">
        <v>0</v>
      </c>
      <c r="K16" s="117" t="n">
        <v>0</v>
      </c>
      <c r="L16" s="117" t="n">
        <v>5597.5951446</v>
      </c>
      <c r="M16" s="162">
        <f>K16+L16</f>
        <v/>
      </c>
      <c r="N16" s="88" t="n">
        <v>11</v>
      </c>
      <c r="O16" s="88" t="n">
        <v>10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10037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1897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4535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11646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40002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97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2168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16600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1470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3.xml><?xml version="1.0" encoding="utf-8"?>
<worksheet xmlns:r="http://schemas.openxmlformats.org/officeDocument/2006/relationships" xmlns="http://schemas.openxmlformats.org/spreadsheetml/2006/main">
  <sheetPr codeName="Sheet363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A12" sqref="A1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56.10937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5" t="n"/>
    </row>
    <row r="6"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21613</v>
      </c>
      <c r="G6" s="117" t="n">
        <v>13319.41850000001</v>
      </c>
      <c r="H6" s="117" t="n">
        <v>4192.656326959999</v>
      </c>
      <c r="I6" s="152">
        <f>G6+H6</f>
        <v/>
      </c>
      <c r="J6" s="119" t="n">
        <v>20796</v>
      </c>
      <c r="K6" s="117" t="n">
        <v>12325.3385</v>
      </c>
      <c r="L6" s="117" t="n">
        <v>4014.6316034</v>
      </c>
      <c r="M6" s="162">
        <f>K6+L6</f>
        <v/>
      </c>
      <c r="N6" s="87" t="n">
        <v>92</v>
      </c>
      <c r="O6" s="87" t="n">
        <v>82</v>
      </c>
      <c r="P6" s="87" t="n">
        <v>78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3881.33485278</v>
      </c>
      <c r="I8" s="152">
        <f>G8+H8</f>
        <v/>
      </c>
      <c r="J8" s="119" t="n">
        <v>0</v>
      </c>
      <c r="K8" s="117" t="n">
        <v>0</v>
      </c>
      <c r="L8" s="117" t="n">
        <v>3794.607019940001</v>
      </c>
      <c r="M8" s="162">
        <f>K8+L8</f>
        <v/>
      </c>
      <c r="N8" s="87" t="n">
        <v>8</v>
      </c>
      <c r="O8" s="87" t="n">
        <v>8</v>
      </c>
      <c r="P8" s="87" t="n">
        <v>8</v>
      </c>
    </row>
    <row r="9">
      <c r="B9" s="16" t="inlineStr">
        <is>
          <t>SMITH'S</t>
        </is>
      </c>
      <c r="C9" s="17" t="n">
        <v>2041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17560</v>
      </c>
      <c r="G10" s="117" t="n">
        <v>13790.012</v>
      </c>
      <c r="H10" s="117" t="n">
        <v>758.9588094999999</v>
      </c>
      <c r="I10" s="152">
        <f>G10+H10</f>
        <v/>
      </c>
      <c r="J10" s="119" t="n">
        <v>17415</v>
      </c>
      <c r="K10" s="117" t="n">
        <v>13593.4905</v>
      </c>
      <c r="L10" s="117" t="n">
        <v>752.3136404400001</v>
      </c>
      <c r="M10" s="162">
        <f>K10+L10</f>
        <v/>
      </c>
      <c r="N10" s="88" t="n">
        <v>58</v>
      </c>
      <c r="O10" s="88" t="n">
        <v>57</v>
      </c>
      <c r="P10" s="88" t="n">
        <v>56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inlineStr">
        <is>
          <t>Double WM</t>
        </is>
      </c>
      <c r="B12" s="16" t="inlineStr">
        <is>
          <t>WM DC</t>
        </is>
      </c>
      <c r="C12" s="17" t="n">
        <v>5202</v>
      </c>
      <c r="E12" s="161" t="inlineStr">
        <is>
          <t>Room 4</t>
        </is>
      </c>
      <c r="F12" s="119" t="n">
        <v>14664</v>
      </c>
      <c r="G12" s="117" t="n">
        <v>12393.72075</v>
      </c>
      <c r="H12" s="117" t="n">
        <v>18000.51754844</v>
      </c>
      <c r="I12" s="152">
        <f>G12+H12</f>
        <v/>
      </c>
      <c r="J12" s="119" t="n">
        <v>14293</v>
      </c>
      <c r="K12" s="117" t="n">
        <v>14247.50975</v>
      </c>
      <c r="L12" s="117" t="n">
        <v>17767.98616069</v>
      </c>
      <c r="M12" s="162">
        <f>K12+L12</f>
        <v/>
      </c>
      <c r="N12" s="88" t="n">
        <v>60</v>
      </c>
      <c r="O12" s="88" t="n">
        <v>58</v>
      </c>
      <c r="P12" s="88" t="n">
        <v>53</v>
      </c>
    </row>
    <row r="13">
      <c r="B13" s="16" t="inlineStr">
        <is>
          <t>ALBSFWY PHX</t>
        </is>
      </c>
      <c r="C13" s="17" t="n">
        <v>8080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2067</v>
      </c>
      <c r="E14" s="161" t="inlineStr">
        <is>
          <t>Room 5</t>
        </is>
      </c>
      <c r="F14" s="119" t="n">
        <v>32785</v>
      </c>
      <c r="G14" s="117" t="n">
        <v>23955.7275</v>
      </c>
      <c r="H14" s="117" t="n">
        <v>40307.74466116001</v>
      </c>
      <c r="I14" s="152">
        <f>G14+H14</f>
        <v/>
      </c>
      <c r="J14" s="119" t="n">
        <v>33126</v>
      </c>
      <c r="K14" s="117" t="n">
        <v>28308.70225</v>
      </c>
      <c r="L14" s="117" t="n">
        <v>40569.94278024002</v>
      </c>
      <c r="M14" s="162">
        <f>K14+L14</f>
        <v/>
      </c>
      <c r="N14" s="88" t="n">
        <v>85</v>
      </c>
      <c r="O14" s="88" t="n">
        <v>90</v>
      </c>
      <c r="P14" s="88" t="n">
        <v>68</v>
      </c>
    </row>
    <row r="15">
      <c r="B15" s="28" t="inlineStr">
        <is>
          <t>FRY'S</t>
        </is>
      </c>
      <c r="C15" s="17">
        <f>43194-7071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2412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9728.27939838</v>
      </c>
      <c r="I16" s="152">
        <f>G16+H16</f>
        <v/>
      </c>
      <c r="J16" s="119" t="n">
        <v>0</v>
      </c>
      <c r="K16" s="117" t="n">
        <v>0</v>
      </c>
      <c r="L16" s="117" t="n">
        <v>9665.09251024</v>
      </c>
      <c r="M16" s="162">
        <f>K16+L16</f>
        <v/>
      </c>
      <c r="N16" s="88" t="n">
        <v>14</v>
      </c>
      <c r="O16" s="88" t="n">
        <v>12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551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9555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519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4959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8983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43099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5202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15155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4.xml><?xml version="1.0" encoding="utf-8"?>
<worksheet xmlns:r="http://schemas.openxmlformats.org/officeDocument/2006/relationships" xmlns="http://schemas.openxmlformats.org/spreadsheetml/2006/main">
  <sheetPr codeName="Sheet364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A6" sqref="A6:A1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inlineStr">
        <is>
          <t>Final HC Report Ran at 12:18PM</t>
        </is>
      </c>
    </row>
    <row r="6">
      <c r="A6" s="166" t="inlineStr">
        <is>
          <t>Mon SSRS</t>
        </is>
      </c>
      <c r="B6" s="16" t="inlineStr">
        <is>
          <t>QT</t>
        </is>
      </c>
      <c r="C6" s="17" t="n">
        <v>67</v>
      </c>
      <c r="E6" s="161" t="inlineStr">
        <is>
          <t xml:space="preserve">Room 1 </t>
        </is>
      </c>
      <c r="F6" s="119" t="n">
        <v>25432</v>
      </c>
      <c r="G6" s="117" t="n">
        <v>12371.30736666667</v>
      </c>
      <c r="H6" s="117" t="n">
        <v>4621.162053219999</v>
      </c>
      <c r="I6" s="152">
        <f>G6+H6</f>
        <v/>
      </c>
      <c r="J6" s="119" t="n">
        <v>25247</v>
      </c>
      <c r="K6" s="117" t="n">
        <v>13814.74336666666</v>
      </c>
      <c r="L6" s="117" t="n">
        <v>4292.736094079999</v>
      </c>
      <c r="M6" s="162">
        <f>K6+L6</f>
        <v/>
      </c>
      <c r="N6" s="87" t="n">
        <v>95</v>
      </c>
      <c r="O6" s="87" t="n">
        <v>87</v>
      </c>
      <c r="P6" s="87" t="n">
        <v>79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3421.271021879999</v>
      </c>
      <c r="I8" s="152">
        <f>G8+H8</f>
        <v/>
      </c>
      <c r="J8" s="119" t="n">
        <v>0</v>
      </c>
      <c r="K8" s="117" t="n">
        <v>0</v>
      </c>
      <c r="L8" s="117" t="n">
        <v>3362.0436419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1916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835</v>
      </c>
      <c r="E10" s="161" t="inlineStr">
        <is>
          <t>Room 3</t>
        </is>
      </c>
      <c r="F10" s="119" t="n">
        <v>17681</v>
      </c>
      <c r="G10" s="117" t="n">
        <v>12313.872</v>
      </c>
      <c r="H10" s="117" t="n">
        <v>1245.3331652</v>
      </c>
      <c r="I10" s="152">
        <f>G10+H10</f>
        <v/>
      </c>
      <c r="J10" s="119" t="n">
        <v>17774</v>
      </c>
      <c r="K10" s="117" t="n">
        <v>12859.8155</v>
      </c>
      <c r="L10" s="117" t="n">
        <v>1293.27814786</v>
      </c>
      <c r="M10" s="162">
        <f>K10+L10</f>
        <v/>
      </c>
      <c r="N10" s="88" t="n">
        <v>61</v>
      </c>
      <c r="O10" s="88" t="n">
        <v>60</v>
      </c>
      <c r="P10" s="88" t="n">
        <v>58</v>
      </c>
    </row>
    <row r="11">
      <c r="B11" s="28" t="inlineStr">
        <is>
          <t>SPROUTS CO</t>
        </is>
      </c>
      <c r="C11" s="17" t="n">
        <v>350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inlineStr">
        <is>
          <t>Remove Sun WM</t>
        </is>
      </c>
      <c r="B12" s="16" t="inlineStr">
        <is>
          <t>WM DC</t>
        </is>
      </c>
      <c r="C12" s="17" t="n">
        <v>2619</v>
      </c>
      <c r="E12" s="161" t="inlineStr">
        <is>
          <t>Room 4</t>
        </is>
      </c>
      <c r="F12" s="119" t="n">
        <v>15850</v>
      </c>
      <c r="G12" s="117" t="n">
        <v>12798.25725</v>
      </c>
      <c r="H12" s="117" t="n">
        <v>19180.87945666001</v>
      </c>
      <c r="I12" s="152">
        <f>G12+H12</f>
        <v/>
      </c>
      <c r="J12" s="119" t="n">
        <v>14551</v>
      </c>
      <c r="K12" s="117" t="n">
        <v>12840.64475</v>
      </c>
      <c r="L12" s="117" t="n">
        <v>18136.92218631</v>
      </c>
      <c r="M12" s="162">
        <f>K12+L12</f>
        <v/>
      </c>
      <c r="N12" s="88" t="n">
        <v>64</v>
      </c>
      <c r="O12" s="88" t="n">
        <v>63</v>
      </c>
      <c r="P12" s="88" t="n">
        <v>49</v>
      </c>
    </row>
    <row r="13">
      <c r="B13" s="16" t="inlineStr">
        <is>
          <t>ALBSFWY PHX</t>
        </is>
      </c>
      <c r="C13" s="17" t="n">
        <v>9703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1269</v>
      </c>
      <c r="E14" s="161" t="inlineStr">
        <is>
          <t>Room 5</t>
        </is>
      </c>
      <c r="F14" s="119" t="n">
        <v>27089</v>
      </c>
      <c r="G14" s="117" t="n">
        <v>23356.50825</v>
      </c>
      <c r="H14" s="117" t="n">
        <v>32112.64208970002</v>
      </c>
      <c r="I14" s="152">
        <f>G14+H14</f>
        <v/>
      </c>
      <c r="J14" s="119" t="n">
        <v>26084</v>
      </c>
      <c r="K14" s="117" t="n">
        <v>21966.95675</v>
      </c>
      <c r="L14" s="117" t="n">
        <v>30584.19133036</v>
      </c>
      <c r="M14" s="162">
        <f>K14+L14</f>
        <v/>
      </c>
      <c r="N14" s="88" t="n">
        <v>83</v>
      </c>
      <c r="O14" s="88" t="n">
        <v>85</v>
      </c>
      <c r="P14" s="88" t="n">
        <v>67</v>
      </c>
    </row>
    <row r="15">
      <c r="B15" s="28" t="inlineStr">
        <is>
          <t>FRY'S</t>
        </is>
      </c>
      <c r="C15" s="17">
        <f>37189-4503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5300.947883700001</v>
      </c>
      <c r="I16" s="152">
        <f>G16+H16</f>
        <v/>
      </c>
      <c r="J16" s="119" t="n">
        <v>0</v>
      </c>
      <c r="K16" s="117" t="n">
        <v>0</v>
      </c>
      <c r="L16" s="117" t="n">
        <v>5227.33608248</v>
      </c>
      <c r="M16" s="162">
        <f>K16+L16</f>
        <v/>
      </c>
      <c r="N16" s="88" t="n">
        <v>12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226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11246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1560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4862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10476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39449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67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2619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17050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1185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5.xml><?xml version="1.0" encoding="utf-8"?>
<worksheet xmlns:r="http://schemas.openxmlformats.org/officeDocument/2006/relationships" xmlns="http://schemas.openxmlformats.org/spreadsheetml/2006/main">
  <sheetPr codeName="Sheet365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G26" sqref="G2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10670</v>
      </c>
      <c r="G6" s="117" t="n">
        <v>3606</v>
      </c>
      <c r="H6" s="117" t="n">
        <v>848</v>
      </c>
      <c r="I6" s="152">
        <f>G6+H6</f>
        <v/>
      </c>
      <c r="J6" s="119" t="n">
        <v>10379</v>
      </c>
      <c r="K6" s="117" t="n">
        <v>3511</v>
      </c>
      <c r="L6" s="117" t="n">
        <v>840</v>
      </c>
      <c r="M6" s="162">
        <f>K6+L6</f>
        <v/>
      </c>
      <c r="N6" s="87" t="n">
        <v>57</v>
      </c>
      <c r="O6" s="87" t="n">
        <v>53</v>
      </c>
      <c r="P6" s="87" t="n">
        <v>45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5940</v>
      </c>
      <c r="G10" s="117" t="n">
        <v>3057</v>
      </c>
      <c r="H10" s="117" t="n">
        <v>897</v>
      </c>
      <c r="I10" s="152">
        <f>G10+H10</f>
        <v/>
      </c>
      <c r="J10" s="119" t="n">
        <v>5675</v>
      </c>
      <c r="K10" s="117" t="n">
        <v>2911</v>
      </c>
      <c r="L10" s="117" t="n">
        <v>843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10102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822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5130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16610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6.xml><?xml version="1.0" encoding="utf-8"?>
<worksheet xmlns:r="http://schemas.openxmlformats.org/officeDocument/2006/relationships" xmlns="http://schemas.openxmlformats.org/spreadsheetml/2006/main">
  <sheetPr codeName="Sheet366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F24" sqref="F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75</v>
      </c>
      <c r="E6" s="161" t="inlineStr">
        <is>
          <t xml:space="preserve">Room 1 </t>
        </is>
      </c>
      <c r="F6" s="119" t="n">
        <v>23608</v>
      </c>
      <c r="G6" s="117" t="n">
        <v>12028.57613333333</v>
      </c>
      <c r="H6" s="117" t="n">
        <v>4526.022940860001</v>
      </c>
      <c r="I6" s="152">
        <f>G6+H6</f>
        <v/>
      </c>
      <c r="J6" s="119" t="n">
        <v>24576</v>
      </c>
      <c r="K6" s="117" t="n">
        <v>13440.51738333333</v>
      </c>
      <c r="L6" s="117" t="n">
        <v>4821.198441460003</v>
      </c>
      <c r="M6" s="162">
        <f>K6+L6</f>
        <v/>
      </c>
      <c r="N6" s="87" t="n">
        <v>89</v>
      </c>
      <c r="O6" s="87" t="n">
        <v>88</v>
      </c>
      <c r="P6" s="87" t="n">
        <v>82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3509.33269036</v>
      </c>
      <c r="I8" s="152">
        <f>G8+H8</f>
        <v/>
      </c>
      <c r="J8" s="119" t="n">
        <v>0</v>
      </c>
      <c r="K8" s="117" t="n">
        <v>0</v>
      </c>
      <c r="L8" s="117" t="n">
        <v>3565.613528200001</v>
      </c>
      <c r="M8" s="162">
        <f>K8+L8</f>
        <v/>
      </c>
      <c r="N8" s="87" t="n">
        <v>8</v>
      </c>
      <c r="O8" s="87" t="n">
        <v>8</v>
      </c>
      <c r="P8" s="87" t="n">
        <v>7</v>
      </c>
    </row>
    <row r="9">
      <c r="B9" s="16" t="inlineStr">
        <is>
          <t>SMITH'S</t>
        </is>
      </c>
      <c r="C9" s="17" t="n">
        <v>1752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370</v>
      </c>
      <c r="E10" s="161" t="inlineStr">
        <is>
          <t>Room 3</t>
        </is>
      </c>
      <c r="F10" s="119" t="n">
        <v>17868</v>
      </c>
      <c r="G10" s="117" t="n">
        <v>12531.52925</v>
      </c>
      <c r="H10" s="117" t="n">
        <v>950.650427</v>
      </c>
      <c r="I10" s="152">
        <f>G10+H10</f>
        <v/>
      </c>
      <c r="J10" s="119" t="n">
        <v>18030</v>
      </c>
      <c r="K10" s="117" t="n">
        <v>13066.19725</v>
      </c>
      <c r="L10" s="117" t="n">
        <v>979.84407748</v>
      </c>
      <c r="M10" s="162">
        <f>K10+L10</f>
        <v/>
      </c>
      <c r="N10" s="88" t="n">
        <v>56</v>
      </c>
      <c r="O10" s="88" t="n">
        <v>56</v>
      </c>
      <c r="P10" s="88" t="n">
        <v>50</v>
      </c>
    </row>
    <row r="11">
      <c r="B11" s="28" t="inlineStr">
        <is>
          <t>SPROUTS CO</t>
        </is>
      </c>
      <c r="C11" s="17" t="n">
        <v>200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4509</v>
      </c>
      <c r="E12" s="161" t="inlineStr">
        <is>
          <t>Room 4</t>
        </is>
      </c>
      <c r="F12" s="119" t="n">
        <v>12739</v>
      </c>
      <c r="G12" s="117" t="n">
        <v>10698.60416666667</v>
      </c>
      <c r="H12" s="117" t="n">
        <v>16051.01676397</v>
      </c>
      <c r="I12" s="152">
        <f>G12+H12</f>
        <v/>
      </c>
      <c r="J12" s="119" t="n">
        <v>12836</v>
      </c>
      <c r="K12" s="117" t="n">
        <v>11639.81916666667</v>
      </c>
      <c r="L12" s="117" t="n">
        <v>15971.40715807</v>
      </c>
      <c r="M12" s="162">
        <f>K12+L12</f>
        <v/>
      </c>
      <c r="N12" s="88" t="n">
        <v>55</v>
      </c>
      <c r="O12" s="88" t="n">
        <v>56</v>
      </c>
      <c r="P12" s="88" t="n">
        <v>41</v>
      </c>
    </row>
    <row r="13">
      <c r="B13" s="16" t="inlineStr">
        <is>
          <t>ALBSFWY PHX</t>
        </is>
      </c>
      <c r="C13" s="17" t="n">
        <v>10339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1901</v>
      </c>
      <c r="E14" s="161" t="inlineStr">
        <is>
          <t>Room 5</t>
        </is>
      </c>
      <c r="F14" s="119" t="n">
        <v>29970</v>
      </c>
      <c r="G14" s="117" t="n">
        <v>21950.74875</v>
      </c>
      <c r="H14" s="117" t="n">
        <v>33807.03146830002</v>
      </c>
      <c r="I14" s="152">
        <f>G14+H14</f>
        <v/>
      </c>
      <c r="J14" s="119" t="n">
        <v>30862</v>
      </c>
      <c r="K14" s="117" t="n">
        <v>24721.309</v>
      </c>
      <c r="L14" s="117" t="n">
        <v>34741.45182538001</v>
      </c>
      <c r="M14" s="162">
        <f>K14+L14</f>
        <v/>
      </c>
      <c r="N14" s="88" t="n">
        <v>81</v>
      </c>
      <c r="O14" s="88" t="n">
        <v>87</v>
      </c>
      <c r="P14" s="88" t="n">
        <v>68</v>
      </c>
    </row>
    <row r="15">
      <c r="B15" s="28" t="inlineStr">
        <is>
          <t>FRY'S</t>
        </is>
      </c>
      <c r="C15" s="17" t="n"/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1587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8503.78849986</v>
      </c>
      <c r="I16" s="152">
        <f>G16+H16</f>
        <v/>
      </c>
      <c r="J16" s="119" t="n">
        <v>0</v>
      </c>
      <c r="K16" s="117" t="n">
        <v>0</v>
      </c>
      <c r="L16" s="117" t="n">
        <v>8528.177391199999</v>
      </c>
      <c r="M16" s="162">
        <f>K16+L16</f>
        <v/>
      </c>
      <c r="N16" s="88" t="n">
        <v>11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530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11362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1100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4972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9937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34678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75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4509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16810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570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7.xml><?xml version="1.0" encoding="utf-8"?>
<worksheet xmlns:r="http://schemas.openxmlformats.org/officeDocument/2006/relationships" xmlns="http://schemas.openxmlformats.org/spreadsheetml/2006/main">
  <sheetPr codeName="Sheet367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G24" sqref="G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44719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93</v>
      </c>
      <c r="E6" s="161" t="inlineStr">
        <is>
          <t xml:space="preserve">Room 1 </t>
        </is>
      </c>
      <c r="F6" s="119" t="n">
        <v>25532</v>
      </c>
      <c r="G6" s="117" t="n">
        <v>13132.92036666667</v>
      </c>
      <c r="H6" s="117" t="n">
        <v>5401.899771560004</v>
      </c>
      <c r="I6" s="152">
        <f>G6+H6</f>
        <v/>
      </c>
      <c r="J6" s="119" t="n">
        <v>25931</v>
      </c>
      <c r="K6" s="117" t="n">
        <v>14505.22361666667</v>
      </c>
      <c r="L6" s="117" t="n">
        <v>5571.121813080002</v>
      </c>
      <c r="M6" s="162">
        <f>K6+L6</f>
        <v/>
      </c>
      <c r="N6" s="87" t="n">
        <v>93</v>
      </c>
      <c r="O6" s="87" t="n">
        <v>87</v>
      </c>
      <c r="P6" s="87" t="n">
        <v>81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3389.4294666</v>
      </c>
      <c r="I8" s="152">
        <f>G8+H8</f>
        <v/>
      </c>
      <c r="J8" s="119" t="n">
        <v>0</v>
      </c>
      <c r="K8" s="117" t="n">
        <v>0</v>
      </c>
      <c r="L8" s="117" t="n">
        <v>3497.68844348</v>
      </c>
      <c r="M8" s="162">
        <f>K8+L8</f>
        <v/>
      </c>
      <c r="N8" s="87" t="n">
        <v>5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2666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770</v>
      </c>
      <c r="E10" s="161" t="inlineStr">
        <is>
          <t>Room 3</t>
        </is>
      </c>
      <c r="F10" s="119" t="n">
        <v>19429</v>
      </c>
      <c r="G10" s="117" t="n">
        <v>12855.127</v>
      </c>
      <c r="H10" s="117" t="n">
        <v>1348.60733004</v>
      </c>
      <c r="I10" s="152">
        <f>G10+H10</f>
        <v/>
      </c>
      <c r="J10" s="119" t="n">
        <v>19595</v>
      </c>
      <c r="K10" s="117" t="n">
        <v>13570.1075</v>
      </c>
      <c r="L10" s="117" t="n">
        <v>1341.42249296</v>
      </c>
      <c r="M10" s="162">
        <f>K10+L10</f>
        <v/>
      </c>
      <c r="N10" s="88" t="n">
        <v>58</v>
      </c>
      <c r="O10" s="88" t="n">
        <v>58</v>
      </c>
      <c r="P10" s="88" t="n">
        <v>54</v>
      </c>
    </row>
    <row r="11">
      <c r="B11" s="28" t="inlineStr">
        <is>
          <t>SPROUTS CO</t>
        </is>
      </c>
      <c r="C11" s="17" t="n">
        <v>560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2244</v>
      </c>
      <c r="E12" s="161" t="inlineStr">
        <is>
          <t>Room 4</t>
        </is>
      </c>
      <c r="F12" s="119" t="n">
        <v>15287</v>
      </c>
      <c r="G12" s="117" t="n">
        <v>11253.93791666667</v>
      </c>
      <c r="H12" s="117" t="n">
        <v>18794.27818555</v>
      </c>
      <c r="I12" s="152">
        <f>G12+H12</f>
        <v/>
      </c>
      <c r="J12" s="119" t="n">
        <v>15960</v>
      </c>
      <c r="K12" s="117" t="n">
        <v>13516.23941666667</v>
      </c>
      <c r="L12" s="117" t="n">
        <v>19302.57975891</v>
      </c>
      <c r="M12" s="162">
        <f>K12+L12</f>
        <v/>
      </c>
      <c r="N12" s="88" t="n">
        <v>52</v>
      </c>
      <c r="O12" s="88" t="n">
        <v>51</v>
      </c>
      <c r="P12" s="88" t="n">
        <v>41</v>
      </c>
    </row>
    <row r="13">
      <c r="B13" s="16" t="inlineStr">
        <is>
          <t>ALBSFWY PHX</t>
        </is>
      </c>
      <c r="C13" s="17" t="n">
        <v>10817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1407</v>
      </c>
      <c r="E14" s="161" t="inlineStr">
        <is>
          <t>Room 5</t>
        </is>
      </c>
      <c r="F14" s="119" t="n">
        <v>25814</v>
      </c>
      <c r="G14" s="117" t="n">
        <v>19765.37</v>
      </c>
      <c r="H14" s="117" t="n">
        <v>31718.52496667999</v>
      </c>
      <c r="I14" s="152">
        <f>G14+H14</f>
        <v/>
      </c>
      <c r="J14" s="119" t="n">
        <v>26239</v>
      </c>
      <c r="K14" s="117" t="n">
        <v>22424.5845</v>
      </c>
      <c r="L14" s="117" t="n">
        <v>31872.43547868001</v>
      </c>
      <c r="M14" s="162">
        <f>K14+L14</f>
        <v/>
      </c>
      <c r="N14" s="88" t="n">
        <v>84</v>
      </c>
      <c r="O14" s="88" t="n">
        <v>87</v>
      </c>
      <c r="P14" s="88" t="n">
        <v>72</v>
      </c>
    </row>
    <row r="15">
      <c r="B15" s="28" t="inlineStr">
        <is>
          <t>FRY'S</t>
        </is>
      </c>
      <c r="C15" s="17">
        <f>39670-5328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1019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5413.884354340001</v>
      </c>
      <c r="I16" s="152">
        <f>G16+H16</f>
        <v/>
      </c>
      <c r="J16" s="119" t="n">
        <v>0</v>
      </c>
      <c r="K16" s="117" t="n">
        <v>0</v>
      </c>
      <c r="L16" s="117" t="n">
        <v>5480.810691239999</v>
      </c>
      <c r="M16" s="162">
        <f>K16+L16</f>
        <v/>
      </c>
      <c r="N16" s="88" t="n">
        <v>13</v>
      </c>
      <c r="O16" s="88" t="n">
        <v>12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236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10808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995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5415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10181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38427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93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2244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17395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1330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8.xml><?xml version="1.0" encoding="utf-8"?>
<worksheet xmlns:r="http://schemas.openxmlformats.org/officeDocument/2006/relationships" xmlns="http://schemas.openxmlformats.org/spreadsheetml/2006/main">
  <sheetPr codeName="Sheet368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R19" sqref="R1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57</v>
      </c>
      <c r="E6" s="161" t="inlineStr">
        <is>
          <t xml:space="preserve">Room 1 </t>
        </is>
      </c>
      <c r="F6" s="119" t="n">
        <v>26053</v>
      </c>
      <c r="G6" s="117" t="n">
        <v>12982.16075</v>
      </c>
      <c r="H6" s="117" t="n">
        <v>4834.435495599998</v>
      </c>
      <c r="I6" s="152">
        <f>G6+H6</f>
        <v/>
      </c>
      <c r="J6" s="119" t="n">
        <v>27357</v>
      </c>
      <c r="K6" s="117" t="n">
        <v>15099.38725</v>
      </c>
      <c r="L6" s="117" t="n">
        <v>4876.600260299999</v>
      </c>
      <c r="M6" s="162">
        <f>K6+L6</f>
        <v/>
      </c>
      <c r="N6" s="87" t="n">
        <v>82</v>
      </c>
      <c r="O6" s="87" t="n">
        <v>79</v>
      </c>
      <c r="P6" s="87" t="n">
        <v>77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29</v>
      </c>
      <c r="E8" s="161" t="inlineStr">
        <is>
          <t>Room 2</t>
        </is>
      </c>
      <c r="F8" s="119" t="n">
        <v>0</v>
      </c>
      <c r="G8" s="117" t="n">
        <v>0</v>
      </c>
      <c r="H8" s="117" t="n">
        <v>4234.93940274</v>
      </c>
      <c r="I8" s="152">
        <f>G8+H8</f>
        <v/>
      </c>
      <c r="J8" s="119" t="n">
        <v>0</v>
      </c>
      <c r="K8" s="117" t="n">
        <v>0</v>
      </c>
      <c r="L8" s="117" t="n">
        <v>4272.15977452</v>
      </c>
      <c r="M8" s="162">
        <f>K8+L8</f>
        <v/>
      </c>
      <c r="N8" s="87" t="n">
        <v>5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1548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18516</v>
      </c>
      <c r="G10" s="117" t="n">
        <v>12432.5225</v>
      </c>
      <c r="H10" s="117" t="n">
        <v>899.8387935000001</v>
      </c>
      <c r="I10" s="152">
        <f>G10+H10</f>
        <v/>
      </c>
      <c r="J10" s="119" t="n">
        <v>18662</v>
      </c>
      <c r="K10" s="117" t="n">
        <v>13091.441</v>
      </c>
      <c r="L10" s="117" t="n">
        <v>946.8433833199999</v>
      </c>
      <c r="M10" s="162">
        <f>K10+L10</f>
        <v/>
      </c>
      <c r="N10" s="88" t="n">
        <v>59</v>
      </c>
      <c r="O10" s="88" t="n">
        <v>59</v>
      </c>
      <c r="P10" s="88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4343</v>
      </c>
      <c r="E12" s="161" t="inlineStr">
        <is>
          <t>Room 4</t>
        </is>
      </c>
      <c r="F12" s="119" t="n">
        <v>13550</v>
      </c>
      <c r="G12" s="117" t="n">
        <v>11005.1115</v>
      </c>
      <c r="H12" s="117" t="n">
        <v>16455.16686033001</v>
      </c>
      <c r="I12" s="152">
        <f>G12+H12</f>
        <v/>
      </c>
      <c r="J12" s="119" t="n">
        <v>13676</v>
      </c>
      <c r="K12" s="117" t="n">
        <v>13173.73175</v>
      </c>
      <c r="L12" s="117" t="n">
        <v>16659.65800722001</v>
      </c>
      <c r="M12" s="162">
        <f>K12+L12</f>
        <v/>
      </c>
      <c r="N12" s="88" t="n">
        <v>56</v>
      </c>
      <c r="O12" s="88" t="n">
        <v>56</v>
      </c>
      <c r="P12" s="88" t="n">
        <v>51</v>
      </c>
    </row>
    <row r="13">
      <c r="B13" s="16" t="inlineStr">
        <is>
          <t>ALBSFWY PHX</t>
        </is>
      </c>
      <c r="C13" s="17" t="n">
        <v>10966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1928</v>
      </c>
      <c r="E14" s="161" t="inlineStr">
        <is>
          <t>Room 5</t>
        </is>
      </c>
      <c r="F14" s="119" t="n">
        <v>27293</v>
      </c>
      <c r="G14" s="117" t="n">
        <v>19791.33625</v>
      </c>
      <c r="H14" s="117" t="n">
        <v>32746.60521288</v>
      </c>
      <c r="I14" s="152">
        <f>G14+H14</f>
        <v/>
      </c>
      <c r="J14" s="119" t="n">
        <v>28106</v>
      </c>
      <c r="K14" s="117" t="n">
        <v>23689.3485</v>
      </c>
      <c r="L14" s="117" t="n">
        <v>33949.10960245999</v>
      </c>
      <c r="M14" s="162">
        <f>K14+L14</f>
        <v/>
      </c>
      <c r="N14" s="88" t="n">
        <v>79</v>
      </c>
      <c r="O14" s="88" t="n">
        <v>81</v>
      </c>
      <c r="P14" s="88" t="n">
        <v>62</v>
      </c>
    </row>
    <row r="15">
      <c r="B15" s="28" t="inlineStr">
        <is>
          <t>FRY'S</t>
        </is>
      </c>
      <c r="C15" s="17">
        <f>38843-5599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1819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8760.45155548</v>
      </c>
      <c r="I16" s="152">
        <f>G16+H16</f>
        <v/>
      </c>
      <c r="J16" s="119" t="n">
        <v>0</v>
      </c>
      <c r="K16" s="117" t="n">
        <v>0</v>
      </c>
      <c r="L16" s="117" t="n">
        <v>8789.416078419999</v>
      </c>
      <c r="M16" s="162">
        <f>K16+L16</f>
        <v/>
      </c>
      <c r="N16" s="88" t="n">
        <v>10</v>
      </c>
      <c r="O16" s="88" t="n">
        <v>11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304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11113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1581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5307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10888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29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37924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57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4343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16685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69.xml><?xml version="1.0" encoding="utf-8"?>
<worksheet xmlns:r="http://schemas.openxmlformats.org/officeDocument/2006/relationships" xmlns="http://schemas.openxmlformats.org/spreadsheetml/2006/main">
  <sheetPr codeName="Sheet369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109</v>
      </c>
      <c r="E6" s="161" t="inlineStr">
        <is>
          <t xml:space="preserve">Room 1 </t>
        </is>
      </c>
      <c r="F6" s="119" t="n">
        <v>26662</v>
      </c>
      <c r="G6" s="117" t="n">
        <v>13106.70490000001</v>
      </c>
      <c r="H6" s="117" t="n">
        <v>5805.112262739999</v>
      </c>
      <c r="I6" s="152">
        <f>G6+H6</f>
        <v/>
      </c>
      <c r="J6" s="119" t="n">
        <v>27228</v>
      </c>
      <c r="K6" s="117" t="n">
        <v>15666.1769</v>
      </c>
      <c r="L6" s="117" t="n">
        <v>6182.371380239997</v>
      </c>
      <c r="M6" s="162">
        <f>K6+L6</f>
        <v/>
      </c>
      <c r="N6" s="87" t="n">
        <v>90</v>
      </c>
      <c r="O6" s="87" t="n">
        <v>84</v>
      </c>
      <c r="P6" s="87" t="n">
        <v>80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3681.347960000001</v>
      </c>
      <c r="I8" s="152">
        <f>G8+H8</f>
        <v/>
      </c>
      <c r="J8" s="119" t="n">
        <v>0</v>
      </c>
      <c r="K8" s="117" t="n">
        <v>0</v>
      </c>
      <c r="L8" s="117" t="n">
        <v>3765.92578312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2189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860</v>
      </c>
      <c r="E10" s="161" t="inlineStr">
        <is>
          <t>Room 3</t>
        </is>
      </c>
      <c r="F10" s="119" t="n">
        <v>19331</v>
      </c>
      <c r="G10" s="117" t="n">
        <v>12654.9195</v>
      </c>
      <c r="H10" s="117" t="n">
        <v>1291.32220654</v>
      </c>
      <c r="I10" s="152">
        <f>G10+H10</f>
        <v/>
      </c>
      <c r="J10" s="119" t="n">
        <v>19334</v>
      </c>
      <c r="K10" s="117" t="n">
        <v>13601.1985</v>
      </c>
      <c r="L10" s="117" t="n">
        <v>1259.083279</v>
      </c>
      <c r="M10" s="162">
        <f>K10+L10</f>
        <v/>
      </c>
      <c r="N10" s="88" t="n">
        <v>63</v>
      </c>
      <c r="O10" s="88" t="n">
        <v>63</v>
      </c>
      <c r="P10" s="88" t="n">
        <v>62</v>
      </c>
    </row>
    <row r="11">
      <c r="B11" s="28" t="inlineStr">
        <is>
          <t>SPROUTS CO</t>
        </is>
      </c>
      <c r="C11" s="17" t="n">
        <v>500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2677</v>
      </c>
      <c r="E12" s="161" t="inlineStr">
        <is>
          <t>Room 4</t>
        </is>
      </c>
      <c r="F12" s="119" t="n">
        <v>15952</v>
      </c>
      <c r="G12" s="117" t="n">
        <v>11702.83875</v>
      </c>
      <c r="H12" s="117" t="n">
        <v>19580.35510557</v>
      </c>
      <c r="I12" s="152">
        <f>G12+H12</f>
        <v/>
      </c>
      <c r="J12" s="119" t="n">
        <v>15998</v>
      </c>
      <c r="K12" s="117" t="n">
        <v>14012.05308333333</v>
      </c>
      <c r="L12" s="117" t="n">
        <v>19764.40743461</v>
      </c>
      <c r="M12" s="162">
        <f>K12+L12</f>
        <v/>
      </c>
      <c r="N12" s="88" t="n">
        <v>56</v>
      </c>
      <c r="O12" s="88" t="n">
        <v>56</v>
      </c>
      <c r="P12" s="88" t="n">
        <v>49</v>
      </c>
    </row>
    <row r="13">
      <c r="B13" s="16" t="inlineStr">
        <is>
          <t>ALBSFWY PHX</t>
        </is>
      </c>
      <c r="C13" s="17" t="n">
        <v>12518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1386</v>
      </c>
      <c r="E14" s="161" t="inlineStr">
        <is>
          <t>Room 5</t>
        </is>
      </c>
      <c r="F14" s="119" t="n">
        <v>30136</v>
      </c>
      <c r="G14" s="117" t="n">
        <v>20054.4275</v>
      </c>
      <c r="H14" s="117" t="n">
        <v>36045.67360064002</v>
      </c>
      <c r="I14" s="152">
        <f>G14+H14</f>
        <v/>
      </c>
      <c r="J14" s="119" t="n">
        <v>28564</v>
      </c>
      <c r="K14" s="117" t="n">
        <v>24178.31025</v>
      </c>
      <c r="L14" s="117" t="n">
        <v>34632.21140132</v>
      </c>
      <c r="M14" s="162">
        <f>K14+L14</f>
        <v/>
      </c>
      <c r="N14" s="88" t="n">
        <v>86</v>
      </c>
      <c r="O14" s="88" t="n">
        <v>87</v>
      </c>
      <c r="P14" s="88" t="n">
        <v>71</v>
      </c>
    </row>
    <row r="15">
      <c r="B15" s="28" t="inlineStr">
        <is>
          <t>FRY'S</t>
        </is>
      </c>
      <c r="C15" s="17">
        <f>40924-4884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1148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5929.686852860001</v>
      </c>
      <c r="I16" s="152">
        <f>G16+H16</f>
        <v/>
      </c>
      <c r="J16" s="119" t="n">
        <v>0</v>
      </c>
      <c r="K16" s="117" t="n">
        <v>0</v>
      </c>
      <c r="L16" s="117" t="n">
        <v>5912.066014399999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161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9476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1723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4690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11754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40154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109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3324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16340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1315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0.xml><?xml version="1.0" encoding="utf-8"?>
<worksheet xmlns:r="http://schemas.openxmlformats.org/officeDocument/2006/relationships" xmlns="http://schemas.openxmlformats.org/spreadsheetml/2006/main">
  <sheetPr codeName="Sheet370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A12" sqref="A1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23033</v>
      </c>
      <c r="G6" s="117" t="n">
        <v>13013.06725000001</v>
      </c>
      <c r="H6" s="117" t="n">
        <v>3926.433646020002</v>
      </c>
      <c r="I6" s="152">
        <f>G6+H6</f>
        <v/>
      </c>
      <c r="J6" s="119" t="n">
        <v>23368</v>
      </c>
      <c r="K6" s="117" t="n">
        <v>13434.448</v>
      </c>
      <c r="L6" s="117" t="n">
        <v>3830.137557340002</v>
      </c>
      <c r="M6" s="162">
        <f>K6+L6</f>
        <v/>
      </c>
      <c r="N6" s="87" t="n">
        <v>88</v>
      </c>
      <c r="O6" s="87" t="n">
        <v>84</v>
      </c>
      <c r="P6" s="87" t="n">
        <v>75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3918.067967520001</v>
      </c>
      <c r="I8" s="152">
        <f>G8+H8</f>
        <v/>
      </c>
      <c r="J8" s="119" t="n">
        <v>0</v>
      </c>
      <c r="K8" s="117" t="n">
        <v>0</v>
      </c>
      <c r="L8" s="117" t="n">
        <v>3944.284699939999</v>
      </c>
      <c r="M8" s="162">
        <f>K8+L8</f>
        <v/>
      </c>
      <c r="N8" s="87" t="n">
        <v>8</v>
      </c>
      <c r="O8" s="87" t="n">
        <v>8</v>
      </c>
      <c r="P8" s="87" t="n">
        <v>7</v>
      </c>
    </row>
    <row r="9">
      <c r="B9" s="16" t="inlineStr">
        <is>
          <t>SMITH'S</t>
        </is>
      </c>
      <c r="C9" s="17" t="n">
        <v>1694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16259</v>
      </c>
      <c r="G10" s="117" t="n">
        <v>12610.6285</v>
      </c>
      <c r="H10" s="117" t="n">
        <v>759.3140619999999</v>
      </c>
      <c r="I10" s="152">
        <f>G10+H10</f>
        <v/>
      </c>
      <c r="J10" s="119" t="n">
        <v>16375</v>
      </c>
      <c r="K10" s="117" t="n">
        <v>12627.572</v>
      </c>
      <c r="L10" s="117" t="n">
        <v>777.7514036</v>
      </c>
      <c r="M10" s="162">
        <f>K10+L10</f>
        <v/>
      </c>
      <c r="N10" s="88" t="n">
        <v>58</v>
      </c>
      <c r="O10" s="88" t="n">
        <v>58</v>
      </c>
      <c r="P10" s="88" t="n">
        <v>54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inlineStr">
        <is>
          <t>Double WM</t>
        </is>
      </c>
      <c r="B12" s="16" t="inlineStr">
        <is>
          <t>WM DC</t>
        </is>
      </c>
      <c r="C12" s="17" t="n">
        <v>5220</v>
      </c>
      <c r="E12" s="161" t="inlineStr">
        <is>
          <t>Room 4</t>
        </is>
      </c>
      <c r="F12" s="119" t="n">
        <v>14098</v>
      </c>
      <c r="G12" s="117" t="n">
        <v>11426.07475</v>
      </c>
      <c r="H12" s="117" t="n">
        <v>17132.76672073999</v>
      </c>
      <c r="I12" s="152">
        <f>G12+H12</f>
        <v/>
      </c>
      <c r="J12" s="119" t="n">
        <v>13800</v>
      </c>
      <c r="K12" s="117" t="n">
        <v>13711.593</v>
      </c>
      <c r="L12" s="117" t="n">
        <v>16806.36117539</v>
      </c>
      <c r="M12" s="162">
        <f>K12+L12</f>
        <v/>
      </c>
      <c r="N12" s="88" t="n">
        <v>58</v>
      </c>
      <c r="O12" s="88" t="n">
        <v>57</v>
      </c>
      <c r="P12" s="88" t="n">
        <v>53</v>
      </c>
    </row>
    <row r="13">
      <c r="B13" s="16" t="inlineStr">
        <is>
          <t>ALBSFWY PHX</t>
        </is>
      </c>
      <c r="C13" s="17" t="n">
        <v>9914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1864</v>
      </c>
      <c r="E14" s="161" t="inlineStr">
        <is>
          <t>Room 5</t>
        </is>
      </c>
      <c r="F14" s="119" t="n">
        <v>32778</v>
      </c>
      <c r="G14" s="117" t="n">
        <v>23604.772</v>
      </c>
      <c r="H14" s="117" t="n">
        <v>39710.38255693999</v>
      </c>
      <c r="I14" s="152">
        <f>G14+H14</f>
        <v/>
      </c>
      <c r="J14" s="119" t="n">
        <v>32783</v>
      </c>
      <c r="K14" s="117" t="n">
        <v>27867.6765</v>
      </c>
      <c r="L14" s="117" t="n">
        <v>39970.57557762001</v>
      </c>
      <c r="M14" s="162">
        <f>K14+L14</f>
        <v/>
      </c>
      <c r="N14" s="88" t="n">
        <v>82</v>
      </c>
      <c r="O14" s="88" t="n">
        <v>84</v>
      </c>
      <c r="P14" s="88" t="n">
        <v>66</v>
      </c>
    </row>
    <row r="15">
      <c r="B15" s="28" t="inlineStr">
        <is>
          <t>FRY'S</t>
        </is>
      </c>
      <c r="C15" s="17">
        <f>40880-5815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1748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8778.298521799999</v>
      </c>
      <c r="I16" s="152">
        <f>G16+H16</f>
        <v/>
      </c>
      <c r="J16" s="119" t="n">
        <v>0</v>
      </c>
      <c r="K16" s="117" t="n">
        <v>0</v>
      </c>
      <c r="L16" s="117" t="n">
        <v>8684.033187319999</v>
      </c>
      <c r="M16" s="162">
        <f>K16+L16</f>
        <v/>
      </c>
      <c r="N16" s="88" t="n">
        <v>14</v>
      </c>
      <c r="O16" s="88" t="n">
        <v>14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509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10138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561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5028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10386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40973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5220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15045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1.xml><?xml version="1.0" encoding="utf-8"?>
<worksheet xmlns:r="http://schemas.openxmlformats.org/officeDocument/2006/relationships" xmlns="http://schemas.openxmlformats.org/spreadsheetml/2006/main">
  <sheetPr codeName="Sheet371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Q7" sqref="Q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inlineStr">
        <is>
          <t>Mon SSRS</t>
        </is>
      </c>
      <c r="B6" s="16" t="inlineStr">
        <is>
          <t>QT</t>
        </is>
      </c>
      <c r="C6" s="17" t="n">
        <v>83</v>
      </c>
      <c r="E6" s="161" t="inlineStr">
        <is>
          <t xml:space="preserve">Room 1 </t>
        </is>
      </c>
      <c r="F6" s="119" t="n">
        <v>25676</v>
      </c>
      <c r="G6" s="117" t="n">
        <v>12233.49518333333</v>
      </c>
      <c r="H6" s="117" t="n">
        <v>5118.762045079998</v>
      </c>
      <c r="I6" s="152">
        <f>G6+H6</f>
        <v/>
      </c>
      <c r="J6" s="119" t="n">
        <v>26056</v>
      </c>
      <c r="K6" s="117" t="n">
        <v>14240.67768333334</v>
      </c>
      <c r="L6" s="117" t="n">
        <v>5239.537790119998</v>
      </c>
      <c r="M6" s="162">
        <f>K6+L6</f>
        <v/>
      </c>
      <c r="N6" s="87" t="n">
        <v>94</v>
      </c>
      <c r="O6" s="87" t="n">
        <v>89</v>
      </c>
      <c r="P6" s="87" t="n">
        <v>80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3424.06050292</v>
      </c>
      <c r="I8" s="152">
        <f>G8+H8</f>
        <v/>
      </c>
      <c r="J8" s="119" t="n">
        <v>0</v>
      </c>
      <c r="K8" s="117" t="n">
        <v>0</v>
      </c>
      <c r="L8" s="117" t="n">
        <v>3487.05710876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1852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855</v>
      </c>
      <c r="E10" s="161" t="inlineStr">
        <is>
          <t>Room 3</t>
        </is>
      </c>
      <c r="F10" s="119" t="n">
        <v>15266</v>
      </c>
      <c r="G10" s="117" t="n">
        <v>10749.445</v>
      </c>
      <c r="H10" s="117" t="n">
        <v>973.8018377</v>
      </c>
      <c r="I10" s="152">
        <f>G10+H10</f>
        <v/>
      </c>
      <c r="J10" s="119" t="n">
        <v>17584</v>
      </c>
      <c r="K10" s="117" t="n">
        <v>12622.536</v>
      </c>
      <c r="L10" s="117" t="n">
        <v>1264.09870748</v>
      </c>
      <c r="M10" s="162">
        <f>K10+L10</f>
        <v/>
      </c>
      <c r="N10" s="88" t="n">
        <v>61</v>
      </c>
      <c r="O10" s="88" t="n">
        <v>61</v>
      </c>
      <c r="P10" s="88" t="n">
        <v>58</v>
      </c>
    </row>
    <row r="11">
      <c r="B11" s="28" t="inlineStr">
        <is>
          <t>SPROUTS CO</t>
        </is>
      </c>
      <c r="C11" s="17" t="n">
        <v>500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inlineStr">
        <is>
          <t>Remove Sun WM</t>
        </is>
      </c>
      <c r="B12" s="16" t="inlineStr">
        <is>
          <t>WM DC</t>
        </is>
      </c>
      <c r="C12" s="17" t="n">
        <v>2575</v>
      </c>
      <c r="E12" s="161" t="inlineStr">
        <is>
          <t>Room 4</t>
        </is>
      </c>
      <c r="F12" s="119" t="n">
        <v>15949</v>
      </c>
      <c r="G12" s="117" t="n">
        <v>12561.88058333333</v>
      </c>
      <c r="H12" s="117" t="n">
        <v>18948.35417987999</v>
      </c>
      <c r="I12" s="152">
        <f>G12+H12</f>
        <v/>
      </c>
      <c r="J12" s="119" t="n">
        <v>15914</v>
      </c>
      <c r="K12" s="117" t="n">
        <v>13530.97033333334</v>
      </c>
      <c r="L12" s="117" t="n">
        <v>18820.59270323</v>
      </c>
      <c r="M12" s="162">
        <f>K12+L12</f>
        <v/>
      </c>
      <c r="N12" s="88" t="n">
        <v>62</v>
      </c>
      <c r="O12" s="88" t="n">
        <v>62</v>
      </c>
      <c r="P12" s="88" t="n">
        <v>57</v>
      </c>
    </row>
    <row r="13">
      <c r="B13" s="16" t="inlineStr">
        <is>
          <t>ALBSFWY PHX</t>
        </is>
      </c>
      <c r="C13" s="17" t="n">
        <v>11328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1161</v>
      </c>
      <c r="E14" s="161" t="inlineStr">
        <is>
          <t>Room 5</t>
        </is>
      </c>
      <c r="F14" s="119" t="n">
        <v>22843</v>
      </c>
      <c r="G14" s="117" t="n">
        <v>22946.63225</v>
      </c>
      <c r="H14" s="117" t="n">
        <v>27210.79939574</v>
      </c>
      <c r="I14" s="152">
        <f>G14+H14</f>
        <v/>
      </c>
      <c r="J14" s="119" t="n">
        <v>23458</v>
      </c>
      <c r="K14" s="117" t="n">
        <v>17847.908</v>
      </c>
      <c r="L14" s="117" t="n">
        <v>27769.66319934002</v>
      </c>
      <c r="M14" s="162">
        <f>K14+L14</f>
        <v/>
      </c>
      <c r="N14" s="88" t="n">
        <v>81</v>
      </c>
      <c r="O14" s="88" t="n">
        <v>81</v>
      </c>
      <c r="P14" s="88" t="n">
        <v>68</v>
      </c>
    </row>
    <row r="15">
      <c r="B15" s="28" t="inlineStr">
        <is>
          <t>FRY'S</t>
        </is>
      </c>
      <c r="C15" s="17">
        <f>34129-4207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982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4643.67411782</v>
      </c>
      <c r="I16" s="152">
        <f>G16+H16</f>
        <v/>
      </c>
      <c r="J16" s="119" t="n">
        <v>0</v>
      </c>
      <c r="K16" s="117" t="n">
        <v>0</v>
      </c>
      <c r="L16" s="117" t="n">
        <v>5140.98248698</v>
      </c>
      <c r="M16" s="162">
        <f>K16+L16</f>
        <v/>
      </c>
      <c r="N16" s="88" t="n">
        <v>12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212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10589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1532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5010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11051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32804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83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2575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15515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1355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2.xml><?xml version="1.0" encoding="utf-8"?>
<worksheet xmlns:r="http://schemas.openxmlformats.org/officeDocument/2006/relationships" xmlns="http://schemas.openxmlformats.org/spreadsheetml/2006/main">
  <sheetPr codeName="Sheet372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F28" sqref="F2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10385</v>
      </c>
      <c r="G6" s="117" t="n">
        <v>3510</v>
      </c>
      <c r="H6" s="117" t="n">
        <v>823</v>
      </c>
      <c r="I6" s="152">
        <f>G6+H6</f>
        <v/>
      </c>
      <c r="J6" s="119" t="n">
        <v>10872</v>
      </c>
      <c r="K6" s="117" t="n">
        <v>3680</v>
      </c>
      <c r="L6" s="117" t="n">
        <v>839</v>
      </c>
      <c r="M6" s="162">
        <f>K6+L6</f>
        <v/>
      </c>
      <c r="N6" s="87" t="n">
        <v>53</v>
      </c>
      <c r="O6" s="87" t="n">
        <v>52</v>
      </c>
      <c r="P6" s="87" t="n">
        <v>41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5720</v>
      </c>
      <c r="G10" s="117" t="n">
        <v>2941</v>
      </c>
      <c r="H10" s="117" t="n">
        <v>876</v>
      </c>
      <c r="I10" s="152">
        <f>G10+H10</f>
        <v/>
      </c>
      <c r="J10" s="119" t="n">
        <v>6055</v>
      </c>
      <c r="K10" s="117" t="n">
        <v>3097</v>
      </c>
      <c r="L10" s="117" t="n">
        <v>935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0</v>
      </c>
      <c r="O14" s="88" t="n">
        <v>0</v>
      </c>
      <c r="P14" s="88" t="n">
        <v>0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10987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774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5166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16105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3.xml><?xml version="1.0" encoding="utf-8"?>
<worksheet xmlns:r="http://schemas.openxmlformats.org/officeDocument/2006/relationships" xmlns="http://schemas.openxmlformats.org/spreadsheetml/2006/main">
  <sheetPr codeName="Sheet373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C21" sqref="C2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74</v>
      </c>
      <c r="E6" s="161" t="inlineStr">
        <is>
          <t xml:space="preserve">Room 1 </t>
        </is>
      </c>
      <c r="F6" s="119" t="n">
        <v>23678</v>
      </c>
      <c r="G6" s="117" t="n">
        <v>12520.28141666666</v>
      </c>
      <c r="H6" s="117" t="n">
        <v>4703.06231194</v>
      </c>
      <c r="I6" s="152">
        <f>G6+H6</f>
        <v/>
      </c>
      <c r="J6" s="119" t="n">
        <v>24433</v>
      </c>
      <c r="K6" s="117" t="n">
        <v>13792.85741666667</v>
      </c>
      <c r="L6" s="117" t="n">
        <v>4815.08495116</v>
      </c>
      <c r="M6" s="162">
        <f>K6+L6</f>
        <v/>
      </c>
      <c r="N6" s="87" t="n">
        <v>87</v>
      </c>
      <c r="O6" s="87" t="n">
        <v>88</v>
      </c>
      <c r="P6" s="87" t="n">
        <v>77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3649.165406380002</v>
      </c>
      <c r="I8" s="152">
        <f>G8+H8</f>
        <v/>
      </c>
      <c r="J8" s="119" t="n">
        <v>0</v>
      </c>
      <c r="K8" s="117" t="n">
        <v>0</v>
      </c>
      <c r="L8" s="117" t="n">
        <v>3781.404085420001</v>
      </c>
      <c r="M8" s="162">
        <f>K8+L8</f>
        <v/>
      </c>
      <c r="N8" s="87" t="n">
        <v>8</v>
      </c>
      <c r="O8" s="87" t="n">
        <v>8</v>
      </c>
      <c r="P8" s="87" t="n">
        <v>6</v>
      </c>
    </row>
    <row r="9">
      <c r="B9" s="16" t="inlineStr">
        <is>
          <t>SMITH'S</t>
        </is>
      </c>
      <c r="C9" s="17" t="n">
        <v>1544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360</v>
      </c>
      <c r="E10" s="161" t="inlineStr">
        <is>
          <t>Room 3</t>
        </is>
      </c>
      <c r="F10" s="119" t="n">
        <v>17194</v>
      </c>
      <c r="G10" s="117" t="n">
        <v>12060.328</v>
      </c>
      <c r="H10" s="117" t="n">
        <v>951.4793495000001</v>
      </c>
      <c r="I10" s="152">
        <f>G10+H10</f>
        <v/>
      </c>
      <c r="J10" s="119" t="n">
        <v>17607</v>
      </c>
      <c r="K10" s="117" t="n">
        <v>12653.6115</v>
      </c>
      <c r="L10" s="117" t="n">
        <v>999.4945405799999</v>
      </c>
      <c r="M10" s="162">
        <f>K10+L10</f>
        <v/>
      </c>
      <c r="N10" s="88" t="n">
        <v>57</v>
      </c>
      <c r="O10" s="88" t="n">
        <v>57</v>
      </c>
      <c r="P10" s="88" t="n">
        <v>51</v>
      </c>
    </row>
    <row r="11">
      <c r="B11" s="28" t="inlineStr">
        <is>
          <t>SPROUTS CO</t>
        </is>
      </c>
      <c r="C11" s="17" t="n">
        <v>210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2473</v>
      </c>
      <c r="E12" s="161" t="inlineStr">
        <is>
          <t>Room 4</t>
        </is>
      </c>
      <c r="F12" s="119" t="n">
        <v>13640</v>
      </c>
      <c r="G12" s="117" t="n">
        <v>11268.75333333333</v>
      </c>
      <c r="H12" s="117" t="n">
        <v>16816.84824291999</v>
      </c>
      <c r="I12" s="152">
        <f>G12+H12</f>
        <v/>
      </c>
      <c r="J12" s="119" t="n">
        <v>14073</v>
      </c>
      <c r="K12" s="117" t="n">
        <v>12831.64233333333</v>
      </c>
      <c r="L12" s="117" t="n">
        <v>17238.35841090001</v>
      </c>
      <c r="M12" s="162">
        <f>K12+L12</f>
        <v/>
      </c>
      <c r="N12" s="88" t="n">
        <v>53</v>
      </c>
      <c r="O12" s="88" t="n">
        <v>53</v>
      </c>
      <c r="P12" s="88" t="n">
        <v>48</v>
      </c>
    </row>
    <row r="13">
      <c r="B13" s="16" t="inlineStr">
        <is>
          <t>ALBSFWY PHX</t>
        </is>
      </c>
      <c r="C13" s="17" t="n">
        <v>11047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1657</v>
      </c>
      <c r="E14" s="161" t="inlineStr">
        <is>
          <t>Room 5</t>
        </is>
      </c>
      <c r="F14" s="119" t="n">
        <v>23562</v>
      </c>
      <c r="G14" s="117" t="n">
        <v>19301.7175</v>
      </c>
      <c r="H14" s="117" t="n">
        <v>27858.05728970001</v>
      </c>
      <c r="I14" s="152">
        <f>G14+H14</f>
        <v/>
      </c>
      <c r="J14" s="119" t="n">
        <v>24812</v>
      </c>
      <c r="K14" s="117" t="n">
        <v>23213.00825</v>
      </c>
      <c r="L14" s="117" t="n">
        <v>29368.81011575999</v>
      </c>
      <c r="M14" s="162">
        <f>K14+L14</f>
        <v/>
      </c>
      <c r="N14" s="88" t="n">
        <v>75</v>
      </c>
      <c r="O14" s="88" t="n">
        <v>81</v>
      </c>
      <c r="P14" s="88" t="n">
        <v>56</v>
      </c>
    </row>
    <row r="15">
      <c r="B15" s="28" t="inlineStr">
        <is>
          <t>FRY'S</t>
        </is>
      </c>
      <c r="C15" s="17" t="n">
        <v>31992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1611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8259.66445296</v>
      </c>
      <c r="I16" s="152">
        <f>G16+H16</f>
        <v/>
      </c>
      <c r="J16" s="119" t="n">
        <v>0</v>
      </c>
      <c r="K16" s="117" t="n">
        <v>0</v>
      </c>
      <c r="L16" s="117" t="n">
        <v>8348.565986059999</v>
      </c>
      <c r="M16" s="162">
        <f>K16+L16</f>
        <v/>
      </c>
      <c r="N16" s="88" t="n">
        <v>11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484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10742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1461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5058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10426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35612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74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2473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16760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570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4.xml><?xml version="1.0" encoding="utf-8"?>
<worksheet xmlns:r="http://schemas.openxmlformats.org/officeDocument/2006/relationships" xmlns="http://schemas.openxmlformats.org/spreadsheetml/2006/main">
  <sheetPr codeName="Sheet374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P11" sqref="P1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151</v>
      </c>
      <c r="E6" s="161" t="inlineStr">
        <is>
          <t xml:space="preserve">Room 1 </t>
        </is>
      </c>
      <c r="F6" s="119" t="n">
        <v>26687</v>
      </c>
      <c r="G6" s="117" t="n">
        <v>12738.04093333333</v>
      </c>
      <c r="H6" s="117" t="n">
        <v>5689.094293460007</v>
      </c>
      <c r="I6" s="152">
        <f>G6+H6</f>
        <v/>
      </c>
      <c r="J6" s="119" t="n">
        <v>21791</v>
      </c>
      <c r="K6" s="117" t="n">
        <v>10491.39143333334</v>
      </c>
      <c r="L6" s="117" t="n">
        <v>3643.13201486</v>
      </c>
      <c r="M6" s="162">
        <f>K6+L6</f>
        <v/>
      </c>
      <c r="N6" s="87" t="n">
        <v>95</v>
      </c>
      <c r="O6" s="87" t="n">
        <v>89</v>
      </c>
      <c r="P6" s="87" t="n">
        <v>82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3472.583587180001</v>
      </c>
      <c r="I8" s="152">
        <f>G8+H8</f>
        <v/>
      </c>
      <c r="J8" s="119" t="n">
        <v>0</v>
      </c>
      <c r="K8" s="117" t="n">
        <v>0</v>
      </c>
      <c r="L8" s="117" t="n">
        <v>2444.14416694</v>
      </c>
      <c r="M8" s="162">
        <f>K8+L8</f>
        <v/>
      </c>
      <c r="N8" s="87" t="n">
        <v>5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2467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725</v>
      </c>
      <c r="E10" s="161" t="inlineStr">
        <is>
          <t>Room 3</t>
        </is>
      </c>
      <c r="F10" s="119" t="n">
        <v>19592</v>
      </c>
      <c r="G10" s="117" t="n">
        <v>12621.16625</v>
      </c>
      <c r="H10" s="117" t="n">
        <v>1349.55467004</v>
      </c>
      <c r="I10" s="152">
        <f>G10+H10</f>
        <v/>
      </c>
      <c r="J10" s="119" t="n">
        <v>17522</v>
      </c>
      <c r="K10" s="117" t="n">
        <v>10986.71925</v>
      </c>
      <c r="L10" s="117" t="n">
        <v>1392.04634262</v>
      </c>
      <c r="M10" s="162">
        <f>K10+L10</f>
        <v/>
      </c>
      <c r="N10" s="88" t="n">
        <v>58</v>
      </c>
      <c r="O10" s="88" t="n">
        <v>58</v>
      </c>
      <c r="P10" s="88" t="n">
        <v>54</v>
      </c>
    </row>
    <row r="11">
      <c r="B11" s="28" t="inlineStr">
        <is>
          <t>SPROUTS CO</t>
        </is>
      </c>
      <c r="C11" s="17" t="n">
        <v>550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3640</v>
      </c>
      <c r="E12" s="161" t="inlineStr">
        <is>
          <t>Room 4</t>
        </is>
      </c>
      <c r="F12" s="119" t="n">
        <v>15271</v>
      </c>
      <c r="G12" s="117" t="n">
        <v>10945.14408333333</v>
      </c>
      <c r="H12" s="117" t="n">
        <v>18269.95165703</v>
      </c>
      <c r="I12" s="152">
        <f>G12+H12</f>
        <v/>
      </c>
      <c r="J12" s="119" t="n">
        <v>13599</v>
      </c>
      <c r="K12" s="117" t="n">
        <v>11913.73883333333</v>
      </c>
      <c r="L12" s="117" t="n">
        <v>16902.97007497001</v>
      </c>
      <c r="M12" s="162">
        <f>K12+L12</f>
        <v/>
      </c>
      <c r="N12" s="88" t="n">
        <v>51</v>
      </c>
      <c r="O12" s="88" t="n">
        <v>51</v>
      </c>
      <c r="P12" s="88" t="n">
        <v>48</v>
      </c>
    </row>
    <row r="13">
      <c r="B13" s="16" t="inlineStr">
        <is>
          <t>ALBSFWY PHX</t>
        </is>
      </c>
      <c r="C13" s="17" t="n"/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1257</v>
      </c>
      <c r="E14" s="161" t="inlineStr">
        <is>
          <t>Room 5</t>
        </is>
      </c>
      <c r="F14" s="119" t="n">
        <v>31846</v>
      </c>
      <c r="G14" s="117" t="n">
        <v>21299.14375</v>
      </c>
      <c r="H14" s="117" t="n">
        <v>36184.53098966002</v>
      </c>
      <c r="I14" s="152">
        <f>G14+H14</f>
        <v/>
      </c>
      <c r="J14" s="119" t="n">
        <v>30979</v>
      </c>
      <c r="K14" s="117" t="n">
        <v>23379.30675</v>
      </c>
      <c r="L14" s="117" t="n">
        <v>35101.38312505998</v>
      </c>
      <c r="M14" s="162">
        <f>K14+L14</f>
        <v/>
      </c>
      <c r="N14" s="88" t="n">
        <v>81</v>
      </c>
      <c r="O14" s="88" t="n">
        <v>80</v>
      </c>
      <c r="P14" s="88" t="n">
        <v>69</v>
      </c>
    </row>
    <row r="15">
      <c r="B15" s="28" t="inlineStr">
        <is>
          <t>FRY'S</t>
        </is>
      </c>
      <c r="C15" s="17">
        <f>36841-4997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1051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5311.18042294</v>
      </c>
      <c r="I16" s="152">
        <f>G16+H16</f>
        <v/>
      </c>
      <c r="J16" s="119" t="n">
        <v>0</v>
      </c>
      <c r="K16" s="117" t="n">
        <v>0</v>
      </c>
      <c r="L16" s="117" t="n">
        <v>4131.7649706</v>
      </c>
      <c r="M16" s="162">
        <f>K16+L16</f>
        <v/>
      </c>
      <c r="N16" s="88" t="n">
        <v>11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222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11654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943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5396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10867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38133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151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3640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17245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1275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5.xml><?xml version="1.0" encoding="utf-8"?>
<worksheet xmlns:r="http://schemas.openxmlformats.org/officeDocument/2006/relationships" xmlns="http://schemas.openxmlformats.org/spreadsheetml/2006/main">
  <sheetPr codeName="Sheet375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Q21" sqref="Q2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68</v>
      </c>
      <c r="E6" s="161" t="inlineStr">
        <is>
          <t xml:space="preserve">Room 1 </t>
        </is>
      </c>
      <c r="F6" s="119" t="n">
        <v>23167</v>
      </c>
      <c r="G6" s="117" t="n">
        <v>12229.42425</v>
      </c>
      <c r="H6" s="117" t="n">
        <v>4241.999729820003</v>
      </c>
      <c r="I6" s="152">
        <f>G6+H6</f>
        <v/>
      </c>
      <c r="J6" s="119" t="n">
        <v>24592</v>
      </c>
      <c r="K6" s="117" t="n">
        <v>13855.17075</v>
      </c>
      <c r="L6" s="117" t="n">
        <v>4327.450955680004</v>
      </c>
      <c r="M6" s="162">
        <f>K6+L6</f>
        <v/>
      </c>
      <c r="N6" s="87" t="n">
        <v>89</v>
      </c>
      <c r="O6" s="87" t="n">
        <v>82</v>
      </c>
      <c r="P6" s="87" t="n">
        <v>79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29</v>
      </c>
      <c r="E8" s="161" t="inlineStr">
        <is>
          <t>Room 2</t>
        </is>
      </c>
      <c r="F8" s="119" t="n">
        <v>0</v>
      </c>
      <c r="G8" s="117" t="n">
        <v>0</v>
      </c>
      <c r="H8" s="117" t="n">
        <v>4090.55900108</v>
      </c>
      <c r="I8" s="152">
        <f>G8+H8</f>
        <v/>
      </c>
      <c r="J8" s="119" t="n">
        <v>0</v>
      </c>
      <c r="K8" s="117" t="n">
        <v>0</v>
      </c>
      <c r="L8" s="117" t="n">
        <v>4255.81435802</v>
      </c>
      <c r="M8" s="162">
        <f>K8+L8</f>
        <v/>
      </c>
      <c r="N8" s="87" t="n">
        <v>5</v>
      </c>
      <c r="O8" s="87" t="n">
        <v>4</v>
      </c>
      <c r="P8" s="87" t="n">
        <v>4</v>
      </c>
    </row>
    <row r="9">
      <c r="B9" s="16" t="inlineStr">
        <is>
          <t>SMITH'S</t>
        </is>
      </c>
      <c r="C9" s="17" t="n">
        <v>1467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17601</v>
      </c>
      <c r="G10" s="117" t="n">
        <v>11716.346</v>
      </c>
      <c r="H10" s="117" t="n">
        <v>899.4835410000001</v>
      </c>
      <c r="I10" s="152">
        <f>G10+H10</f>
        <v/>
      </c>
      <c r="J10" s="119" t="n">
        <v>17074</v>
      </c>
      <c r="K10" s="117" t="n">
        <v>12157.9315</v>
      </c>
      <c r="L10" s="117" t="n">
        <v>779.6168213200001</v>
      </c>
      <c r="M10" s="162">
        <f>K10+L10</f>
        <v/>
      </c>
      <c r="N10" s="88" t="n">
        <v>60</v>
      </c>
      <c r="O10" s="88" t="n">
        <v>60</v>
      </c>
      <c r="P10" s="88" t="n">
        <v>54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2556</v>
      </c>
      <c r="E12" s="161" t="inlineStr">
        <is>
          <t>Room 4</t>
        </is>
      </c>
      <c r="F12" s="119" t="n">
        <v>13166</v>
      </c>
      <c r="G12" s="117" t="n">
        <v>10685.16150000001</v>
      </c>
      <c r="H12" s="117" t="n">
        <v>15943.12134117998</v>
      </c>
      <c r="I12" s="152">
        <f>G12+H12</f>
        <v/>
      </c>
      <c r="J12" s="119" t="n">
        <v>13117</v>
      </c>
      <c r="K12" s="117" t="n">
        <v>12468.6985</v>
      </c>
      <c r="L12" s="117" t="n">
        <v>15829.72093615999</v>
      </c>
      <c r="M12" s="162">
        <f>K12+L12</f>
        <v/>
      </c>
      <c r="N12" s="88" t="n">
        <v>62</v>
      </c>
      <c r="O12" s="88" t="n">
        <v>60</v>
      </c>
      <c r="P12" s="88" t="n">
        <v>61</v>
      </c>
    </row>
    <row r="13">
      <c r="B13" s="16" t="inlineStr">
        <is>
          <t>ALBSFWY PHX</t>
        </is>
      </c>
      <c r="C13" s="17" t="n">
        <v>12155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1608</v>
      </c>
      <c r="E14" s="161" t="inlineStr">
        <is>
          <t>Room 5</t>
        </is>
      </c>
      <c r="F14" s="119" t="n">
        <v>22792</v>
      </c>
      <c r="G14" s="117" t="n">
        <v>20090.4325</v>
      </c>
      <c r="H14" s="117" t="n">
        <v>28826.1028958</v>
      </c>
      <c r="I14" s="152">
        <f>G14+H14</f>
        <v/>
      </c>
      <c r="J14" s="119" t="n">
        <v>22191</v>
      </c>
      <c r="K14" s="117" t="n">
        <v>21897.85675</v>
      </c>
      <c r="L14" s="117" t="n">
        <v>27846.81017124001</v>
      </c>
      <c r="M14" s="162">
        <f>K14+L14</f>
        <v/>
      </c>
      <c r="N14" s="88" t="n">
        <v>84</v>
      </c>
      <c r="O14" s="88" t="n">
        <v>87</v>
      </c>
      <c r="P14" s="88" t="n">
        <v>61</v>
      </c>
    </row>
    <row r="15">
      <c r="B15" s="28" t="inlineStr">
        <is>
          <t>FRY'S</t>
        </is>
      </c>
      <c r="C15" s="17" t="n">
        <v>31547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1568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8146.098327399999</v>
      </c>
      <c r="I16" s="152">
        <f>G16+H16</f>
        <v/>
      </c>
      <c r="J16" s="119" t="n">
        <v>0</v>
      </c>
      <c r="K16" s="117" t="n">
        <v>0</v>
      </c>
      <c r="L16" s="117" t="n">
        <v>8243.974693579999</v>
      </c>
      <c r="M16" s="162">
        <f>K16+L16</f>
        <v/>
      </c>
      <c r="N16" s="88" t="n">
        <v>12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384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9091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1583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4235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11334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29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37382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68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2556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16705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6.xml><?xml version="1.0" encoding="utf-8"?>
<worksheet xmlns:r="http://schemas.openxmlformats.org/officeDocument/2006/relationships" xmlns="http://schemas.openxmlformats.org/spreadsheetml/2006/main">
  <sheetPr codeName="Sheet376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J25" sqref="J2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114</v>
      </c>
      <c r="E6" s="161" t="inlineStr">
        <is>
          <t xml:space="preserve">Room 1 </t>
        </is>
      </c>
      <c r="F6" s="119" t="n">
        <v>25836</v>
      </c>
      <c r="G6" s="117" t="n">
        <v>13110.72313333334</v>
      </c>
      <c r="H6" s="117" t="n">
        <v>5742.7784671</v>
      </c>
      <c r="I6" s="152">
        <f>G6+H6</f>
        <v/>
      </c>
      <c r="J6" s="119" t="n">
        <v>27468</v>
      </c>
      <c r="K6" s="117" t="n">
        <v>15461.13338333333</v>
      </c>
      <c r="L6" s="117" t="n">
        <v>6056.908299460001</v>
      </c>
      <c r="M6" s="162">
        <f>K6+L6</f>
        <v/>
      </c>
      <c r="N6" s="87" t="n">
        <v>90</v>
      </c>
      <c r="O6" s="87" t="n">
        <v>84</v>
      </c>
      <c r="P6" s="87" t="n">
        <v>78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3532.0889852</v>
      </c>
      <c r="I8" s="152">
        <f>G8+H8</f>
        <v/>
      </c>
      <c r="J8" s="119" t="n">
        <v>0</v>
      </c>
      <c r="K8" s="117" t="n">
        <v>0</v>
      </c>
      <c r="L8" s="117" t="n">
        <v>3847.746099439999</v>
      </c>
      <c r="M8" s="162">
        <f>K8+L8</f>
        <v/>
      </c>
      <c r="N8" s="87" t="n">
        <v>7</v>
      </c>
      <c r="O8" s="87" t="n">
        <v>7</v>
      </c>
      <c r="P8" s="87" t="n">
        <v>7</v>
      </c>
    </row>
    <row r="9">
      <c r="B9" s="16" t="inlineStr">
        <is>
          <t>SMITH'S</t>
        </is>
      </c>
      <c r="C9" s="17" t="n">
        <v>2571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840</v>
      </c>
      <c r="E10" s="161" t="inlineStr">
        <is>
          <t>Room 3</t>
        </is>
      </c>
      <c r="F10" s="119" t="n">
        <v>18942</v>
      </c>
      <c r="G10" s="117" t="n">
        <v>12461.52825</v>
      </c>
      <c r="H10" s="117" t="n">
        <v>1260.4406067</v>
      </c>
      <c r="I10" s="152">
        <f>G10+H10</f>
        <v/>
      </c>
      <c r="J10" s="119" t="n">
        <v>19418</v>
      </c>
      <c r="K10" s="117" t="n">
        <v>13753.15575</v>
      </c>
      <c r="L10" s="117" t="n">
        <v>1275.20163754</v>
      </c>
      <c r="M10" s="162">
        <f>K10+L10</f>
        <v/>
      </c>
      <c r="N10" s="88" t="n">
        <v>63</v>
      </c>
      <c r="O10" s="88" t="n">
        <v>63</v>
      </c>
      <c r="P10" s="88" t="n">
        <v>61</v>
      </c>
    </row>
    <row r="11">
      <c r="B11" s="28" t="inlineStr">
        <is>
          <t>SPROUTS CO</t>
        </is>
      </c>
      <c r="C11" s="17" t="n">
        <v>520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2475</v>
      </c>
      <c r="E12" s="161" t="inlineStr">
        <is>
          <t>Room 4</t>
        </is>
      </c>
      <c r="F12" s="119" t="n">
        <v>15392</v>
      </c>
      <c r="G12" s="117" t="n">
        <v>11195.26941666667</v>
      </c>
      <c r="H12" s="117" t="n">
        <v>18611.40838857</v>
      </c>
      <c r="I12" s="152">
        <f>G12+H12</f>
        <v/>
      </c>
      <c r="J12" s="119" t="n">
        <v>15934</v>
      </c>
      <c r="K12" s="117" t="n">
        <v>13685.08316666667</v>
      </c>
      <c r="L12" s="117" t="n">
        <v>18981.45127143</v>
      </c>
      <c r="M12" s="162">
        <f>K12+L12</f>
        <v/>
      </c>
      <c r="N12" s="88" t="n">
        <v>60</v>
      </c>
      <c r="O12" s="88" t="n">
        <v>58</v>
      </c>
      <c r="P12" s="88" t="n">
        <v>56</v>
      </c>
    </row>
    <row r="13">
      <c r="B13" s="16" t="inlineStr">
        <is>
          <t>ALBSFWY PHX</t>
        </is>
      </c>
      <c r="C13" s="17" t="n">
        <v>13196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1280</v>
      </c>
      <c r="E14" s="161" t="inlineStr">
        <is>
          <t>Room 5</t>
        </is>
      </c>
      <c r="F14" s="119" t="n">
        <v>27515</v>
      </c>
      <c r="G14" s="117" t="n">
        <v>20126.455</v>
      </c>
      <c r="H14" s="117" t="n">
        <v>33460.58190632003</v>
      </c>
      <c r="I14" s="152">
        <f>G14+H14</f>
        <v/>
      </c>
      <c r="J14" s="119" t="n">
        <v>28784</v>
      </c>
      <c r="K14" s="117" t="n">
        <v>25237.301</v>
      </c>
      <c r="L14" s="117" t="n">
        <v>35319.27396166002</v>
      </c>
      <c r="M14" s="162">
        <f>K14+L14</f>
        <v/>
      </c>
      <c r="N14" s="88" t="n">
        <v>87</v>
      </c>
      <c r="O14" s="88" t="n">
        <v>85</v>
      </c>
      <c r="P14" s="88" t="n">
        <v>71</v>
      </c>
    </row>
    <row r="15">
      <c r="B15" s="28" t="inlineStr">
        <is>
          <t>FRY'S</t>
        </is>
      </c>
      <c r="C15" s="17" t="n">
        <v>35686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1079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5676.79404198</v>
      </c>
      <c r="I16" s="152">
        <f>G16+H16</f>
        <v/>
      </c>
      <c r="J16" s="119" t="n">
        <v>0</v>
      </c>
      <c r="K16" s="117" t="n">
        <v>0</v>
      </c>
      <c r="L16" s="117" t="n">
        <v>5826.830871600001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135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9953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1924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4654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11555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39067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114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2475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16005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1360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7.xml><?xml version="1.0" encoding="utf-8"?>
<worksheet xmlns:r="http://schemas.openxmlformats.org/officeDocument/2006/relationships" xmlns="http://schemas.openxmlformats.org/spreadsheetml/2006/main">
  <sheetPr codeName="Sheet377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M39" sqref="M3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44729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22183</v>
      </c>
      <c r="G6" s="117" t="n">
        <v>13080.43925</v>
      </c>
      <c r="H6" s="117" t="n">
        <v>3957.601555719999</v>
      </c>
      <c r="I6" s="152">
        <f>G6+H6</f>
        <v/>
      </c>
      <c r="J6" s="119" t="n">
        <v>22807</v>
      </c>
      <c r="K6" s="117" t="n">
        <v>13515.78925</v>
      </c>
      <c r="L6" s="117" t="n">
        <v>4095.35963338</v>
      </c>
      <c r="M6" s="162">
        <f>K6+L6</f>
        <v/>
      </c>
      <c r="N6" s="87" t="n">
        <v>90</v>
      </c>
      <c r="O6" s="87" t="n">
        <v>86</v>
      </c>
      <c r="P6" s="87" t="n">
        <v>72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3912.5786828</v>
      </c>
      <c r="I8" s="152">
        <f>G8+H8</f>
        <v/>
      </c>
      <c r="J8" s="119" t="n">
        <v>0</v>
      </c>
      <c r="K8" s="117" t="n">
        <v>0</v>
      </c>
      <c r="L8" s="117" t="n">
        <v>4000.38672532</v>
      </c>
      <c r="M8" s="162">
        <f>K8+L8</f>
        <v/>
      </c>
      <c r="N8" s="87" t="n">
        <v>8</v>
      </c>
      <c r="O8" s="87" t="n">
        <v>8</v>
      </c>
      <c r="P8" s="87" t="n">
        <v>8</v>
      </c>
    </row>
    <row r="9">
      <c r="B9" s="16" t="inlineStr">
        <is>
          <t>SMITH'S</t>
        </is>
      </c>
      <c r="C9" s="17" t="n">
        <v>1988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16643</v>
      </c>
      <c r="G10" s="117" t="n">
        <v>12845.777</v>
      </c>
      <c r="H10" s="117" t="n">
        <v>760.6113915</v>
      </c>
      <c r="I10" s="152">
        <f>G10+H10</f>
        <v/>
      </c>
      <c r="J10" s="119" t="n">
        <v>16600</v>
      </c>
      <c r="K10" s="117" t="n">
        <v>13009.8565</v>
      </c>
      <c r="L10" s="117" t="n">
        <v>714.3264643</v>
      </c>
      <c r="M10" s="162">
        <f>K10+L10</f>
        <v/>
      </c>
      <c r="N10" s="88" t="n">
        <v>58</v>
      </c>
      <c r="O10" s="88" t="n">
        <v>58</v>
      </c>
      <c r="P10" s="88" t="n">
        <v>55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inlineStr">
        <is>
          <t>Double WM</t>
        </is>
      </c>
      <c r="B12" s="16" t="inlineStr">
        <is>
          <t>WM DC</t>
        </is>
      </c>
      <c r="C12" s="17" t="n">
        <v>4934</v>
      </c>
      <c r="E12" s="161" t="inlineStr">
        <is>
          <t>Room 4</t>
        </is>
      </c>
      <c r="F12" s="119" t="n">
        <v>14185</v>
      </c>
      <c r="G12" s="117" t="n">
        <v>12007.59675</v>
      </c>
      <c r="H12" s="117" t="n">
        <v>17726.21473602</v>
      </c>
      <c r="I12" s="152">
        <f>G12+H12</f>
        <v/>
      </c>
      <c r="J12" s="119" t="n">
        <v>14463</v>
      </c>
      <c r="K12" s="117" t="n">
        <v>14413.12075</v>
      </c>
      <c r="L12" s="117" t="n">
        <v>17915.85402591</v>
      </c>
      <c r="M12" s="162">
        <f>K12+L12</f>
        <v/>
      </c>
      <c r="N12" s="88" t="n">
        <v>59</v>
      </c>
      <c r="O12" s="88" t="n">
        <v>59</v>
      </c>
      <c r="P12" s="88" t="n">
        <v>53</v>
      </c>
    </row>
    <row r="13">
      <c r="B13" s="16" t="inlineStr">
        <is>
          <t>ALBSFWY PHX</t>
        </is>
      </c>
      <c r="C13" s="17" t="n">
        <v>10425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2007</v>
      </c>
      <c r="E14" s="161" t="inlineStr">
        <is>
          <t>Room 5</t>
        </is>
      </c>
      <c r="F14" s="119" t="n">
        <v>31917</v>
      </c>
      <c r="G14" s="117" t="n">
        <v>24042.663</v>
      </c>
      <c r="H14" s="117" t="n">
        <v>38154.97887617999</v>
      </c>
      <c r="I14" s="152">
        <f>G14+H14</f>
        <v/>
      </c>
      <c r="J14" s="119" t="n">
        <v>32659</v>
      </c>
      <c r="K14" s="117" t="n">
        <v>28313.54775</v>
      </c>
      <c r="L14" s="117" t="n">
        <v>39170.34316695999</v>
      </c>
      <c r="M14" s="162">
        <f>K14+L14</f>
        <v/>
      </c>
      <c r="N14" s="88" t="n">
        <v>87</v>
      </c>
      <c r="O14" s="88" t="n">
        <v>86</v>
      </c>
      <c r="P14" s="88" t="n">
        <v>67</v>
      </c>
    </row>
    <row r="15">
      <c r="B15" s="28" t="inlineStr">
        <is>
          <t>FRY'S</t>
        </is>
      </c>
      <c r="C15" s="17">
        <f>42673-6294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1899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9193.210704460002</v>
      </c>
      <c r="I16" s="152">
        <f>G16+H16</f>
        <v/>
      </c>
      <c r="J16" s="119" t="n">
        <v>0</v>
      </c>
      <c r="K16" s="117" t="n">
        <v>0</v>
      </c>
      <c r="L16" s="117" t="n">
        <v>9134.37039654</v>
      </c>
      <c r="M16" s="162">
        <f>K16+L16</f>
        <v/>
      </c>
      <c r="N16" s="88" t="n">
        <v>14</v>
      </c>
      <c r="O16" s="88" t="n">
        <v>14</v>
      </c>
      <c r="P16" s="88" t="n">
        <v>14</v>
      </c>
    </row>
    <row r="17" ht="15" customFormat="1" customHeight="1" s="4" thickBot="1">
      <c r="B17" s="43" t="inlineStr">
        <is>
          <t xml:space="preserve">DILLONS </t>
        </is>
      </c>
      <c r="C17" s="50" t="n">
        <v>400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9451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511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5132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9896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41652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4934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15085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8.xml><?xml version="1.0" encoding="utf-8"?>
<worksheet xmlns:r="http://schemas.openxmlformats.org/officeDocument/2006/relationships" xmlns="http://schemas.openxmlformats.org/spreadsheetml/2006/main">
  <sheetPr codeName="Sheet378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68</v>
      </c>
      <c r="E6" s="161" t="inlineStr">
        <is>
          <t xml:space="preserve">Room 1 </t>
        </is>
      </c>
      <c r="F6" s="119" t="n">
        <v>25645</v>
      </c>
      <c r="G6" s="117" t="n">
        <v>12244.1973</v>
      </c>
      <c r="H6" s="117" t="n">
        <v>4798.555598579997</v>
      </c>
      <c r="I6" s="152">
        <f>G6+H6</f>
        <v/>
      </c>
      <c r="J6" s="119" t="n">
        <v>26126</v>
      </c>
      <c r="K6" s="117" t="n">
        <v>14739.18605</v>
      </c>
      <c r="L6" s="117" t="n">
        <v>4679.628324399997</v>
      </c>
      <c r="M6" s="162">
        <f>K6+L6</f>
        <v/>
      </c>
      <c r="N6" s="87" t="n">
        <v>96</v>
      </c>
      <c r="O6" s="87" t="n">
        <v>90</v>
      </c>
      <c r="P6" s="87" t="n">
        <v>79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3615.67859744</v>
      </c>
      <c r="I8" s="152">
        <f>G8+H8</f>
        <v/>
      </c>
      <c r="J8" s="119" t="n">
        <v>0</v>
      </c>
      <c r="K8" s="117" t="n">
        <v>0</v>
      </c>
      <c r="L8" s="117" t="n">
        <v>3668.46526906</v>
      </c>
      <c r="M8" s="162">
        <f>K8+L8</f>
        <v/>
      </c>
      <c r="N8" s="87" t="n">
        <v>7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1858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770</v>
      </c>
      <c r="E10" s="161" t="inlineStr">
        <is>
          <t>Room 3</t>
        </is>
      </c>
      <c r="F10" s="119" t="n">
        <v>17873</v>
      </c>
      <c r="G10" s="117" t="n">
        <v>12111.963</v>
      </c>
      <c r="H10" s="117" t="n">
        <v>1253.47544724</v>
      </c>
      <c r="I10" s="152">
        <f>G10+H10</f>
        <v/>
      </c>
      <c r="J10" s="119" t="n">
        <v>17684</v>
      </c>
      <c r="K10" s="117" t="n">
        <v>12958.208</v>
      </c>
      <c r="L10" s="117" t="n">
        <v>1215.95446764</v>
      </c>
      <c r="M10" s="162">
        <f>K10+L10</f>
        <v/>
      </c>
      <c r="N10" s="88" t="n">
        <v>61</v>
      </c>
      <c r="O10" s="88" t="n">
        <v>61</v>
      </c>
      <c r="P10" s="88" t="n">
        <v>56</v>
      </c>
    </row>
    <row r="11">
      <c r="B11" s="28" t="inlineStr">
        <is>
          <t>SPROUTS CO</t>
        </is>
      </c>
      <c r="C11" s="17" t="n">
        <v>450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4001</v>
      </c>
      <c r="E12" s="161" t="inlineStr">
        <is>
          <t>Room 4</t>
        </is>
      </c>
      <c r="F12" s="119" t="n">
        <v>16772</v>
      </c>
      <c r="G12" s="117" t="n">
        <v>12830.79541666667</v>
      </c>
      <c r="H12" s="117" t="n">
        <v>20341.47377077999</v>
      </c>
      <c r="I12" s="152">
        <f>G12+H12</f>
        <v/>
      </c>
      <c r="J12" s="119" t="n">
        <v>17168</v>
      </c>
      <c r="K12" s="117" t="n">
        <v>15311.05116666667</v>
      </c>
      <c r="L12" s="117" t="n">
        <v>20619.63739715001</v>
      </c>
      <c r="M12" s="162">
        <f>K12+L12</f>
        <v/>
      </c>
      <c r="N12" s="88" t="n">
        <v>65</v>
      </c>
      <c r="O12" s="88" t="n">
        <v>64</v>
      </c>
      <c r="P12" s="88" t="n">
        <v>53</v>
      </c>
    </row>
    <row r="13">
      <c r="B13" s="16" t="inlineStr">
        <is>
          <t>ALBSFWY PHX</t>
        </is>
      </c>
      <c r="C13" s="17" t="n">
        <v>11329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1216</v>
      </c>
      <c r="E14" s="161" t="inlineStr">
        <is>
          <t>Room 5</t>
        </is>
      </c>
      <c r="F14" s="119" t="n">
        <v>28052</v>
      </c>
      <c r="G14" s="117" t="n">
        <v>24399.24125</v>
      </c>
      <c r="H14" s="117" t="n">
        <v>33158.06908016003</v>
      </c>
      <c r="I14" s="152">
        <f>G14+H14</f>
        <v/>
      </c>
      <c r="J14" s="119" t="n">
        <v>28675</v>
      </c>
      <c r="K14" s="117" t="n">
        <v>20689.5905</v>
      </c>
      <c r="L14" s="117" t="n">
        <v>34397.28226162001</v>
      </c>
      <c r="M14" s="162">
        <f>K14+L14</f>
        <v/>
      </c>
      <c r="N14" s="88" t="n">
        <v>83</v>
      </c>
      <c r="O14" s="88" t="n">
        <v>82</v>
      </c>
      <c r="P14" s="88" t="n">
        <v>70</v>
      </c>
    </row>
    <row r="15">
      <c r="B15" s="28" t="inlineStr">
        <is>
          <t>FRY'S</t>
        </is>
      </c>
      <c r="C15" s="17">
        <f>36772-4236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1022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5579.32967146</v>
      </c>
      <c r="I16" s="152">
        <f>G16+H16</f>
        <v/>
      </c>
      <c r="J16" s="119" t="n">
        <v>0</v>
      </c>
      <c r="K16" s="117" t="n">
        <v>0</v>
      </c>
      <c r="L16" s="117" t="n">
        <v>5570.62900378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140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10978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1425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4893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11180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35837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68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4001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17080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1220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79.xml><?xml version="1.0" encoding="utf-8"?>
<worksheet xmlns:r="http://schemas.openxmlformats.org/officeDocument/2006/relationships" xmlns="http://schemas.openxmlformats.org/spreadsheetml/2006/main">
  <sheetPr codeName="Sheet379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L40" sqref="L40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10435</v>
      </c>
      <c r="G6" s="117" t="n">
        <v>3531</v>
      </c>
      <c r="H6" s="117" t="n">
        <v>761</v>
      </c>
      <c r="I6" s="152">
        <f>G6+H6</f>
        <v/>
      </c>
      <c r="J6" s="119" t="n">
        <v>10388</v>
      </c>
      <c r="K6" s="117" t="n">
        <v>3516</v>
      </c>
      <c r="L6" s="117" t="n">
        <v>723</v>
      </c>
      <c r="M6" s="162">
        <f>K6+L6</f>
        <v/>
      </c>
      <c r="N6" s="87" t="n">
        <v>52</v>
      </c>
      <c r="O6" s="87" t="n">
        <v>49</v>
      </c>
      <c r="P6" s="87" t="n">
        <v>38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5720</v>
      </c>
      <c r="G10" s="117" t="n">
        <v>2941</v>
      </c>
      <c r="H10" s="117" t="n">
        <v>859</v>
      </c>
      <c r="I10" s="152">
        <f>G10+H10</f>
        <v/>
      </c>
      <c r="J10" s="119" t="n">
        <v>5236</v>
      </c>
      <c r="K10" s="117" t="n">
        <v>2732</v>
      </c>
      <c r="L10" s="117" t="n">
        <v>766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5</v>
      </c>
      <c r="O14" s="88" t="n">
        <v>8</v>
      </c>
      <c r="P14" s="88" t="n">
        <v>2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9846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843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4935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16155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0.xml><?xml version="1.0" encoding="utf-8"?>
<worksheet xmlns:r="http://schemas.openxmlformats.org/officeDocument/2006/relationships" xmlns="http://schemas.openxmlformats.org/spreadsheetml/2006/main">
  <sheetPr codeName="Sheet380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M34" sqref="M3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71</v>
      </c>
      <c r="E6" s="161" t="inlineStr">
        <is>
          <t xml:space="preserve">Room 1 </t>
        </is>
      </c>
      <c r="F6" s="119" t="n">
        <v>24718</v>
      </c>
      <c r="G6" s="117" t="n">
        <v>12941.21336666666</v>
      </c>
      <c r="H6" s="117" t="n">
        <v>4636.699965899996</v>
      </c>
      <c r="I6" s="152">
        <f>G6+H6</f>
        <v/>
      </c>
      <c r="J6" s="119" t="n">
        <v>24263</v>
      </c>
      <c r="K6" s="117" t="n">
        <v>13787.12536666667</v>
      </c>
      <c r="L6" s="117" t="n">
        <v>4484.259797100003</v>
      </c>
      <c r="M6" s="162">
        <f>K6+L6</f>
        <v/>
      </c>
      <c r="N6" s="87" t="n">
        <v>88</v>
      </c>
      <c r="O6" s="87" t="n">
        <v>85</v>
      </c>
      <c r="P6" s="87" t="n">
        <v>73</v>
      </c>
    </row>
    <row r="7">
      <c r="B7" s="16" t="inlineStr">
        <is>
          <t>CANTEEN AZ</t>
        </is>
      </c>
      <c r="C7" s="17" t="n">
        <v>30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4076.144991079999</v>
      </c>
      <c r="I8" s="152">
        <f>G8+H8</f>
        <v/>
      </c>
      <c r="J8" s="119" t="n">
        <v>0</v>
      </c>
      <c r="K8" s="117" t="n">
        <v>0</v>
      </c>
      <c r="L8" s="117" t="n">
        <v>4027.227646019999</v>
      </c>
      <c r="M8" s="162">
        <f>K8+L8</f>
        <v/>
      </c>
      <c r="N8" s="87" t="n">
        <v>8</v>
      </c>
      <c r="O8" s="87" t="n">
        <v>8</v>
      </c>
      <c r="P8" s="87" t="n">
        <v>7</v>
      </c>
    </row>
    <row r="9">
      <c r="B9" s="16" t="inlineStr">
        <is>
          <t>SMITH'S</t>
        </is>
      </c>
      <c r="C9" s="17" t="n">
        <v>1547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390</v>
      </c>
      <c r="E10" s="161" t="inlineStr">
        <is>
          <t>Room 3</t>
        </is>
      </c>
      <c r="F10" s="119" t="n">
        <v>19190</v>
      </c>
      <c r="G10" s="117" t="n">
        <v>12458.77675</v>
      </c>
      <c r="H10" s="117" t="n">
        <v>975.4891554999999</v>
      </c>
      <c r="I10" s="152">
        <f>G10+H10</f>
        <v/>
      </c>
      <c r="J10" s="119" t="n">
        <v>18450</v>
      </c>
      <c r="K10" s="117" t="n">
        <v>12342.18475</v>
      </c>
      <c r="L10" s="117" t="n">
        <v>869.4892829599999</v>
      </c>
      <c r="M10" s="162">
        <f>K10+L10</f>
        <v/>
      </c>
      <c r="N10" s="88" t="n">
        <v>57</v>
      </c>
      <c r="O10" s="88" t="n">
        <v>57</v>
      </c>
      <c r="P10" s="88" t="n">
        <v>53</v>
      </c>
    </row>
    <row r="11">
      <c r="B11" s="28" t="inlineStr">
        <is>
          <t>SPROUTS CO</t>
        </is>
      </c>
      <c r="C11" s="17" t="n">
        <v>240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3970</v>
      </c>
      <c r="E12" s="161" t="inlineStr">
        <is>
          <t>Room 4</t>
        </is>
      </c>
      <c r="F12" s="119" t="n">
        <v>14247</v>
      </c>
      <c r="G12" s="117" t="n">
        <v>11798.26325</v>
      </c>
      <c r="H12" s="117" t="n">
        <v>17881.91180413</v>
      </c>
      <c r="I12" s="152">
        <f>G12+H12</f>
        <v/>
      </c>
      <c r="J12" s="119" t="n">
        <v>14112</v>
      </c>
      <c r="K12" s="117" t="n">
        <v>13280.09699999999</v>
      </c>
      <c r="L12" s="117" t="n">
        <v>17858.13586103</v>
      </c>
      <c r="M12" s="162">
        <f>K12+L12</f>
        <v/>
      </c>
      <c r="N12" s="88" t="n">
        <v>55</v>
      </c>
      <c r="O12" s="88" t="n">
        <v>55</v>
      </c>
      <c r="P12" s="88" t="n">
        <v>45</v>
      </c>
    </row>
    <row r="13">
      <c r="B13" s="16" t="inlineStr">
        <is>
          <t>ALBSFWY PHX</t>
        </is>
      </c>
      <c r="C13" s="17" t="n">
        <v>9968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1785</v>
      </c>
      <c r="E14" s="161" t="inlineStr">
        <is>
          <t>Room 5</t>
        </is>
      </c>
      <c r="F14" s="119" t="n">
        <v>29816</v>
      </c>
      <c r="G14" s="117" t="n">
        <v>22021.755</v>
      </c>
      <c r="H14" s="117" t="n">
        <v>35567.65608518</v>
      </c>
      <c r="I14" s="152">
        <f>G14+H14</f>
        <v/>
      </c>
      <c r="J14" s="119" t="n">
        <v>29640</v>
      </c>
      <c r="K14" s="117" t="n">
        <v>24256.09675</v>
      </c>
      <c r="L14" s="117" t="n">
        <v>35738.67627796</v>
      </c>
      <c r="M14" s="162">
        <f>K14+L14</f>
        <v/>
      </c>
      <c r="N14" s="88" t="n">
        <v>78</v>
      </c>
      <c r="O14" s="88" t="n">
        <v>82</v>
      </c>
      <c r="P14" s="88" t="n">
        <v>69</v>
      </c>
    </row>
    <row r="15">
      <c r="B15" s="28" t="inlineStr">
        <is>
          <t>FRY'S</t>
        </is>
      </c>
      <c r="C15" s="17" t="n">
        <v>31895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1715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8497.741208219999</v>
      </c>
      <c r="I16" s="152">
        <f>G16+H16</f>
        <v/>
      </c>
      <c r="J16" s="119" t="n">
        <v>0</v>
      </c>
      <c r="K16" s="117" t="n">
        <v>0</v>
      </c>
      <c r="L16" s="117" t="n">
        <v>8369.117481200001</v>
      </c>
      <c r="M16" s="162">
        <f>K16+L16</f>
        <v/>
      </c>
      <c r="N16" s="88" t="n">
        <v>11</v>
      </c>
      <c r="O16" s="88" t="n">
        <v>11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385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10726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1121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4751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10790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30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37453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71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3970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17048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630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1.xml><?xml version="1.0" encoding="utf-8"?>
<worksheet xmlns:r="http://schemas.openxmlformats.org/officeDocument/2006/relationships" xmlns="http://schemas.openxmlformats.org/spreadsheetml/2006/main">
  <sheetPr codeName="Sheet381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0.3402777777777778</v>
      </c>
    </row>
    <row r="6">
      <c r="A6" s="166" t="n"/>
      <c r="B6" s="16" t="inlineStr">
        <is>
          <t>QT</t>
        </is>
      </c>
      <c r="C6" s="17" t="n">
        <v>132</v>
      </c>
      <c r="E6" s="161" t="inlineStr">
        <is>
          <t xml:space="preserve">Room 1 </t>
        </is>
      </c>
      <c r="F6" s="119" t="n">
        <v>26338</v>
      </c>
      <c r="G6" s="117" t="n">
        <v>13432.31141666667</v>
      </c>
      <c r="H6" s="117" t="n">
        <v>5336.604387280001</v>
      </c>
      <c r="I6" s="152">
        <f>G6+H6</f>
        <v/>
      </c>
      <c r="J6" s="119" t="n">
        <v>25714</v>
      </c>
      <c r="K6" s="117" t="n">
        <v>13917.99991666667</v>
      </c>
      <c r="L6" s="117" t="n">
        <v>5068.032965880001</v>
      </c>
      <c r="M6" s="162">
        <f>K6+L6</f>
        <v/>
      </c>
      <c r="N6" s="87" t="n">
        <v>90</v>
      </c>
      <c r="O6" s="87" t="n">
        <v>87</v>
      </c>
      <c r="P6" s="87" t="n">
        <v>83</v>
      </c>
    </row>
    <row r="7"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3266.85282232</v>
      </c>
      <c r="I8" s="152">
        <f>G8+H8</f>
        <v/>
      </c>
      <c r="J8" s="119" t="n">
        <v>0</v>
      </c>
      <c r="K8" s="117" t="n">
        <v>0</v>
      </c>
      <c r="L8" s="117" t="n">
        <v>3234.07506884</v>
      </c>
      <c r="M8" s="162">
        <f>K8+L8</f>
        <v/>
      </c>
      <c r="N8" s="87" t="n">
        <v>6</v>
      </c>
      <c r="O8" s="87" t="n">
        <v>6</v>
      </c>
      <c r="P8" s="87" t="n">
        <v>5</v>
      </c>
    </row>
    <row r="9">
      <c r="B9" s="16" t="inlineStr">
        <is>
          <t>SMITH'S</t>
        </is>
      </c>
      <c r="C9" s="17" t="n">
        <v>4029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710</v>
      </c>
      <c r="E10" s="161" t="inlineStr">
        <is>
          <t>Room 3</t>
        </is>
      </c>
      <c r="F10" s="119" t="n">
        <v>19617</v>
      </c>
      <c r="G10" s="117" t="n">
        <v>12684.6625</v>
      </c>
      <c r="H10" s="117" t="n">
        <v>1349.333203</v>
      </c>
      <c r="I10" s="152">
        <f>G10+H10</f>
        <v/>
      </c>
      <c r="J10" s="119" t="n">
        <v>18780</v>
      </c>
      <c r="K10" s="117" t="n">
        <v>12549.3545</v>
      </c>
      <c r="L10" s="117" t="n">
        <v>1265.02331132</v>
      </c>
      <c r="M10" s="162">
        <f>K10+L10</f>
        <v/>
      </c>
      <c r="N10" s="88" t="n">
        <v>58</v>
      </c>
      <c r="O10" s="88" t="n">
        <v>58</v>
      </c>
      <c r="P10" s="88" t="n">
        <v>54</v>
      </c>
    </row>
    <row r="11">
      <c r="B11" s="28" t="inlineStr">
        <is>
          <t>SPROUTS CO</t>
        </is>
      </c>
      <c r="C11" s="17" t="n">
        <v>460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4115</v>
      </c>
      <c r="E12" s="161" t="inlineStr">
        <is>
          <t>Room 4</t>
        </is>
      </c>
      <c r="F12" s="119" t="n">
        <v>14508</v>
      </c>
      <c r="G12" s="117" t="n">
        <v>10666.55658333333</v>
      </c>
      <c r="H12" s="117" t="n">
        <v>17434.54315251</v>
      </c>
      <c r="I12" s="152">
        <f>G12+H12</f>
        <v/>
      </c>
      <c r="J12" s="119" t="n">
        <v>14391</v>
      </c>
      <c r="K12" s="117" t="n">
        <v>12195.33633333333</v>
      </c>
      <c r="L12" s="117" t="n">
        <v>17391.07592973</v>
      </c>
      <c r="M12" s="162">
        <f>K12+L12</f>
        <v/>
      </c>
      <c r="N12" s="88" t="n">
        <v>55</v>
      </c>
      <c r="O12" s="88" t="n">
        <v>54</v>
      </c>
      <c r="P12" s="88" t="n">
        <v>46</v>
      </c>
    </row>
    <row r="13">
      <c r="B13" s="16" t="inlineStr">
        <is>
          <t>ALBSFWY PHX</t>
        </is>
      </c>
      <c r="C13" s="17" t="n">
        <v>9646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3095</v>
      </c>
      <c r="E14" s="161" t="inlineStr">
        <is>
          <t>Room 5</t>
        </is>
      </c>
      <c r="F14" s="119" t="n">
        <v>30878</v>
      </c>
      <c r="G14" s="117" t="n">
        <v>21045.26375</v>
      </c>
      <c r="H14" s="117" t="n">
        <v>36108.66757800001</v>
      </c>
      <c r="I14" s="152">
        <f>G14+H14</f>
        <v/>
      </c>
      <c r="J14" s="119" t="n">
        <v>32541</v>
      </c>
      <c r="K14" s="117" t="n">
        <v>25636.65475</v>
      </c>
      <c r="L14" s="117" t="n">
        <v>38303.71039950003</v>
      </c>
      <c r="M14" s="162">
        <f>K14+L14</f>
        <v/>
      </c>
      <c r="N14" s="88" t="n">
        <v>82</v>
      </c>
      <c r="O14" s="88" t="n">
        <v>84</v>
      </c>
      <c r="P14" s="88" t="n">
        <v>67</v>
      </c>
    </row>
    <row r="15">
      <c r="B15" s="28" t="inlineStr">
        <is>
          <t>FRY'S</t>
        </is>
      </c>
      <c r="C15" s="17">
        <f>37936-10447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2802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4960.425059599999</v>
      </c>
      <c r="I16" s="152">
        <f>G16+H16</f>
        <v/>
      </c>
      <c r="J16" s="119" t="n">
        <v>0</v>
      </c>
      <c r="K16" s="117" t="n">
        <v>0</v>
      </c>
      <c r="L16" s="117" t="n">
        <v>4810.78923746</v>
      </c>
      <c r="M16" s="162">
        <f>K16+L16</f>
        <v/>
      </c>
      <c r="N16" s="88" t="n">
        <v>13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521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10417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1027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5175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10636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36154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132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4115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17305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1170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2.xml><?xml version="1.0" encoding="utf-8"?>
<worksheet xmlns:r="http://schemas.openxmlformats.org/officeDocument/2006/relationships" xmlns="http://schemas.openxmlformats.org/spreadsheetml/2006/main">
  <sheetPr codeName="Sheet382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A6" sqref="A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0.3479166666666667</v>
      </c>
    </row>
    <row r="6">
      <c r="A6" s="166" t="inlineStr">
        <is>
          <t>FRI SSRS</t>
        </is>
      </c>
      <c r="B6" s="16" t="inlineStr">
        <is>
          <t>QT</t>
        </is>
      </c>
      <c r="C6" s="17" t="n">
        <v>67</v>
      </c>
      <c r="E6" s="161" t="inlineStr">
        <is>
          <t xml:space="preserve">Room 1 </t>
        </is>
      </c>
      <c r="F6" s="119" t="n">
        <v>25327</v>
      </c>
      <c r="G6" s="117" t="n">
        <v>12511.6045</v>
      </c>
      <c r="H6" s="117" t="n">
        <v>4413.641298039998</v>
      </c>
      <c r="I6" s="152">
        <f>G6+H6</f>
        <v/>
      </c>
      <c r="J6" s="119" t="n">
        <v>26672</v>
      </c>
      <c r="K6" s="117" t="n">
        <v>14603.69075</v>
      </c>
      <c r="L6" s="117" t="n">
        <v>4386.014547919998</v>
      </c>
      <c r="M6" s="162">
        <f>K6+L6</f>
        <v/>
      </c>
      <c r="N6" s="87" t="n">
        <v>84</v>
      </c>
      <c r="O6" s="87" t="n">
        <v>81</v>
      </c>
      <c r="P6" s="87" t="n">
        <v>75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27</v>
      </c>
      <c r="E8" s="161" t="inlineStr">
        <is>
          <t>Room 2</t>
        </is>
      </c>
      <c r="F8" s="119" t="n">
        <v>0</v>
      </c>
      <c r="G8" s="117" t="n">
        <v>0</v>
      </c>
      <c r="H8" s="117" t="n">
        <v>4086.929327779999</v>
      </c>
      <c r="I8" s="152">
        <f>G8+H8</f>
        <v/>
      </c>
      <c r="J8" s="119" t="n">
        <v>0</v>
      </c>
      <c r="K8" s="117" t="n">
        <v>0</v>
      </c>
      <c r="L8" s="117" t="n">
        <v>4279.531729539998</v>
      </c>
      <c r="M8" s="162">
        <f>K8+L8</f>
        <v/>
      </c>
      <c r="N8" s="87" t="n">
        <v>4</v>
      </c>
      <c r="O8" s="87" t="n">
        <v>4</v>
      </c>
      <c r="P8" s="87" t="n">
        <v>4</v>
      </c>
    </row>
    <row r="9">
      <c r="B9" s="16" t="inlineStr">
        <is>
          <t>SMITH'S</t>
        </is>
      </c>
      <c r="C9" s="17" t="n">
        <v>1587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18004</v>
      </c>
      <c r="G10" s="117" t="n">
        <v>12045.9135</v>
      </c>
      <c r="H10" s="117" t="n">
        <v>899.0098710000002</v>
      </c>
      <c r="I10" s="152">
        <f>G10+H10</f>
        <v/>
      </c>
      <c r="J10" s="119" t="n">
        <v>17817</v>
      </c>
      <c r="K10" s="117" t="n">
        <v>12549.903</v>
      </c>
      <c r="L10" s="117" t="n">
        <v>862.3599179</v>
      </c>
      <c r="M10" s="162">
        <f>K10+L10</f>
        <v/>
      </c>
      <c r="N10" s="88" t="n">
        <v>59</v>
      </c>
      <c r="O10" s="88" t="n">
        <v>58</v>
      </c>
      <c r="P10" s="88" t="n">
        <v>55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2431</v>
      </c>
      <c r="E12" s="161" t="inlineStr">
        <is>
          <t>Room 4</t>
        </is>
      </c>
      <c r="F12" s="119" t="n">
        <v>12968</v>
      </c>
      <c r="G12" s="117" t="n">
        <v>10447.53225</v>
      </c>
      <c r="H12" s="117" t="n">
        <v>15870.23869956999</v>
      </c>
      <c r="I12" s="152">
        <f>G12+H12</f>
        <v/>
      </c>
      <c r="J12" s="119" t="n">
        <v>12697</v>
      </c>
      <c r="K12" s="117" t="n">
        <v>12275.07075</v>
      </c>
      <c r="L12" s="117" t="n">
        <v>15733.22830568999</v>
      </c>
      <c r="M12" s="162">
        <f>K12+L12</f>
        <v/>
      </c>
      <c r="N12" s="88" t="n">
        <v>61</v>
      </c>
      <c r="O12" s="88" t="n">
        <v>60</v>
      </c>
      <c r="P12" s="88" t="n">
        <v>54</v>
      </c>
    </row>
    <row r="13">
      <c r="B13" s="16" t="inlineStr">
        <is>
          <t>ALBSFWY PHX</t>
        </is>
      </c>
      <c r="C13" s="17" t="n">
        <v>11772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1684</v>
      </c>
      <c r="E14" s="161" t="inlineStr">
        <is>
          <t>Room 5</t>
        </is>
      </c>
      <c r="F14" s="119" t="n">
        <v>22253</v>
      </c>
      <c r="G14" s="117" t="n">
        <v>19206.3575</v>
      </c>
      <c r="H14" s="117" t="n">
        <v>28868.77410958</v>
      </c>
      <c r="I14" s="152">
        <f>G14+H14</f>
        <v/>
      </c>
      <c r="J14" s="119" t="n">
        <v>21262</v>
      </c>
      <c r="K14" s="117" t="n">
        <v>21169.86875</v>
      </c>
      <c r="L14" s="117" t="n">
        <v>27453.964963</v>
      </c>
      <c r="M14" s="162">
        <f>K14+L14</f>
        <v/>
      </c>
      <c r="N14" s="88" t="n">
        <v>82</v>
      </c>
      <c r="O14" s="88" t="n">
        <v>84</v>
      </c>
      <c r="P14" s="88" t="n">
        <v>69</v>
      </c>
    </row>
    <row r="15">
      <c r="B15" s="28" t="inlineStr">
        <is>
          <t>FRY'S</t>
        </is>
      </c>
      <c r="C15" s="17">
        <f>36189-5235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1569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8358.095034419999</v>
      </c>
      <c r="I16" s="152">
        <f>G16+H16</f>
        <v/>
      </c>
      <c r="J16" s="119" t="n">
        <v>0</v>
      </c>
      <c r="K16" s="117" t="n">
        <v>0</v>
      </c>
      <c r="L16" s="117" t="n">
        <v>8423.8006831</v>
      </c>
      <c r="M16" s="162">
        <f>K16+L16</f>
        <v/>
      </c>
      <c r="N16" s="88" t="n">
        <v>8</v>
      </c>
      <c r="O16" s="88" t="n">
        <v>10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395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10529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1804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5115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11315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27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37528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67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2431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16695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3.xml><?xml version="1.0" encoding="utf-8"?>
<worksheet xmlns:r="http://schemas.openxmlformats.org/officeDocument/2006/relationships" xmlns="http://schemas.openxmlformats.org/spreadsheetml/2006/main">
  <sheetPr codeName="Sheet383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inlineStr">
        <is>
          <t>No Caesar/Chef</t>
        </is>
      </c>
      <c r="B6" s="16" t="inlineStr">
        <is>
          <t>QT</t>
        </is>
      </c>
      <c r="C6" s="17" t="n">
        <v>107</v>
      </c>
      <c r="E6" s="161" t="inlineStr">
        <is>
          <t xml:space="preserve">Room 1 </t>
        </is>
      </c>
      <c r="F6" s="119" t="n">
        <v>26400</v>
      </c>
      <c r="G6" s="117" t="n">
        <v>13264.94078333334</v>
      </c>
      <c r="H6" s="117" t="n">
        <v>5730.251262319995</v>
      </c>
      <c r="I6" s="152">
        <f>G6+H6</f>
        <v/>
      </c>
      <c r="J6" s="119" t="n">
        <v>25767</v>
      </c>
      <c r="K6" s="117" t="n">
        <v>14113.95445</v>
      </c>
      <c r="L6" s="117" t="n">
        <v>10.101</v>
      </c>
      <c r="M6" s="162">
        <f>K6+L6</f>
        <v/>
      </c>
      <c r="N6" s="87" t="n">
        <v>91</v>
      </c>
      <c r="O6" s="87" t="n">
        <v>85</v>
      </c>
      <c r="P6" s="87" t="n">
        <v>81</v>
      </c>
    </row>
    <row r="7"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3729.442324980001</v>
      </c>
      <c r="I8" s="152">
        <f>G8+H8</f>
        <v/>
      </c>
      <c r="J8" s="119" t="n">
        <v>0</v>
      </c>
      <c r="K8" s="117" t="n">
        <v>0</v>
      </c>
      <c r="L8" s="117" t="n">
        <v>1.973625</v>
      </c>
      <c r="M8" s="162">
        <f>K8+L8</f>
        <v/>
      </c>
      <c r="N8" s="87" t="n">
        <v>7</v>
      </c>
      <c r="O8" s="87" t="n">
        <v>7</v>
      </c>
      <c r="P8" s="87" t="n">
        <v>8</v>
      </c>
    </row>
    <row r="9">
      <c r="B9" s="16" t="inlineStr">
        <is>
          <t>SMITH'S</t>
        </is>
      </c>
      <c r="C9" s="17" t="n">
        <v>2512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880</v>
      </c>
      <c r="E10" s="161" t="inlineStr">
        <is>
          <t>Room 3</t>
        </is>
      </c>
      <c r="F10" s="119" t="n">
        <v>19104</v>
      </c>
      <c r="G10" s="117" t="n">
        <v>12858.32975</v>
      </c>
      <c r="H10" s="117" t="n">
        <v>1260.7958592</v>
      </c>
      <c r="I10" s="152">
        <f>G10+H10</f>
        <v/>
      </c>
      <c r="J10" s="119" t="n">
        <v>18360</v>
      </c>
      <c r="K10" s="117" t="n">
        <v>13020.09725</v>
      </c>
      <c r="L10" s="117" t="n">
        <v>0</v>
      </c>
      <c r="M10" s="162">
        <f>K10+L10</f>
        <v/>
      </c>
      <c r="N10" s="88" t="n">
        <v>63</v>
      </c>
      <c r="O10" s="88" t="n">
        <v>62</v>
      </c>
      <c r="P10" s="88" t="n">
        <v>59</v>
      </c>
    </row>
    <row r="11">
      <c r="B11" s="28" t="inlineStr">
        <is>
          <t>SPROUTS CO</t>
        </is>
      </c>
      <c r="C11" s="17" t="n">
        <v>475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2579</v>
      </c>
      <c r="E12" s="161" t="inlineStr">
        <is>
          <t>Room 4</t>
        </is>
      </c>
      <c r="F12" s="119" t="n">
        <v>15990</v>
      </c>
      <c r="G12" s="117" t="n">
        <v>11865.11475</v>
      </c>
      <c r="H12" s="117" t="n">
        <v>19302.42872061</v>
      </c>
      <c r="I12" s="152">
        <f>G12+H12</f>
        <v/>
      </c>
      <c r="J12" s="119" t="n">
        <v>15877</v>
      </c>
      <c r="K12" s="117" t="n">
        <v>13782.93866666667</v>
      </c>
      <c r="L12" s="117" t="n">
        <v>3.4936694</v>
      </c>
      <c r="M12" s="162">
        <f>K12+L12</f>
        <v/>
      </c>
      <c r="N12" s="88" t="n">
        <v>58</v>
      </c>
      <c r="O12" s="88" t="n">
        <v>57</v>
      </c>
      <c r="P12" s="88" t="n">
        <v>50</v>
      </c>
    </row>
    <row r="13">
      <c r="B13" s="16" t="inlineStr">
        <is>
          <t>ALBSFWY PHX</t>
        </is>
      </c>
      <c r="C13" s="17" t="n">
        <v>10955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1326</v>
      </c>
      <c r="E14" s="161" t="inlineStr">
        <is>
          <t>Room 5</t>
        </is>
      </c>
      <c r="F14" s="119" t="n">
        <v>27801</v>
      </c>
      <c r="G14" s="117" t="n">
        <v>20353.08</v>
      </c>
      <c r="H14" s="117" t="n">
        <v>33746.15103870001</v>
      </c>
      <c r="I14" s="152">
        <f>G14+H14</f>
        <v/>
      </c>
      <c r="J14" s="119" t="n">
        <v>27792</v>
      </c>
      <c r="K14" s="117" t="n">
        <v>23673.55975</v>
      </c>
      <c r="L14" s="117" t="n">
        <v>0</v>
      </c>
      <c r="M14" s="162">
        <f>K14+L14</f>
        <v/>
      </c>
      <c r="N14" s="88" t="n">
        <v>86</v>
      </c>
      <c r="O14" s="88" t="n">
        <v>85</v>
      </c>
      <c r="P14" s="88" t="n">
        <v>72</v>
      </c>
    </row>
    <row r="15">
      <c r="B15" s="28" t="inlineStr">
        <is>
          <t>FRY'S</t>
        </is>
      </c>
      <c r="C15" s="17">
        <f>40001-5058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1079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5675.29288556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12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141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8838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2119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4534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12022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40222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107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2579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15990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A32" s="1" t="inlineStr">
        <is>
          <t>Add on</t>
        </is>
      </c>
      <c r="B32" s="78" t="inlineStr">
        <is>
          <t>SPROUTS</t>
        </is>
      </c>
      <c r="C32" s="121" t="n">
        <v>1420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4.xml><?xml version="1.0" encoding="utf-8"?>
<worksheet xmlns:r="http://schemas.openxmlformats.org/officeDocument/2006/relationships" xmlns="http://schemas.openxmlformats.org/spreadsheetml/2006/main">
  <sheetPr codeName="Sheet384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A12" sqref="A1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0.34375</v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21788</v>
      </c>
      <c r="G6" s="117" t="n">
        <v>12417.1305</v>
      </c>
      <c r="H6" s="117" t="n">
        <v>3811.148759259999</v>
      </c>
      <c r="I6" s="152">
        <f>G6+H6</f>
        <v/>
      </c>
      <c r="J6" s="119" t="n">
        <v>21937</v>
      </c>
      <c r="K6" s="117" t="n">
        <v>12326.02274999999</v>
      </c>
      <c r="L6" s="117" t="n">
        <v>0</v>
      </c>
      <c r="M6" s="162">
        <f>K6+L6</f>
        <v/>
      </c>
      <c r="N6" s="87" t="n">
        <v>93</v>
      </c>
      <c r="O6" s="87" t="n">
        <v>87</v>
      </c>
      <c r="P6" s="87" t="n">
        <v>82</v>
      </c>
    </row>
    <row r="7">
      <c r="A7" s="166" t="inlineStr">
        <is>
          <t>PHX SUNS</t>
        </is>
      </c>
      <c r="B7" s="16" t="inlineStr">
        <is>
          <t>CANTEEN AZ</t>
        </is>
      </c>
      <c r="C7" s="17" t="n">
        <v>30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3788.66909172</v>
      </c>
      <c r="I8" s="152">
        <f>G8+H8</f>
        <v/>
      </c>
      <c r="J8" s="119" t="n">
        <v>0</v>
      </c>
      <c r="K8" s="117" t="n">
        <v>0</v>
      </c>
      <c r="L8" s="117" t="n">
        <v>33.6832</v>
      </c>
      <c r="M8" s="162">
        <f>K8+L8</f>
        <v/>
      </c>
      <c r="N8" s="87" t="n">
        <v>9</v>
      </c>
      <c r="O8" s="87" t="n">
        <v>8</v>
      </c>
      <c r="P8" s="87" t="n">
        <v>8</v>
      </c>
    </row>
    <row r="9">
      <c r="B9" s="16" t="inlineStr">
        <is>
          <t>SMITH'S</t>
        </is>
      </c>
      <c r="C9" s="17" t="n">
        <v>2485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18225</v>
      </c>
      <c r="G10" s="117" t="n">
        <v>12955.86616666667</v>
      </c>
      <c r="H10" s="117" t="n">
        <v>723.4756635</v>
      </c>
      <c r="I10" s="152">
        <f>G10+H10</f>
        <v/>
      </c>
      <c r="J10" s="119" t="n">
        <v>17749</v>
      </c>
      <c r="K10" s="117" t="n">
        <v>12496.40416666667</v>
      </c>
      <c r="L10" s="117" t="n">
        <v>0</v>
      </c>
      <c r="M10" s="162">
        <f>K10+L10</f>
        <v/>
      </c>
      <c r="N10" s="88" t="n">
        <v>59</v>
      </c>
      <c r="O10" s="88" t="n">
        <v>58</v>
      </c>
      <c r="P10" s="88" t="n">
        <v>55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inlineStr">
        <is>
          <t>DOUBLE WM</t>
        </is>
      </c>
      <c r="B12" s="16" t="inlineStr">
        <is>
          <t>WM DC</t>
        </is>
      </c>
      <c r="C12" s="17" t="n">
        <v>4637</v>
      </c>
      <c r="E12" s="161" t="inlineStr">
        <is>
          <t>Room 4</t>
        </is>
      </c>
      <c r="F12" s="119" t="n">
        <v>13142</v>
      </c>
      <c r="G12" s="117" t="n">
        <v>10740.76775</v>
      </c>
      <c r="H12" s="117" t="n">
        <v>16484.55933871</v>
      </c>
      <c r="I12" s="152">
        <f>G12+H12</f>
        <v/>
      </c>
      <c r="J12" s="119" t="n">
        <v>13194</v>
      </c>
      <c r="K12" s="117" t="n">
        <v>13078.85225</v>
      </c>
      <c r="L12" s="117" t="n">
        <v>0</v>
      </c>
      <c r="M12" s="162">
        <f>K12+L12</f>
        <v/>
      </c>
      <c r="N12" s="88" t="n">
        <v>59</v>
      </c>
      <c r="O12" s="88" t="n">
        <v>59</v>
      </c>
      <c r="P12" s="88" t="n">
        <v>52</v>
      </c>
    </row>
    <row r="13">
      <c r="B13" s="16" t="inlineStr">
        <is>
          <t>ALBSFWY PHX</t>
        </is>
      </c>
      <c r="C13" s="17" t="n">
        <v>8823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2080</v>
      </c>
      <c r="E14" s="161" t="inlineStr">
        <is>
          <t>Room 5</t>
        </is>
      </c>
      <c r="F14" s="119" t="n">
        <v>30450</v>
      </c>
      <c r="G14" s="117" t="n">
        <v>23817.78875</v>
      </c>
      <c r="H14" s="117" t="n">
        <v>36422.35747028001</v>
      </c>
      <c r="I14" s="152">
        <f>G14+H14</f>
        <v/>
      </c>
      <c r="J14" s="119" t="n">
        <v>29453</v>
      </c>
      <c r="K14" s="117" t="n">
        <v>26067.71975</v>
      </c>
      <c r="L14" s="117" t="n">
        <v>15.1049</v>
      </c>
      <c r="M14" s="162">
        <f>K14+L14</f>
        <v/>
      </c>
      <c r="N14" s="88" t="n">
        <v>83</v>
      </c>
      <c r="O14" s="88" t="n">
        <v>82</v>
      </c>
      <c r="P14" s="88" t="n">
        <v>68</v>
      </c>
    </row>
    <row r="15">
      <c r="B15" s="28" t="inlineStr">
        <is>
          <t>FRY'S</t>
        </is>
      </c>
      <c r="C15" s="17">
        <f>39522-6902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1910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8921.41976574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14</v>
      </c>
      <c r="O16" s="88" t="n">
        <v>14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427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9685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577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4827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9582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40202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4637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14930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5.xml><?xml version="1.0" encoding="utf-8"?>
<worksheet xmlns:r="http://schemas.openxmlformats.org/officeDocument/2006/relationships" xmlns="http://schemas.openxmlformats.org/spreadsheetml/2006/main">
  <sheetPr codeName="Sheet385"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69</v>
      </c>
      <c r="E6" s="161" t="inlineStr">
        <is>
          <t xml:space="preserve">Room 1 </t>
        </is>
      </c>
      <c r="F6" s="119" t="n">
        <v>25940</v>
      </c>
      <c r="G6" s="117" t="n">
        <v>12508.72533333333</v>
      </c>
      <c r="H6" s="117" t="n">
        <v>6035.048261780001</v>
      </c>
      <c r="I6" s="152">
        <f>G6+H6</f>
        <v/>
      </c>
      <c r="J6" s="119" t="n">
        <v>25383</v>
      </c>
      <c r="K6" s="117" t="n">
        <v>14868.06708333333</v>
      </c>
      <c r="L6" s="117" t="n">
        <v>0</v>
      </c>
      <c r="M6" s="162">
        <f>K6+L6</f>
        <v/>
      </c>
      <c r="N6" s="87" t="n">
        <v>93</v>
      </c>
      <c r="O6" s="87" t="n">
        <v>91</v>
      </c>
      <c r="P6" s="87" t="n">
        <v>82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3501.57497582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9</v>
      </c>
      <c r="O8" s="87" t="n">
        <v>8</v>
      </c>
      <c r="P8" s="87" t="n">
        <v>8</v>
      </c>
    </row>
    <row r="9">
      <c r="B9" s="16" t="inlineStr">
        <is>
          <t>SMITH'S</t>
        </is>
      </c>
      <c r="C9" s="17" t="n">
        <v>1914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835</v>
      </c>
      <c r="E10" s="161" t="inlineStr">
        <is>
          <t>Room 3</t>
        </is>
      </c>
      <c r="F10" s="119" t="n">
        <v>17676</v>
      </c>
      <c r="G10" s="117" t="n">
        <v>12073.55775</v>
      </c>
      <c r="H10" s="117" t="n">
        <v>1250.16923064</v>
      </c>
      <c r="I10" s="152">
        <f>G10+H10</f>
        <v/>
      </c>
      <c r="J10" s="119" t="n">
        <v>16974</v>
      </c>
      <c r="K10" s="117" t="n">
        <v>12324.62675</v>
      </c>
      <c r="L10" s="117" t="n">
        <v>0</v>
      </c>
      <c r="M10" s="162">
        <f>K10+L10</f>
        <v/>
      </c>
      <c r="N10" s="88" t="n">
        <v>59</v>
      </c>
      <c r="O10" s="88" t="n">
        <v>61</v>
      </c>
      <c r="P10" s="88" t="n">
        <v>55</v>
      </c>
    </row>
    <row r="11">
      <c r="B11" s="28" t="inlineStr">
        <is>
          <t>SPROUTS CO</t>
        </is>
      </c>
      <c r="C11" s="17" t="n">
        <v>435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inlineStr">
        <is>
          <t>Remove Sun Orders</t>
        </is>
      </c>
      <c r="B12" s="16" t="inlineStr">
        <is>
          <t>WM DC</t>
        </is>
      </c>
      <c r="C12" s="17" t="n">
        <v>2444</v>
      </c>
      <c r="E12" s="161" t="inlineStr">
        <is>
          <t>Room 4</t>
        </is>
      </c>
      <c r="F12" s="119" t="n">
        <v>16049</v>
      </c>
      <c r="G12" s="117" t="n">
        <v>12001.22416666667</v>
      </c>
      <c r="H12" s="117" t="n">
        <v>19198.12641799999</v>
      </c>
      <c r="I12" s="152">
        <f>G12+H12</f>
        <v/>
      </c>
      <c r="J12" s="119" t="n">
        <v>15143</v>
      </c>
      <c r="K12" s="117" t="n">
        <v>12891.73066666667</v>
      </c>
      <c r="L12" s="117" t="n">
        <v>0</v>
      </c>
      <c r="M12" s="162">
        <f>K12+L12</f>
        <v/>
      </c>
      <c r="N12" s="88" t="n">
        <v>59</v>
      </c>
      <c r="O12" s="88" t="n">
        <v>56</v>
      </c>
      <c r="P12" s="88" t="n">
        <v>52</v>
      </c>
    </row>
    <row r="13">
      <c r="B13" s="16" t="inlineStr">
        <is>
          <t>ALBSFWY PHX</t>
        </is>
      </c>
      <c r="C13" s="17" t="n">
        <v>10334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1272</v>
      </c>
      <c r="E14" s="161" t="inlineStr">
        <is>
          <t>Room 5</t>
        </is>
      </c>
      <c r="F14" s="119" t="n">
        <v>21925</v>
      </c>
      <c r="G14" s="117" t="n">
        <v>23310.4375</v>
      </c>
      <c r="H14" s="117" t="n">
        <v>26292.81051183999</v>
      </c>
      <c r="I14" s="152">
        <f>G14+H14</f>
        <v/>
      </c>
      <c r="J14" s="119" t="n">
        <v>21310</v>
      </c>
      <c r="K14" s="117" t="n">
        <v>15589.9025</v>
      </c>
      <c r="L14" s="117" t="n">
        <v>0</v>
      </c>
      <c r="M14" s="162">
        <f>K14+L14</f>
        <v/>
      </c>
      <c r="N14" s="88" t="n">
        <v>83</v>
      </c>
      <c r="O14" s="88" t="n">
        <v>80</v>
      </c>
      <c r="P14" s="88" t="n">
        <v>68</v>
      </c>
    </row>
    <row r="15">
      <c r="B15" s="28" t="inlineStr">
        <is>
          <t>FRY'S</t>
        </is>
      </c>
      <c r="C15" s="17">
        <f>32912-4370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1037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5232.2532338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14</v>
      </c>
      <c r="O16" s="88" t="n">
        <v>12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147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10107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1579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4981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11270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34383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69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2444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17050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1270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D19" sqref="D1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10405</v>
      </c>
      <c r="G6" s="117" t="n">
        <v>3520</v>
      </c>
      <c r="H6" s="117" t="n">
        <v>144.7325</v>
      </c>
      <c r="I6" s="152">
        <f>G6+H6</f>
        <v/>
      </c>
      <c r="J6" s="119" t="n">
        <v>10833</v>
      </c>
      <c r="K6" s="117" t="n">
        <v>3658</v>
      </c>
      <c r="L6" s="117" t="n">
        <v>186</v>
      </c>
      <c r="M6" s="162">
        <f>K6+L6</f>
        <v/>
      </c>
      <c r="N6" s="87" t="n">
        <v>53</v>
      </c>
      <c r="O6" s="87" t="n">
        <v>52</v>
      </c>
      <c r="P6" s="87" t="n">
        <v>47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0</v>
      </c>
      <c r="O8" s="87" t="n">
        <v>0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5645</v>
      </c>
      <c r="G10" s="117" t="n">
        <v>2904</v>
      </c>
      <c r="H10" s="117" t="n">
        <v>832.3487130000001</v>
      </c>
      <c r="I10" s="152">
        <f>G10+H10</f>
        <v/>
      </c>
      <c r="J10" s="119" t="n">
        <v>5516</v>
      </c>
      <c r="K10" s="117" t="n">
        <v>2869</v>
      </c>
      <c r="L10" s="117" t="n">
        <v>855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8</v>
      </c>
      <c r="O14" s="88" t="n">
        <v>10</v>
      </c>
      <c r="P14" s="88" t="n">
        <v>8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10422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789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5138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16050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M32" sqref="M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44739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73</v>
      </c>
      <c r="E6" s="161" t="inlineStr">
        <is>
          <t xml:space="preserve">Room 1 </t>
        </is>
      </c>
      <c r="F6" s="119" t="n">
        <v>23542</v>
      </c>
      <c r="G6" s="117" t="n">
        <v>12445.38566666667</v>
      </c>
      <c r="H6" s="117" t="n">
        <v>4769.312840380003</v>
      </c>
      <c r="I6" s="152">
        <f>G6+H6</f>
        <v/>
      </c>
      <c r="J6" s="119" t="n">
        <v>23652</v>
      </c>
      <c r="K6" s="117" t="n">
        <v>13518.34516666667</v>
      </c>
      <c r="L6" s="117" t="n">
        <v>0</v>
      </c>
      <c r="M6" s="162">
        <f>K6+L6</f>
        <v/>
      </c>
      <c r="N6" s="87" t="n">
        <v>88</v>
      </c>
      <c r="O6" s="87" t="n">
        <v>88</v>
      </c>
      <c r="P6" s="87" t="n">
        <v>76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3675.755873879999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9</v>
      </c>
      <c r="O8" s="87" t="n">
        <v>8</v>
      </c>
      <c r="P8" s="87" t="n">
        <v>8</v>
      </c>
    </row>
    <row r="9">
      <c r="B9" s="16" t="inlineStr">
        <is>
          <t>SMITH'S</t>
        </is>
      </c>
      <c r="C9" s="17" t="n">
        <v>1640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570</v>
      </c>
      <c r="E10" s="161" t="inlineStr">
        <is>
          <t>Room 3</t>
        </is>
      </c>
      <c r="F10" s="119" t="n">
        <v>17369</v>
      </c>
      <c r="G10" s="117" t="n">
        <v>12259.60925</v>
      </c>
      <c r="H10" s="117" t="n">
        <v>930.2536705</v>
      </c>
      <c r="I10" s="152">
        <f>G10+H10</f>
        <v/>
      </c>
      <c r="J10" s="119" t="n">
        <v>17099</v>
      </c>
      <c r="K10" s="117" t="n">
        <v>12574.66375</v>
      </c>
      <c r="L10" s="117" t="n">
        <v>0</v>
      </c>
      <c r="M10" s="162">
        <f>K10+L10</f>
        <v/>
      </c>
      <c r="N10" s="88" t="n">
        <v>59</v>
      </c>
      <c r="O10" s="88" t="n">
        <v>58</v>
      </c>
      <c r="P10" s="88" t="n">
        <v>50</v>
      </c>
    </row>
    <row r="11">
      <c r="B11" s="28" t="inlineStr">
        <is>
          <t>SPROUTS CO</t>
        </is>
      </c>
      <c r="C11" s="17" t="n">
        <v>360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1626</v>
      </c>
      <c r="E12" s="161" t="inlineStr">
        <is>
          <t>Room 4</t>
        </is>
      </c>
      <c r="F12" s="119" t="n">
        <v>13281</v>
      </c>
      <c r="G12" s="117" t="n">
        <v>11152.07</v>
      </c>
      <c r="H12" s="117" t="n">
        <v>16559.25037409001</v>
      </c>
      <c r="I12" s="152">
        <f>G12+H12</f>
        <v/>
      </c>
      <c r="J12" s="119" t="n">
        <v>13368</v>
      </c>
      <c r="K12" s="117" t="n">
        <v>12027.63225000001</v>
      </c>
      <c r="L12" s="117" t="n">
        <v>0</v>
      </c>
      <c r="M12" s="162">
        <f>K12+L12</f>
        <v/>
      </c>
      <c r="N12" s="88" t="n">
        <v>55</v>
      </c>
      <c r="O12" s="88" t="n">
        <v>55</v>
      </c>
      <c r="P12" s="88" t="n">
        <v>45</v>
      </c>
    </row>
    <row r="13">
      <c r="B13" s="16" t="inlineStr">
        <is>
          <t>ALBSFWY PHX</t>
        </is>
      </c>
      <c r="C13" s="17" t="n">
        <v>10225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1821</v>
      </c>
      <c r="E14" s="161" t="inlineStr">
        <is>
          <t>Room 5</t>
        </is>
      </c>
      <c r="F14" s="119" t="n">
        <v>22553</v>
      </c>
      <c r="G14" s="117" t="n">
        <v>20132.52</v>
      </c>
      <c r="H14" s="117" t="n">
        <v>29445.54897114001</v>
      </c>
      <c r="I14" s="152">
        <f>G14+H14</f>
        <v/>
      </c>
      <c r="J14" s="119" t="n">
        <v>22529</v>
      </c>
      <c r="K14" s="117" t="n">
        <v>21947.091</v>
      </c>
      <c r="L14" s="117" t="n">
        <v>0</v>
      </c>
      <c r="M14" s="162">
        <f>K14+L14</f>
        <v/>
      </c>
      <c r="N14" s="88" t="n">
        <v>79</v>
      </c>
      <c r="O14" s="88" t="n">
        <v>82</v>
      </c>
      <c r="P14" s="88" t="n">
        <v>70</v>
      </c>
    </row>
    <row r="15">
      <c r="B15" s="28" t="inlineStr">
        <is>
          <t>FRY'S</t>
        </is>
      </c>
      <c r="C15" s="17" t="n">
        <v>30908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1712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8393.140377659998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11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400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10085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1296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5042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9967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36464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73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1626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16760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930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R31" sqref="R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0.3541666666666667</v>
      </c>
    </row>
    <row r="6">
      <c r="A6" s="166" t="n"/>
      <c r="B6" s="16" t="inlineStr">
        <is>
          <t>QT</t>
        </is>
      </c>
      <c r="C6" s="17" t="n">
        <v>115</v>
      </c>
      <c r="E6" s="161" t="inlineStr">
        <is>
          <t xml:space="preserve">Room 1 </t>
        </is>
      </c>
      <c r="F6" s="119" t="n">
        <v>24832</v>
      </c>
      <c r="G6" s="117" t="n">
        <v>12150.35811666666</v>
      </c>
      <c r="H6" s="117" t="n">
        <v>4817.822365900001</v>
      </c>
      <c r="I6" s="152">
        <f>G6+H6</f>
        <v/>
      </c>
      <c r="J6" s="119" t="n">
        <v>26050</v>
      </c>
      <c r="K6" s="117" t="n">
        <v>14024.94811666666</v>
      </c>
      <c r="L6" s="117" t="n">
        <v>0</v>
      </c>
      <c r="M6" s="162">
        <f>K6+L6</f>
        <v/>
      </c>
      <c r="N6" s="87" t="n">
        <v>91</v>
      </c>
      <c r="O6" s="87" t="n">
        <v>88</v>
      </c>
      <c r="P6" s="87" t="n">
        <v>84</v>
      </c>
    </row>
    <row r="7">
      <c r="A7" s="166" t="n"/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/>
      <c r="E8" s="161" t="inlineStr">
        <is>
          <t>Room 2</t>
        </is>
      </c>
      <c r="F8" s="119" t="n">
        <v>0</v>
      </c>
      <c r="G8" s="117" t="n">
        <v>0</v>
      </c>
      <c r="H8" s="117" t="n">
        <v>3430.675114500001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7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2748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875</v>
      </c>
      <c r="E10" s="161" t="inlineStr">
        <is>
          <t>Room 3</t>
        </is>
      </c>
      <c r="F10" s="119" t="n">
        <v>19294</v>
      </c>
      <c r="G10" s="117" t="n">
        <v>12588.44725</v>
      </c>
      <c r="H10" s="117" t="n">
        <v>1332.0416165</v>
      </c>
      <c r="I10" s="152">
        <f>G10+H10</f>
        <v/>
      </c>
      <c r="J10" s="119" t="n">
        <v>19935</v>
      </c>
      <c r="K10" s="117" t="n">
        <v>13369.39475</v>
      </c>
      <c r="L10" s="117" t="n">
        <v>0</v>
      </c>
      <c r="M10" s="162">
        <f>K10+L10</f>
        <v/>
      </c>
      <c r="N10" s="88" t="n">
        <v>58</v>
      </c>
      <c r="O10" s="88" t="n">
        <v>54</v>
      </c>
      <c r="P10" s="88" t="n">
        <v>53</v>
      </c>
    </row>
    <row r="11">
      <c r="B11" s="28" t="inlineStr">
        <is>
          <t>SPROUTS CO</t>
        </is>
      </c>
      <c r="C11" s="17" t="n">
        <v>675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2484</v>
      </c>
      <c r="E12" s="161" t="inlineStr">
        <is>
          <t>Room 4</t>
        </is>
      </c>
      <c r="F12" s="119" t="n">
        <v>17105</v>
      </c>
      <c r="G12" s="117" t="n">
        <v>10987.65616666667</v>
      </c>
      <c r="H12" s="117" t="n">
        <v>20974.19271647</v>
      </c>
      <c r="I12" s="152">
        <f>G12+H12</f>
        <v/>
      </c>
      <c r="J12" s="119" t="n">
        <v>17154</v>
      </c>
      <c r="K12" s="117" t="n">
        <v>14066.42291666667</v>
      </c>
      <c r="L12" s="117" t="n">
        <v>0</v>
      </c>
      <c r="M12" s="162">
        <f>K12+L12</f>
        <v/>
      </c>
      <c r="N12" s="88" t="n">
        <v>52</v>
      </c>
      <c r="O12" s="88" t="n">
        <v>55</v>
      </c>
      <c r="P12" s="88" t="n">
        <v>48</v>
      </c>
    </row>
    <row r="13">
      <c r="B13" s="16" t="inlineStr">
        <is>
          <t>ALBSFWY PHX</t>
        </is>
      </c>
      <c r="C13" s="17" t="n">
        <v>11299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1346</v>
      </c>
      <c r="E14" s="161" t="inlineStr">
        <is>
          <t>Room 5</t>
        </is>
      </c>
      <c r="F14" s="119" t="n">
        <v>28496</v>
      </c>
      <c r="G14" s="117" t="n">
        <v>21292.075</v>
      </c>
      <c r="H14" s="117" t="n">
        <v>34637.77601468</v>
      </c>
      <c r="I14" s="152">
        <f>G14+H14</f>
        <v/>
      </c>
      <c r="J14" s="119" t="n">
        <v>28220</v>
      </c>
      <c r="K14" s="117" t="n">
        <v>23253.43675</v>
      </c>
      <c r="L14" s="117" t="n">
        <v>0</v>
      </c>
      <c r="M14" s="162">
        <f>K14+L14</f>
        <v/>
      </c>
      <c r="N14" s="88" t="n">
        <v>81</v>
      </c>
      <c r="O14" s="88" t="n">
        <v>83</v>
      </c>
      <c r="P14" s="88" t="n">
        <v>74</v>
      </c>
    </row>
    <row r="15">
      <c r="B15" s="28" t="inlineStr">
        <is>
          <t>FRY'S</t>
        </is>
      </c>
      <c r="C15" s="17">
        <f>39258-5320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1082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5559.304331060001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13</v>
      </c>
      <c r="O16" s="88" t="n">
        <v>13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144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10906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987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5550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10326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40000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115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2484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17085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1550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8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R18" sqref="R1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0.3541666666666667</v>
      </c>
    </row>
    <row r="6">
      <c r="A6" s="166" t="inlineStr">
        <is>
          <t>FRI SSRS</t>
        </is>
      </c>
      <c r="B6" s="16" t="inlineStr">
        <is>
          <t>QT</t>
        </is>
      </c>
      <c r="C6" s="17" t="n">
        <v>70</v>
      </c>
      <c r="E6" s="161" t="inlineStr">
        <is>
          <t xml:space="preserve">Room 1 </t>
        </is>
      </c>
      <c r="F6" s="119" t="n">
        <v>25292</v>
      </c>
      <c r="G6" s="117" t="n">
        <v>12176.88250000001</v>
      </c>
      <c r="H6" s="117" t="n">
        <v>4520.022239279999</v>
      </c>
      <c r="I6" s="152">
        <f>G6+H6</f>
        <v/>
      </c>
      <c r="J6" s="119" t="n">
        <v>25769</v>
      </c>
      <c r="K6" s="117" t="n">
        <v>14173.42775</v>
      </c>
      <c r="L6" s="117" t="n">
        <v>0</v>
      </c>
      <c r="M6" s="162">
        <f>K6+L6</f>
        <v/>
      </c>
      <c r="N6" s="87" t="n">
        <v>86</v>
      </c>
      <c r="O6" s="87" t="n">
        <v>81</v>
      </c>
      <c r="P6" s="87" t="n">
        <v>71</v>
      </c>
    </row>
    <row r="7">
      <c r="A7" s="166" t="n"/>
      <c r="B7" s="16" t="inlineStr">
        <is>
          <t>CANTEEN AZ</t>
        </is>
      </c>
      <c r="C7" s="17" t="n">
        <v>27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4456.244888239999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5</v>
      </c>
      <c r="O8" s="87" t="n">
        <v>5</v>
      </c>
      <c r="P8" s="87" t="n">
        <v>5</v>
      </c>
    </row>
    <row r="9">
      <c r="B9" s="16" t="inlineStr">
        <is>
          <t>SMITH'S</t>
        </is>
      </c>
      <c r="C9" s="17" t="n">
        <v>1227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15379</v>
      </c>
      <c r="G10" s="117" t="n">
        <v>11252.276</v>
      </c>
      <c r="H10" s="117" t="n">
        <v>873.0527549999999</v>
      </c>
      <c r="I10" s="152">
        <f>G10+H10</f>
        <v/>
      </c>
      <c r="J10" s="119" t="n">
        <v>15269</v>
      </c>
      <c r="K10" s="117" t="n">
        <v>12140.6105</v>
      </c>
      <c r="L10" s="117" t="n">
        <v>0</v>
      </c>
      <c r="M10" s="162">
        <f>K10+L10</f>
        <v/>
      </c>
      <c r="N10" s="88" t="n">
        <v>59</v>
      </c>
      <c r="O10" s="88" t="n">
        <v>57</v>
      </c>
      <c r="P10" s="88" t="n">
        <v>54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3773</v>
      </c>
      <c r="E12" s="161" t="inlineStr">
        <is>
          <t>Room 4</t>
        </is>
      </c>
      <c r="F12" s="119" t="n">
        <v>16953</v>
      </c>
      <c r="G12" s="117" t="n">
        <v>14093.7925</v>
      </c>
      <c r="H12" s="117" t="n">
        <v>21272.38031845</v>
      </c>
      <c r="I12" s="152">
        <f>G12+H12</f>
        <v/>
      </c>
      <c r="J12" s="119" t="n">
        <v>16463</v>
      </c>
      <c r="K12" s="117" t="n">
        <v>17305.1</v>
      </c>
      <c r="L12" s="117" t="n">
        <v>0</v>
      </c>
      <c r="M12" s="162">
        <f>K12+L12</f>
        <v/>
      </c>
      <c r="N12" s="88" t="n">
        <v>54</v>
      </c>
      <c r="O12" s="88" t="n">
        <v>52</v>
      </c>
      <c r="P12" s="88" t="n">
        <v>46</v>
      </c>
    </row>
    <row r="13">
      <c r="B13" s="16" t="inlineStr">
        <is>
          <t>ALBSFWY PHX</t>
        </is>
      </c>
      <c r="C13" s="17" t="n">
        <v>11228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1453</v>
      </c>
      <c r="E14" s="161" t="inlineStr">
        <is>
          <t>Room 5</t>
        </is>
      </c>
      <c r="F14" s="119" t="n">
        <v>28509</v>
      </c>
      <c r="G14" s="117" t="n">
        <v>22701.565</v>
      </c>
      <c r="H14" s="117" t="n">
        <v>36015.6907034</v>
      </c>
      <c r="I14" s="152">
        <f>G14+H14</f>
        <v/>
      </c>
      <c r="J14" s="119" t="n">
        <v>26385</v>
      </c>
      <c r="K14" s="117" t="n">
        <v>24015.59375</v>
      </c>
      <c r="L14" s="117" t="n">
        <v>0</v>
      </c>
      <c r="M14" s="162">
        <f>K14+L14</f>
        <v/>
      </c>
      <c r="N14" s="88" t="n">
        <v>80</v>
      </c>
      <c r="O14" s="88" t="n">
        <v>81</v>
      </c>
      <c r="P14" s="88" t="n">
        <v>71</v>
      </c>
    </row>
    <row r="15">
      <c r="B15" s="28" t="inlineStr">
        <is>
          <t>FRY'S</t>
        </is>
      </c>
      <c r="C15" s="17">
        <f>39421-4262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1238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6403.90575806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11</v>
      </c>
      <c r="O16" s="88" t="n">
        <v>10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344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9789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1753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5567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11101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27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42142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3773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16590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Q19" sqref="Q1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0.3527777777777778</v>
      </c>
    </row>
    <row r="6">
      <c r="A6" s="166" t="n"/>
      <c r="B6" s="16" t="inlineStr">
        <is>
          <t>QT</t>
        </is>
      </c>
      <c r="C6" s="17" t="n">
        <v>115</v>
      </c>
      <c r="E6" s="161" t="inlineStr">
        <is>
          <t xml:space="preserve">Room 1 </t>
        </is>
      </c>
      <c r="F6" s="119" t="n">
        <v>25705</v>
      </c>
      <c r="G6" s="117" t="n">
        <v>13698.7954</v>
      </c>
      <c r="H6" s="117" t="n">
        <v>9634.828895159995</v>
      </c>
      <c r="I6" s="152">
        <f>G6+H6</f>
        <v/>
      </c>
      <c r="J6" s="119" t="n">
        <v>26426</v>
      </c>
      <c r="K6" s="117" t="n">
        <v>14792.9699</v>
      </c>
      <c r="L6" s="117" t="n">
        <v>0</v>
      </c>
      <c r="M6" s="162">
        <f>K6+L6</f>
        <v/>
      </c>
      <c r="N6" s="87" t="n">
        <v>86</v>
      </c>
      <c r="O6" s="87" t="n">
        <v>83</v>
      </c>
      <c r="P6" s="87" t="n">
        <v>73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3978.790563900001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8</v>
      </c>
      <c r="O8" s="87" t="n">
        <v>8</v>
      </c>
      <c r="P8" s="87" t="n">
        <v>7</v>
      </c>
    </row>
    <row r="9">
      <c r="B9" s="16" t="inlineStr">
        <is>
          <t>SMITH'S</t>
        </is>
      </c>
      <c r="C9" s="17" t="n">
        <v>2678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1035</v>
      </c>
      <c r="E10" s="161" t="inlineStr">
        <is>
          <t>Room 3</t>
        </is>
      </c>
      <c r="F10" s="119" t="n">
        <v>19609</v>
      </c>
      <c r="G10" s="117" t="n">
        <v>11829.22325</v>
      </c>
      <c r="H10" s="117" t="n">
        <v>1237.0623607</v>
      </c>
      <c r="I10" s="152">
        <f>G10+H10</f>
        <v/>
      </c>
      <c r="J10" s="119" t="n">
        <v>19735</v>
      </c>
      <c r="K10" s="117" t="n">
        <v>13923.05525</v>
      </c>
      <c r="L10" s="117" t="n">
        <v>0</v>
      </c>
      <c r="M10" s="162">
        <f>K10+L10</f>
        <v/>
      </c>
      <c r="N10" s="88" t="n">
        <v>60</v>
      </c>
      <c r="O10" s="88" t="n">
        <v>59</v>
      </c>
      <c r="P10" s="88" t="n">
        <v>55</v>
      </c>
    </row>
    <row r="11">
      <c r="B11" s="28" t="inlineStr">
        <is>
          <t>SPROUTS CO</t>
        </is>
      </c>
      <c r="C11" s="17" t="n">
        <v>535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2219</v>
      </c>
      <c r="E12" s="161" t="inlineStr">
        <is>
          <t>Room 4</t>
        </is>
      </c>
      <c r="F12" s="119" t="n">
        <v>20674</v>
      </c>
      <c r="G12" s="117" t="n">
        <v>16874.02766666667</v>
      </c>
      <c r="H12" s="117" t="n">
        <v>26005.52522602002</v>
      </c>
      <c r="I12" s="152">
        <f>G12+H12</f>
        <v/>
      </c>
      <c r="J12" s="119" t="n">
        <v>20053</v>
      </c>
      <c r="K12" s="117" t="n">
        <v>18162.72991666667</v>
      </c>
      <c r="L12" s="117" t="n">
        <v>0</v>
      </c>
      <c r="M12" s="162">
        <f>K12+L12</f>
        <v/>
      </c>
      <c r="N12" s="88" t="n">
        <v>58</v>
      </c>
      <c r="O12" s="88" t="n">
        <v>57</v>
      </c>
      <c r="P12" s="88" t="n">
        <v>49</v>
      </c>
    </row>
    <row r="13">
      <c r="B13" s="16" t="inlineStr">
        <is>
          <t>ALBSFWY PHX</t>
        </is>
      </c>
      <c r="C13" s="17" t="n">
        <v>11197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1389</v>
      </c>
      <c r="E14" s="161" t="inlineStr">
        <is>
          <t>Room 5</t>
        </is>
      </c>
      <c r="F14" s="119" t="n">
        <v>32595</v>
      </c>
      <c r="G14" s="117" t="n">
        <v>23512.65125</v>
      </c>
      <c r="H14" s="117" t="n">
        <v>42784.63338024005</v>
      </c>
      <c r="I14" s="152">
        <f>G14+H14</f>
        <v/>
      </c>
      <c r="J14" s="119" t="n">
        <v>30291</v>
      </c>
      <c r="K14" s="117" t="n">
        <v>30198.48875</v>
      </c>
      <c r="L14" s="117" t="n">
        <v>0</v>
      </c>
      <c r="M14" s="162">
        <f>K14+L14</f>
        <v/>
      </c>
      <c r="N14" s="88" t="n">
        <v>83</v>
      </c>
      <c r="O14" s="88" t="n">
        <v>84</v>
      </c>
      <c r="P14" s="88" t="n">
        <v>70</v>
      </c>
    </row>
    <row r="15">
      <c r="B15" s="28" t="inlineStr">
        <is>
          <t>FRY'S</t>
        </is>
      </c>
      <c r="C15" s="17">
        <f>48641-5468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1238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6332.730048379999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9</v>
      </c>
      <c r="O16" s="88" t="n">
        <v>11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163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9461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2039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5115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11339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50423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115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2219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15700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1570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U19" sqref="U1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0.3506944444444444</v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20968</v>
      </c>
      <c r="G6" s="117" t="n">
        <v>12836.64</v>
      </c>
      <c r="H6" s="117" t="n">
        <v>3433.610417320003</v>
      </c>
      <c r="I6" s="152">
        <f>G6+H6</f>
        <v/>
      </c>
      <c r="J6" s="119" t="n">
        <v>21069</v>
      </c>
      <c r="K6" s="117" t="n">
        <v>13258.6995</v>
      </c>
      <c r="L6" s="117" t="n">
        <v>0</v>
      </c>
      <c r="M6" s="162">
        <f>K6+L6</f>
        <v/>
      </c>
      <c r="N6" s="87" t="n">
        <v>87</v>
      </c>
      <c r="O6" s="87" t="n">
        <v>86</v>
      </c>
      <c r="P6" s="87" t="n">
        <v>70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3969.953942680001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8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2070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15891</v>
      </c>
      <c r="G10" s="117" t="n">
        <v>12415.7625</v>
      </c>
      <c r="H10" s="117" t="n">
        <v>723.3572459999999</v>
      </c>
      <c r="I10" s="152">
        <f>G10+H10</f>
        <v/>
      </c>
      <c r="J10" s="119" t="n">
        <v>15610</v>
      </c>
      <c r="K10" s="117" t="n">
        <v>12425.528</v>
      </c>
      <c r="L10" s="117" t="n">
        <v>0</v>
      </c>
      <c r="M10" s="162">
        <f>K10+L10</f>
        <v/>
      </c>
      <c r="N10" s="88" t="n">
        <v>55</v>
      </c>
      <c r="O10" s="88" t="n">
        <v>55</v>
      </c>
      <c r="P10" s="88" t="n">
        <v>51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inlineStr">
        <is>
          <t>DOUBLE WM</t>
        </is>
      </c>
      <c r="B12" s="16" t="inlineStr">
        <is>
          <t>WM DC</t>
        </is>
      </c>
      <c r="C12" s="17" t="n">
        <v>4705</v>
      </c>
      <c r="E12" s="161" t="inlineStr">
        <is>
          <t>Room 4</t>
        </is>
      </c>
      <c r="F12" s="119" t="n">
        <v>16550</v>
      </c>
      <c r="G12" s="117" t="n">
        <v>15709.956</v>
      </c>
      <c r="H12" s="117" t="n">
        <v>21389.24997372</v>
      </c>
      <c r="I12" s="152">
        <f>G12+H12</f>
        <v/>
      </c>
      <c r="J12" s="119" t="n">
        <v>18305</v>
      </c>
      <c r="K12" s="117" t="n">
        <v>19089.55875</v>
      </c>
      <c r="L12" s="117" t="n">
        <v>0</v>
      </c>
      <c r="M12" s="162">
        <f>K12+L12</f>
        <v/>
      </c>
      <c r="N12" s="88" t="n">
        <v>59</v>
      </c>
      <c r="O12" s="88" t="n">
        <v>59</v>
      </c>
      <c r="P12" s="88" t="n">
        <v>54</v>
      </c>
    </row>
    <row r="13">
      <c r="B13" s="16" t="inlineStr">
        <is>
          <t>ALBSFWY PHX</t>
        </is>
      </c>
      <c r="C13" s="17" t="n">
        <v>8566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1848</v>
      </c>
      <c r="E14" s="161" t="inlineStr">
        <is>
          <t>Room 5</t>
        </is>
      </c>
      <c r="F14" s="119" t="n">
        <v>38764</v>
      </c>
      <c r="G14" s="117" t="n">
        <v>35131.985</v>
      </c>
      <c r="H14" s="117" t="n">
        <v>48317.68070778</v>
      </c>
      <c r="I14" s="152">
        <f>G14+H14</f>
        <v/>
      </c>
      <c r="J14" s="119" t="n">
        <v>37976</v>
      </c>
      <c r="K14" s="117" t="n">
        <v>37431.67325</v>
      </c>
      <c r="L14" s="117" t="n">
        <v>0</v>
      </c>
      <c r="M14" s="162">
        <f>K14+L14</f>
        <v/>
      </c>
      <c r="N14" s="88" t="n">
        <v>79</v>
      </c>
      <c r="O14" s="88" t="n">
        <v>79</v>
      </c>
      <c r="P14" s="88" t="n">
        <v>66</v>
      </c>
    </row>
    <row r="15">
      <c r="B15" s="28" t="inlineStr">
        <is>
          <t>FRY'S</t>
        </is>
      </c>
      <c r="C15" s="17">
        <f>52220-6034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1725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9380.85163304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14</v>
      </c>
      <c r="O16" s="88" t="n">
        <v>14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391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8629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626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5160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8461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51148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4705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14800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75</v>
      </c>
      <c r="E6" s="161" t="inlineStr">
        <is>
          <t xml:space="preserve">Room 1 </t>
        </is>
      </c>
      <c r="F6" s="119" t="n">
        <v>24736</v>
      </c>
      <c r="G6" s="117" t="n">
        <v>12616.56225</v>
      </c>
      <c r="H6" s="117" t="n">
        <v>5606.211803939999</v>
      </c>
      <c r="I6" s="152">
        <f>G6+H6</f>
        <v/>
      </c>
      <c r="J6" s="119" t="n">
        <v>27020</v>
      </c>
      <c r="K6" s="117" t="n">
        <v>15793.65391666666</v>
      </c>
      <c r="L6" s="117" t="n">
        <v>0</v>
      </c>
      <c r="M6" s="162">
        <f>K6+L6</f>
        <v/>
      </c>
      <c r="N6" s="87" t="n">
        <v>91</v>
      </c>
      <c r="O6" s="87" t="n">
        <v>89</v>
      </c>
      <c r="P6" s="87" t="n">
        <v>74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4015.05718956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8</v>
      </c>
      <c r="O8" s="87" t="n">
        <v>7</v>
      </c>
      <c r="P8" s="87" t="n">
        <v>8</v>
      </c>
    </row>
    <row r="9">
      <c r="B9" s="16" t="inlineStr">
        <is>
          <t>SMITH'S</t>
        </is>
      </c>
      <c r="C9" s="17" t="n">
        <v>1721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725</v>
      </c>
      <c r="E10" s="161" t="inlineStr">
        <is>
          <t>Room 3</t>
        </is>
      </c>
      <c r="F10" s="119" t="n">
        <v>16352</v>
      </c>
      <c r="G10" s="117" t="n">
        <v>11523.8135</v>
      </c>
      <c r="H10" s="117" t="n">
        <v>1187.61058114</v>
      </c>
      <c r="I10" s="152">
        <f>G10+H10</f>
        <v/>
      </c>
      <c r="J10" s="119" t="n">
        <v>17020</v>
      </c>
      <c r="K10" s="117" t="n">
        <v>12655.0145</v>
      </c>
      <c r="L10" s="117" t="n">
        <v>0</v>
      </c>
      <c r="M10" s="162">
        <f>K10+L10</f>
        <v/>
      </c>
      <c r="N10" s="88" t="n">
        <v>54</v>
      </c>
      <c r="O10" s="88" t="n">
        <v>54</v>
      </c>
      <c r="P10" s="88" t="n">
        <v>53</v>
      </c>
    </row>
    <row r="11">
      <c r="B11" s="28" t="inlineStr">
        <is>
          <t>SPROUTS CO</t>
        </is>
      </c>
      <c r="C11" s="17" t="n">
        <v>515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2320</v>
      </c>
      <c r="E12" s="161" t="inlineStr">
        <is>
          <t>Room 4</t>
        </is>
      </c>
      <c r="F12" s="119" t="n">
        <v>18783</v>
      </c>
      <c r="G12" s="117" t="n">
        <v>15024.66041666667</v>
      </c>
      <c r="H12" s="117" t="n">
        <v>22765.22302957</v>
      </c>
      <c r="I12" s="152">
        <f>G12+H12</f>
        <v/>
      </c>
      <c r="J12" s="119" t="n">
        <v>19308</v>
      </c>
      <c r="K12" s="117" t="n">
        <v>17766.81891666667</v>
      </c>
      <c r="L12" s="117" t="n">
        <v>0</v>
      </c>
      <c r="M12" s="162">
        <f>K12+L12</f>
        <v/>
      </c>
      <c r="N12" s="88" t="n">
        <v>55</v>
      </c>
      <c r="O12" s="88" t="n">
        <v>55</v>
      </c>
      <c r="P12" s="88" t="n">
        <v>48</v>
      </c>
    </row>
    <row r="13">
      <c r="B13" s="16" t="inlineStr">
        <is>
          <t>ALBSFWY PHX</t>
        </is>
      </c>
      <c r="C13" s="17" t="n">
        <v>11965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1038</v>
      </c>
      <c r="E14" s="161" t="inlineStr">
        <is>
          <t>Room 5</t>
        </is>
      </c>
      <c r="F14" s="119" t="n">
        <v>22656</v>
      </c>
      <c r="G14" s="117" t="n">
        <v>30093.10275</v>
      </c>
      <c r="H14" s="117" t="n">
        <v>25460.41019366001</v>
      </c>
      <c r="I14" s="152">
        <f>G14+H14</f>
        <v/>
      </c>
      <c r="J14" s="119" t="n">
        <v>16892</v>
      </c>
      <c r="K14" s="117" t="n">
        <v>11520.454</v>
      </c>
      <c r="L14" s="117" t="n">
        <v>0</v>
      </c>
      <c r="M14" s="162">
        <f>K14+L14</f>
        <v/>
      </c>
      <c r="N14" s="88" t="n">
        <v>78</v>
      </c>
      <c r="O14" s="88" t="n">
        <v>76</v>
      </c>
      <c r="P14" s="88" t="n">
        <v>64</v>
      </c>
    </row>
    <row r="15">
      <c r="B15" s="28" t="inlineStr">
        <is>
          <t>FRY'S</t>
        </is>
      </c>
      <c r="C15" s="17">
        <f>33042-3711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808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5378.4302631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144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10148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1692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5173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12180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37830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2291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16690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1240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L24" sqref="L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10405</v>
      </c>
      <c r="G6" s="117" t="n">
        <v>3520</v>
      </c>
      <c r="H6" s="117" t="n">
        <v>827</v>
      </c>
      <c r="I6" s="152">
        <f>G6+H6</f>
        <v/>
      </c>
      <c r="J6" s="119" t="n">
        <v>11301</v>
      </c>
      <c r="K6" s="117" t="n">
        <v>3807</v>
      </c>
      <c r="L6" s="117" t="n">
        <v>878</v>
      </c>
      <c r="M6" s="162">
        <f>K6+L6</f>
        <v/>
      </c>
      <c r="N6" s="87" t="n">
        <v>53</v>
      </c>
      <c r="O6" s="87" t="n">
        <v>51</v>
      </c>
      <c r="P6" s="87" t="n">
        <v>40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1</v>
      </c>
      <c r="O8" s="87" t="n">
        <v>1</v>
      </c>
      <c r="P8" s="87" t="n">
        <v>0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5500</v>
      </c>
      <c r="G10" s="117" t="n">
        <v>2841</v>
      </c>
      <c r="H10" s="117" t="n">
        <v>814</v>
      </c>
      <c r="I10" s="152">
        <f>G10+H10</f>
        <v/>
      </c>
      <c r="J10" s="119" t="n">
        <v>5398</v>
      </c>
      <c r="K10" s="117" t="n">
        <v>2783</v>
      </c>
      <c r="L10" s="117" t="n">
        <v>786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9</v>
      </c>
      <c r="O14" s="88" t="n">
        <v>9</v>
      </c>
      <c r="P14" s="88" t="n">
        <v>8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9884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1222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5593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15905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L28" sqref="L2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72</v>
      </c>
      <c r="E6" s="161" t="inlineStr">
        <is>
          <t xml:space="preserve">Room 1 </t>
        </is>
      </c>
      <c r="F6" s="119" t="n">
        <v>21609</v>
      </c>
      <c r="G6" s="117" t="n">
        <v>11930.06283333333</v>
      </c>
      <c r="H6" s="117" t="n">
        <v>4263.602503259998</v>
      </c>
      <c r="I6" s="152">
        <f>G6+H6</f>
        <v/>
      </c>
      <c r="J6" s="119" t="n">
        <v>22770</v>
      </c>
      <c r="K6" s="117" t="n">
        <v>12247.96883333334</v>
      </c>
      <c r="L6" s="117" t="n">
        <v>0</v>
      </c>
      <c r="M6" s="162">
        <f>K6+L6</f>
        <v/>
      </c>
      <c r="N6" s="87" t="n">
        <v>85</v>
      </c>
      <c r="O6" s="87" t="n">
        <v>86</v>
      </c>
      <c r="P6" s="87" t="n">
        <v>79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3340.0196447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8</v>
      </c>
      <c r="O8" s="87" t="n">
        <v>7</v>
      </c>
      <c r="P8" s="87" t="n">
        <v>7</v>
      </c>
    </row>
    <row r="9">
      <c r="B9" s="16" t="inlineStr">
        <is>
          <t>SMITH'S</t>
        </is>
      </c>
      <c r="C9" s="17" t="n">
        <v>1638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425</v>
      </c>
      <c r="E10" s="161" t="inlineStr">
        <is>
          <t>Room 3</t>
        </is>
      </c>
      <c r="F10" s="119" t="n">
        <v>16766</v>
      </c>
      <c r="G10" s="117" t="n">
        <v>12236.461</v>
      </c>
      <c r="H10" s="117" t="n">
        <v>863.753034</v>
      </c>
      <c r="I10" s="152">
        <f>G10+H10</f>
        <v/>
      </c>
      <c r="J10" s="119" t="n">
        <v>16806</v>
      </c>
      <c r="K10" s="117" t="n">
        <v>11857.8565</v>
      </c>
      <c r="L10" s="117" t="n">
        <v>0</v>
      </c>
      <c r="M10" s="162">
        <f>K10+L10</f>
        <v/>
      </c>
      <c r="N10" s="88" t="n">
        <v>52</v>
      </c>
      <c r="O10" s="88" t="n">
        <v>52</v>
      </c>
      <c r="P10" s="88" t="n">
        <v>48</v>
      </c>
    </row>
    <row r="11">
      <c r="B11" s="28" t="inlineStr">
        <is>
          <t>SPROUTS CO</t>
        </is>
      </c>
      <c r="C11" s="17" t="n">
        <v>230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1501</v>
      </c>
      <c r="E12" s="161" t="inlineStr">
        <is>
          <t>Room 4</t>
        </is>
      </c>
      <c r="F12" s="119" t="n">
        <v>14985</v>
      </c>
      <c r="G12" s="117" t="n">
        <v>12295.02866666667</v>
      </c>
      <c r="H12" s="117" t="n">
        <v>18116.9594694</v>
      </c>
      <c r="I12" s="152">
        <f>G12+H12</f>
        <v/>
      </c>
      <c r="J12" s="119" t="n">
        <v>14225</v>
      </c>
      <c r="K12" s="117" t="n">
        <v>13460.89016666667</v>
      </c>
      <c r="L12" s="117" t="n">
        <v>0</v>
      </c>
      <c r="M12" s="162">
        <f>K12+L12</f>
        <v/>
      </c>
      <c r="N12" s="88" t="n">
        <v>54</v>
      </c>
      <c r="O12" s="88" t="n">
        <v>54</v>
      </c>
      <c r="P12" s="88" t="n">
        <v>46</v>
      </c>
    </row>
    <row r="13">
      <c r="B13" s="16" t="inlineStr">
        <is>
          <t>ALBSFWY PHX</t>
        </is>
      </c>
      <c r="C13" s="17" t="n">
        <v>7290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1826</v>
      </c>
      <c r="E14" s="161" t="inlineStr">
        <is>
          <t>Room 5</t>
        </is>
      </c>
      <c r="F14" s="119" t="n">
        <v>21553</v>
      </c>
      <c r="G14" s="117" t="n">
        <v>19039.125</v>
      </c>
      <c r="H14" s="117" t="n">
        <v>27292.44164396</v>
      </c>
      <c r="I14" s="152">
        <f>G14+H14</f>
        <v/>
      </c>
      <c r="J14" s="119" t="n">
        <v>19856</v>
      </c>
      <c r="K14" s="117" t="n">
        <v>19515.23225</v>
      </c>
      <c r="L14" s="117" t="n">
        <v>0</v>
      </c>
      <c r="M14" s="162">
        <f>K14+L14</f>
        <v/>
      </c>
      <c r="N14" s="88" t="n">
        <v>78</v>
      </c>
      <c r="O14" s="88" t="n">
        <v>79</v>
      </c>
      <c r="P14" s="88" t="n">
        <v>68</v>
      </c>
    </row>
    <row r="15">
      <c r="B15" s="28" t="inlineStr">
        <is>
          <t>FRY'S</t>
        </is>
      </c>
      <c r="C15" s="17" t="n">
        <v>30606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1711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8092.69669904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11</v>
      </c>
      <c r="O16" s="88" t="n">
        <v>11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397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10604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1610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5292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7500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38682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72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1501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16220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655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148</v>
      </c>
      <c r="E6" s="161" t="inlineStr">
        <is>
          <t xml:space="preserve">Room 1 </t>
        </is>
      </c>
      <c r="F6" s="119" t="n">
        <v>25903</v>
      </c>
      <c r="G6" s="117" t="n">
        <v>11486.91693333333</v>
      </c>
      <c r="H6" s="117" t="n">
        <v>5610.074349400002</v>
      </c>
      <c r="I6" s="152">
        <f>G6+H6</f>
        <v/>
      </c>
      <c r="J6" s="119" t="n">
        <v>25143</v>
      </c>
      <c r="K6" s="117" t="n">
        <v>12491.89693333333</v>
      </c>
      <c r="L6" s="117" t="n">
        <v>0</v>
      </c>
      <c r="M6" s="162">
        <f>K6+L6</f>
        <v/>
      </c>
      <c r="N6" s="87" t="n">
        <v>90</v>
      </c>
      <c r="O6" s="87" t="n">
        <v>86</v>
      </c>
      <c r="P6" s="87" t="n">
        <v>83</v>
      </c>
    </row>
    <row r="7">
      <c r="A7" s="166" t="n"/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3380.97136348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7</v>
      </c>
      <c r="O8" s="87" t="n">
        <v>7</v>
      </c>
      <c r="P8" s="87" t="n">
        <v>7</v>
      </c>
    </row>
    <row r="9">
      <c r="B9" s="16" t="inlineStr">
        <is>
          <t>SMITH'S</t>
        </is>
      </c>
      <c r="C9" s="17" t="n">
        <v>2462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740</v>
      </c>
      <c r="E10" s="161" t="inlineStr">
        <is>
          <t>Room 3</t>
        </is>
      </c>
      <c r="F10" s="119" t="n">
        <v>18159</v>
      </c>
      <c r="G10" s="117" t="n">
        <v>11877.31675</v>
      </c>
      <c r="H10" s="117" t="n">
        <v>1297.7479085</v>
      </c>
      <c r="I10" s="152">
        <f>G10+H10</f>
        <v/>
      </c>
      <c r="J10" s="119" t="n">
        <v>18108</v>
      </c>
      <c r="K10" s="117" t="n">
        <v>12257.52975</v>
      </c>
      <c r="L10" s="117" t="n">
        <v>0</v>
      </c>
      <c r="M10" s="162">
        <f>K10+L10</f>
        <v/>
      </c>
      <c r="N10" s="88" t="n">
        <v>53</v>
      </c>
      <c r="O10" s="88" t="n">
        <v>54</v>
      </c>
      <c r="P10" s="88" t="n">
        <v>45</v>
      </c>
    </row>
    <row r="11">
      <c r="B11" s="28" t="inlineStr">
        <is>
          <t>SPROUTS CO</t>
        </is>
      </c>
      <c r="C11" s="17" t="n">
        <v>475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2442</v>
      </c>
      <c r="E12" s="161" t="inlineStr">
        <is>
          <t>Room 4</t>
        </is>
      </c>
      <c r="F12" s="119" t="n">
        <v>15055</v>
      </c>
      <c r="G12" s="117" t="n">
        <v>11870.50591666666</v>
      </c>
      <c r="H12" s="117" t="n">
        <v>18477.56758712001</v>
      </c>
      <c r="I12" s="152">
        <f>G12+H12</f>
        <v/>
      </c>
      <c r="J12" s="119" t="n">
        <v>15111</v>
      </c>
      <c r="K12" s="117" t="n">
        <v>13660.33141666667</v>
      </c>
      <c r="L12" s="117" t="n">
        <v>0</v>
      </c>
      <c r="M12" s="162">
        <f>K12+L12</f>
        <v/>
      </c>
      <c r="N12" s="88" t="n">
        <v>57</v>
      </c>
      <c r="O12" s="88" t="n">
        <v>57</v>
      </c>
      <c r="P12" s="88" t="n">
        <v>51</v>
      </c>
    </row>
    <row r="13">
      <c r="B13" s="16" t="inlineStr">
        <is>
          <t>ALBSFWY PHX</t>
        </is>
      </c>
      <c r="C13" s="17" t="n">
        <v>9829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1113</v>
      </c>
      <c r="E14" s="161" t="inlineStr">
        <is>
          <t>Room 5</t>
        </is>
      </c>
      <c r="F14" s="119" t="n">
        <v>26172</v>
      </c>
      <c r="G14" s="117" t="n">
        <v>20177.165</v>
      </c>
      <c r="H14" s="117" t="n">
        <v>32237.45414583999</v>
      </c>
      <c r="I14" s="152">
        <f>G14+H14</f>
        <v/>
      </c>
      <c r="J14" s="119" t="n">
        <v>26756</v>
      </c>
      <c r="K14" s="117" t="n">
        <v>22834.51325</v>
      </c>
      <c r="L14" s="117" t="n">
        <v>0</v>
      </c>
      <c r="M14" s="162">
        <f>K14+L14</f>
        <v/>
      </c>
      <c r="N14" s="88" t="n">
        <v>79</v>
      </c>
      <c r="O14" s="88" t="n">
        <v>81</v>
      </c>
      <c r="P14" s="88" t="n">
        <v>70</v>
      </c>
    </row>
    <row r="15">
      <c r="B15" s="28" t="inlineStr">
        <is>
          <t>FRY'S</t>
        </is>
      </c>
      <c r="C15" s="17">
        <f>36599-4580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858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4669.83285264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13</v>
      </c>
      <c r="O16" s="88" t="n">
        <v>13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147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9783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1185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5455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11106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36165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148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2442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16795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1215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R19" sqref="R1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inlineStr">
        <is>
          <t>Minus Chef/Caesar</t>
        </is>
      </c>
      <c r="B6" s="16" t="inlineStr">
        <is>
          <t>QT</t>
        </is>
      </c>
      <c r="C6" s="17" t="n">
        <v>46</v>
      </c>
      <c r="E6" s="161" t="inlineStr">
        <is>
          <t xml:space="preserve">Room 1 </t>
        </is>
      </c>
      <c r="F6" s="119" t="n">
        <v>24796</v>
      </c>
      <c r="G6" s="117" t="n">
        <v>12875.972</v>
      </c>
      <c r="H6" s="117" t="n">
        <v>5061.023725960002</v>
      </c>
      <c r="I6" s="152">
        <f>G6+H6</f>
        <v/>
      </c>
      <c r="J6" s="119" t="n">
        <v>24810</v>
      </c>
      <c r="K6" s="117" t="n">
        <v>14175.221</v>
      </c>
      <c r="L6" s="117" t="n">
        <v>0</v>
      </c>
      <c r="M6" s="162">
        <f>K6+L6</f>
        <v/>
      </c>
      <c r="N6" s="87" t="n">
        <v>79</v>
      </c>
      <c r="O6" s="87" t="n">
        <v>77</v>
      </c>
      <c r="P6" s="87" t="n">
        <v>73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3885.70235064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5</v>
      </c>
      <c r="O8" s="87" t="n">
        <v>4</v>
      </c>
      <c r="P8" s="87" t="n">
        <v>4</v>
      </c>
    </row>
    <row r="9">
      <c r="B9" s="16" t="inlineStr">
        <is>
          <t>SMITH'S</t>
        </is>
      </c>
      <c r="C9" s="17" t="n">
        <v>1579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16455</v>
      </c>
      <c r="G10" s="117" t="n">
        <v>12204.126</v>
      </c>
      <c r="H10" s="117" t="n">
        <v>863.2741009999999</v>
      </c>
      <c r="I10" s="152">
        <f>G10+H10</f>
        <v/>
      </c>
      <c r="J10" s="119" t="n">
        <v>15849</v>
      </c>
      <c r="K10" s="117" t="n">
        <v>12055.7575</v>
      </c>
      <c r="L10" s="117" t="n">
        <v>0</v>
      </c>
      <c r="M10" s="162">
        <f>K10+L10</f>
        <v/>
      </c>
      <c r="N10" s="88" t="n">
        <v>54</v>
      </c>
      <c r="O10" s="88" t="n">
        <v>54</v>
      </c>
      <c r="P10" s="88" t="n">
        <v>48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2235</v>
      </c>
      <c r="E12" s="161" t="inlineStr">
        <is>
          <t>Room 4</t>
        </is>
      </c>
      <c r="F12" s="119" t="n">
        <v>14420</v>
      </c>
      <c r="G12" s="117" t="n">
        <v>12373.22725</v>
      </c>
      <c r="H12" s="117" t="n">
        <v>18227.58859207001</v>
      </c>
      <c r="I12" s="152">
        <f>G12+H12</f>
        <v/>
      </c>
      <c r="J12" s="119" t="n">
        <v>14145</v>
      </c>
      <c r="K12" s="117" t="n">
        <v>14455.3925</v>
      </c>
      <c r="L12" s="117" t="n">
        <v>0</v>
      </c>
      <c r="M12" s="162">
        <f>K12+L12</f>
        <v/>
      </c>
      <c r="N12" s="88" t="n">
        <v>54</v>
      </c>
      <c r="O12" s="88" t="n">
        <v>52</v>
      </c>
      <c r="P12" s="88" t="n">
        <v>49</v>
      </c>
    </row>
    <row r="13">
      <c r="B13" s="16" t="inlineStr">
        <is>
          <t>ALBSFWY PHX</t>
        </is>
      </c>
      <c r="C13" s="17" t="n">
        <v>9592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1682</v>
      </c>
      <c r="E14" s="161" t="inlineStr">
        <is>
          <t>Room 5</t>
        </is>
      </c>
      <c r="F14" s="119" t="n">
        <v>20305</v>
      </c>
      <c r="G14" s="117" t="n">
        <v>17822.32875</v>
      </c>
      <c r="H14" s="117" t="n">
        <v>26503.03146860002</v>
      </c>
      <c r="I14" s="152">
        <f>G14+H14</f>
        <v/>
      </c>
      <c r="J14" s="119" t="n">
        <v>20640</v>
      </c>
      <c r="K14" s="117" t="n">
        <v>21047.74825</v>
      </c>
      <c r="L14" s="117" t="n">
        <v>0</v>
      </c>
      <c r="M14" s="162">
        <f>K14+L14</f>
        <v/>
      </c>
      <c r="N14" s="88" t="n">
        <v>78</v>
      </c>
      <c r="O14" s="88" t="n">
        <v>80</v>
      </c>
      <c r="P14" s="88" t="n">
        <v>67</v>
      </c>
    </row>
    <row r="15">
      <c r="B15" s="28" t="inlineStr">
        <is>
          <t>FRY'S</t>
        </is>
      </c>
      <c r="C15" s="17">
        <f>37998-5229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1571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8826.602203840001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7</v>
      </c>
      <c r="O16" s="88" t="n">
        <v>10</v>
      </c>
      <c r="P16" s="88" t="n">
        <v>7</v>
      </c>
    </row>
    <row r="17" ht="15" customFormat="1" customHeight="1" s="4" thickBot="1">
      <c r="B17" s="43" t="inlineStr">
        <is>
          <t xml:space="preserve">DILLONS </t>
        </is>
      </c>
      <c r="C17" s="50" t="n">
        <v>397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10264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1716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5600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10941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37724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46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2235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17015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44749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95</v>
      </c>
      <c r="E6" s="161" t="inlineStr">
        <is>
          <t xml:space="preserve">Room 1 </t>
        </is>
      </c>
      <c r="F6" s="119" t="n">
        <v>27017</v>
      </c>
      <c r="G6" s="117" t="n">
        <v>12683.23318333334</v>
      </c>
      <c r="H6" s="117" t="n">
        <v>6037.904668860002</v>
      </c>
      <c r="I6" s="152">
        <f>G6+H6</f>
        <v/>
      </c>
      <c r="J6" s="119" t="n">
        <v>27002</v>
      </c>
      <c r="K6" s="117" t="n">
        <v>15631.50368333333</v>
      </c>
      <c r="L6" s="117" t="n">
        <v>0</v>
      </c>
      <c r="M6" s="162">
        <f>K6+L6</f>
        <v/>
      </c>
      <c r="N6" s="87" t="n">
        <v>81</v>
      </c>
      <c r="O6" s="87" t="n">
        <v>79</v>
      </c>
      <c r="P6" s="87" t="n">
        <v>73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3488.023334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8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2241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495</v>
      </c>
      <c r="E10" s="161" t="inlineStr">
        <is>
          <t>Room 3</t>
        </is>
      </c>
      <c r="F10" s="119" t="n">
        <v>17221</v>
      </c>
      <c r="G10" s="117" t="n">
        <v>11695.83125</v>
      </c>
      <c r="H10" s="117" t="n">
        <v>1238.0097007</v>
      </c>
      <c r="I10" s="152">
        <f>G10+H10</f>
        <v/>
      </c>
      <c r="J10" s="119" t="n">
        <v>16813</v>
      </c>
      <c r="K10" s="117" t="n">
        <v>11726.20875</v>
      </c>
      <c r="L10" s="117" t="n">
        <v>0</v>
      </c>
      <c r="M10" s="162">
        <f>K10+L10</f>
        <v/>
      </c>
      <c r="N10" s="88" t="n">
        <v>56</v>
      </c>
      <c r="O10" s="88" t="n">
        <v>56</v>
      </c>
      <c r="P10" s="88" t="n">
        <v>50</v>
      </c>
    </row>
    <row r="11">
      <c r="B11" s="28" t="inlineStr">
        <is>
          <t>SPROUTS CO</t>
        </is>
      </c>
      <c r="C11" s="17" t="n">
        <v>465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3745</v>
      </c>
      <c r="E12" s="161" t="inlineStr">
        <is>
          <t>Room 4</t>
        </is>
      </c>
      <c r="F12" s="119" t="n">
        <v>16953</v>
      </c>
      <c r="G12" s="117" t="n">
        <v>11798.02925</v>
      </c>
      <c r="H12" s="117" t="n">
        <v>19519.03714202</v>
      </c>
      <c r="I12" s="152">
        <f>G12+H12</f>
        <v/>
      </c>
      <c r="J12" s="119" t="n">
        <v>16726</v>
      </c>
      <c r="K12" s="117" t="n">
        <v>14773.45525</v>
      </c>
      <c r="L12" s="117" t="n">
        <v>0</v>
      </c>
      <c r="M12" s="162">
        <f>K12+L12</f>
        <v/>
      </c>
      <c r="N12" s="88" t="n">
        <v>57</v>
      </c>
      <c r="O12" s="88" t="n">
        <v>57</v>
      </c>
      <c r="P12" s="88" t="n">
        <v>52</v>
      </c>
    </row>
    <row r="13">
      <c r="B13" s="16" t="inlineStr">
        <is>
          <t>ALBSFWY PHX</t>
        </is>
      </c>
      <c r="C13" s="17" t="n">
        <v>10271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1069</v>
      </c>
      <c r="E14" s="161" t="inlineStr">
        <is>
          <t>Room 5</t>
        </is>
      </c>
      <c r="F14" s="119" t="n">
        <v>30337</v>
      </c>
      <c r="G14" s="117" t="n">
        <v>21384.1475</v>
      </c>
      <c r="H14" s="117" t="n">
        <v>38034.12821954</v>
      </c>
      <c r="I14" s="152">
        <f>G14+H14</f>
        <v/>
      </c>
      <c r="J14" s="119" t="n">
        <v>30337</v>
      </c>
      <c r="K14" s="117" t="n">
        <v>25598.19425</v>
      </c>
      <c r="L14" s="117" t="n">
        <v>0</v>
      </c>
      <c r="M14" s="162">
        <f>K14+L14</f>
        <v/>
      </c>
      <c r="N14" s="88" t="n">
        <v>80</v>
      </c>
      <c r="O14" s="88" t="n">
        <v>82</v>
      </c>
      <c r="P14" s="88" t="n">
        <v>72</v>
      </c>
    </row>
    <row r="15">
      <c r="B15" s="28" t="inlineStr">
        <is>
          <t>FRY'S</t>
        </is>
      </c>
      <c r="C15" s="17">
        <f>42216-4295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841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4810.53912122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144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8663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2234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4898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10973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42216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95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3745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15670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960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I33" sqref="I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19987</v>
      </c>
      <c r="G6" s="117" t="n">
        <v>11898.333</v>
      </c>
      <c r="H6" s="117" t="n">
        <v>4005.97999138</v>
      </c>
      <c r="I6" s="152">
        <f>G6+H6</f>
        <v/>
      </c>
      <c r="J6" s="119" t="n">
        <v>19742</v>
      </c>
      <c r="K6" s="117" t="n">
        <v>10672.0105</v>
      </c>
      <c r="L6" s="117" t="n">
        <v>0</v>
      </c>
      <c r="M6" s="162">
        <f>K6+L6</f>
        <v/>
      </c>
      <c r="N6" s="87" t="n">
        <v>85</v>
      </c>
      <c r="O6" s="87" t="n">
        <v>82</v>
      </c>
      <c r="P6" s="87" t="n">
        <v>77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3309.80757944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7</v>
      </c>
      <c r="O8" s="87" t="n">
        <v>7</v>
      </c>
      <c r="P8" s="87" t="n">
        <v>7</v>
      </c>
    </row>
    <row r="9">
      <c r="B9" s="16" t="inlineStr">
        <is>
          <t>SMITH'S</t>
        </is>
      </c>
      <c r="C9" s="17" t="n">
        <v>2067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15958</v>
      </c>
      <c r="G10" s="117" t="n">
        <v>12474.8745</v>
      </c>
      <c r="H10" s="117" t="n">
        <v>692.2081804999999</v>
      </c>
      <c r="I10" s="152">
        <f>G10+H10</f>
        <v/>
      </c>
      <c r="J10" s="119" t="n">
        <v>15958</v>
      </c>
      <c r="K10" s="117" t="n">
        <v>12459.8055</v>
      </c>
      <c r="L10" s="117" t="n">
        <v>0</v>
      </c>
      <c r="M10" s="162">
        <f>K10+L10</f>
        <v/>
      </c>
      <c r="N10" s="88" t="n">
        <v>52</v>
      </c>
      <c r="O10" s="88" t="n">
        <v>52</v>
      </c>
      <c r="P10" s="88" t="n">
        <v>44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4560</v>
      </c>
      <c r="E12" s="161" t="inlineStr">
        <is>
          <t>Room 4</t>
        </is>
      </c>
      <c r="F12" s="119" t="n">
        <v>11058</v>
      </c>
      <c r="G12" s="117" t="n">
        <v>11000.55775</v>
      </c>
      <c r="H12" s="117" t="n">
        <v>14661.51655713</v>
      </c>
      <c r="I12" s="152">
        <f>G12+H12</f>
        <v/>
      </c>
      <c r="J12" s="119" t="n">
        <v>10912</v>
      </c>
      <c r="K12" s="117" t="n">
        <v>11263.39</v>
      </c>
      <c r="L12" s="117" t="n">
        <v>0</v>
      </c>
      <c r="M12" s="162">
        <f>K12+L12</f>
        <v/>
      </c>
      <c r="N12" s="88" t="n">
        <v>59</v>
      </c>
      <c r="O12" s="88" t="n">
        <v>58</v>
      </c>
      <c r="P12" s="88" t="n">
        <v>53</v>
      </c>
    </row>
    <row r="13">
      <c r="B13" s="16" t="inlineStr">
        <is>
          <t>ALBSFWY PHX</t>
        </is>
      </c>
      <c r="C13" s="17" t="n">
        <v>8084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2083</v>
      </c>
      <c r="E14" s="161" t="inlineStr">
        <is>
          <t>Room 5</t>
        </is>
      </c>
      <c r="F14" s="119" t="n">
        <v>29318</v>
      </c>
      <c r="G14" s="117" t="n">
        <v>22698.56375</v>
      </c>
      <c r="H14" s="117" t="n">
        <v>36179.65588747999</v>
      </c>
      <c r="I14" s="152">
        <f>G14+H14</f>
        <v/>
      </c>
      <c r="J14" s="119" t="n">
        <v>29150</v>
      </c>
      <c r="K14" s="117" t="n">
        <v>25057.74825</v>
      </c>
      <c r="L14" s="117" t="n">
        <v>0</v>
      </c>
      <c r="M14" s="162">
        <f>K14+L14</f>
        <v/>
      </c>
      <c r="N14" s="88" t="n">
        <v>78</v>
      </c>
      <c r="O14" s="88" t="n">
        <v>77</v>
      </c>
      <c r="P14" s="88" t="n">
        <v>68</v>
      </c>
    </row>
    <row r="15">
      <c r="B15" s="28" t="inlineStr">
        <is>
          <t>FRY'S</t>
        </is>
      </c>
      <c r="C15" s="17">
        <f>36126-6497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1922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8857.525498319999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14</v>
      </c>
      <c r="O16" s="88" t="n">
        <v>14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425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9173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411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4927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8533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36289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4560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14435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39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88</v>
      </c>
      <c r="E6" s="161" t="inlineStr">
        <is>
          <t xml:space="preserve">Room 1 </t>
        </is>
      </c>
      <c r="F6" s="119" t="n">
        <v>25299</v>
      </c>
      <c r="G6" s="117" t="n">
        <v>11881.084</v>
      </c>
      <c r="H6" s="117" t="n">
        <v>5836.252973220001</v>
      </c>
      <c r="I6" s="152">
        <f>G6+H6</f>
        <v/>
      </c>
      <c r="J6" s="119" t="n">
        <v>28369</v>
      </c>
      <c r="K6" s="117" t="n">
        <v>15657.68093333333</v>
      </c>
      <c r="L6" s="117" t="n">
        <v>0</v>
      </c>
      <c r="M6" s="162">
        <f>K6+L6</f>
        <v/>
      </c>
      <c r="N6" s="87" t="n">
        <v>89</v>
      </c>
      <c r="O6" s="87" t="n">
        <v>86</v>
      </c>
      <c r="P6" s="87" t="n">
        <v>75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3713.38503718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7</v>
      </c>
      <c r="O8" s="87" t="n">
        <v>7</v>
      </c>
      <c r="P8" s="87" t="n">
        <v>7</v>
      </c>
    </row>
    <row r="9">
      <c r="B9" s="16" t="inlineStr">
        <is>
          <t>SMITH'S</t>
        </is>
      </c>
      <c r="C9" s="17" t="n">
        <v>1776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770</v>
      </c>
      <c r="E10" s="161" t="inlineStr">
        <is>
          <t>Room 3</t>
        </is>
      </c>
      <c r="F10" s="119" t="n">
        <v>16188</v>
      </c>
      <c r="G10" s="117" t="n">
        <v>11053.887</v>
      </c>
      <c r="H10" s="117" t="n">
        <v>1174.85043764</v>
      </c>
      <c r="I10" s="152">
        <f>G10+H10</f>
        <v/>
      </c>
      <c r="J10" s="119" t="n">
        <v>16981</v>
      </c>
      <c r="K10" s="117" t="n">
        <v>12722.68325</v>
      </c>
      <c r="L10" s="117" t="n">
        <v>0</v>
      </c>
      <c r="M10" s="162">
        <f>K10+L10</f>
        <v/>
      </c>
      <c r="N10" s="88" t="n">
        <v>53</v>
      </c>
      <c r="O10" s="88" t="n">
        <v>52</v>
      </c>
      <c r="P10" s="88" t="n">
        <v>46</v>
      </c>
    </row>
    <row r="11">
      <c r="B11" s="28" t="inlineStr">
        <is>
          <t>SPROUTS CO</t>
        </is>
      </c>
      <c r="C11" s="17" t="n">
        <v>480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2143</v>
      </c>
      <c r="E12" s="161" t="inlineStr">
        <is>
          <t>Room 4</t>
        </is>
      </c>
      <c r="F12" s="119" t="n">
        <v>16509</v>
      </c>
      <c r="G12" s="117" t="n">
        <v>11191.06341666667</v>
      </c>
      <c r="H12" s="117" t="n">
        <v>20473.31515354</v>
      </c>
      <c r="I12" s="152">
        <f>G12+H12</f>
        <v/>
      </c>
      <c r="J12" s="119" t="n">
        <v>16199</v>
      </c>
      <c r="K12" s="117" t="n">
        <v>13482.95116666667</v>
      </c>
      <c r="L12" s="117" t="n">
        <v>0</v>
      </c>
      <c r="M12" s="162">
        <f>K12+L12</f>
        <v/>
      </c>
      <c r="N12" s="88" t="n">
        <v>55</v>
      </c>
      <c r="O12" s="88" t="n">
        <v>55</v>
      </c>
      <c r="P12" s="88" t="n">
        <v>45</v>
      </c>
    </row>
    <row r="13">
      <c r="B13" s="16" t="inlineStr">
        <is>
          <t>ALBSFWY PHX</t>
        </is>
      </c>
      <c r="C13" s="17" t="n">
        <v>12646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1082</v>
      </c>
      <c r="E14" s="161" t="inlineStr">
        <is>
          <t>Room 5</t>
        </is>
      </c>
      <c r="F14" s="119" t="n">
        <v>21445</v>
      </c>
      <c r="G14" s="117" t="n">
        <v>22006.0475</v>
      </c>
      <c r="H14" s="117" t="n">
        <v>25136.37997842001</v>
      </c>
      <c r="I14" s="152">
        <f>G14+H14</f>
        <v/>
      </c>
      <c r="J14" s="119" t="n">
        <v>20178</v>
      </c>
      <c r="K14" s="117" t="n">
        <v>15943.21125</v>
      </c>
      <c r="L14" s="117" t="n">
        <v>0</v>
      </c>
      <c r="M14" s="162">
        <f>K14+L14</f>
        <v/>
      </c>
      <c r="N14" s="88" t="n">
        <v>75</v>
      </c>
      <c r="O14" s="88" t="n">
        <v>74</v>
      </c>
      <c r="P14" s="88" t="n">
        <v>57</v>
      </c>
    </row>
    <row r="15">
      <c r="B15" s="28" t="inlineStr">
        <is>
          <t>FRY'S</t>
        </is>
      </c>
      <c r="C15" s="17">
        <f>33731-3855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847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5010.3273828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150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9776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1703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5269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12234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36501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2198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16420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1250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2"/>
  <sheetViews>
    <sheetView zoomScale="85" zoomScaleNormal="85" zoomScaleSheetLayoutView="70" workbookViewId="0">
      <selection activeCell="B2" sqref="B2:P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E4" s="132" t="n"/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10530</v>
      </c>
      <c r="G6" s="117" t="n">
        <v>3559</v>
      </c>
      <c r="H6" s="117" t="n">
        <v>2709</v>
      </c>
      <c r="I6" s="152">
        <f>G6+H6</f>
        <v/>
      </c>
      <c r="J6" s="119" t="n">
        <v>11215</v>
      </c>
      <c r="K6" s="117" t="n">
        <v>4658.015433333334</v>
      </c>
      <c r="L6" s="117" t="n">
        <v>0</v>
      </c>
      <c r="M6" s="162">
        <f>K6+L6</f>
        <v/>
      </c>
      <c r="N6" s="87" t="n">
        <v>45</v>
      </c>
      <c r="O6" s="87" t="n">
        <v>46</v>
      </c>
      <c r="P6" s="87" t="n">
        <v>37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1</v>
      </c>
      <c r="O8" s="87" t="n">
        <v>1</v>
      </c>
      <c r="P8" s="87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5365</v>
      </c>
      <c r="G10" s="117" t="n">
        <v>2744</v>
      </c>
      <c r="H10" s="117" t="n">
        <v>796</v>
      </c>
      <c r="I10" s="152">
        <f>G10+H10</f>
        <v/>
      </c>
      <c r="J10" s="119" t="n">
        <v>5571</v>
      </c>
      <c r="K10" s="117" t="n">
        <v>3204.74775</v>
      </c>
      <c r="L10" s="117" t="n">
        <v>0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9</v>
      </c>
      <c r="O14" s="88" t="n">
        <v>7</v>
      </c>
      <c r="P14" s="88" t="n">
        <v>5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10224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1217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 ht="15" customHeight="1" thickBot="1">
      <c r="B20" s="57" t="inlineStr">
        <is>
          <t>SBUX LV</t>
        </is>
      </c>
      <c r="C20" s="58" t="n">
        <v>5345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15895</v>
      </c>
      <c r="D31" s="76">
        <f>C18+C19+C20</f>
        <v/>
      </c>
      <c r="E31" s="77">
        <f>D31-C31</f>
        <v/>
      </c>
      <c r="K31" s="53" t="n"/>
      <c r="P31" s="4" t="n"/>
    </row>
    <row r="32" ht="15" customHeight="1" thickBot="1">
      <c r="B32" s="78" t="inlineStr">
        <is>
          <t>SPROUTS</t>
        </is>
      </c>
      <c r="C32" s="121" t="n">
        <v>0</v>
      </c>
      <c r="D32" s="80">
        <f>C10+C11</f>
        <v/>
      </c>
      <c r="E32" s="81">
        <f>D32-C32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D32" sqref="D3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68</v>
      </c>
      <c r="E6" s="161" t="inlineStr">
        <is>
          <t xml:space="preserve">Room 1 </t>
        </is>
      </c>
      <c r="F6" s="119" t="n">
        <v>23298</v>
      </c>
      <c r="G6" s="117" t="n">
        <v>11604.55576666666</v>
      </c>
      <c r="H6" s="117" t="n">
        <v>4685.196320540003</v>
      </c>
      <c r="I6" s="152">
        <f>G6+H6</f>
        <v/>
      </c>
      <c r="J6" s="119" t="n">
        <v>23938</v>
      </c>
      <c r="K6" s="117" t="n">
        <v>10120.50776666667</v>
      </c>
      <c r="L6" s="117" t="n">
        <v>105.0504</v>
      </c>
      <c r="M6" s="162">
        <f>K6+L6</f>
        <v/>
      </c>
      <c r="N6" s="87" t="n">
        <v>84</v>
      </c>
      <c r="O6" s="87" t="n">
        <v>82</v>
      </c>
      <c r="P6" s="87" t="n">
        <v>72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3523.06860966</v>
      </c>
      <c r="I8" s="152">
        <f>G8+H8</f>
        <v/>
      </c>
      <c r="J8" s="119" t="n">
        <v>0</v>
      </c>
      <c r="K8" s="117" t="n">
        <v>0</v>
      </c>
      <c r="L8" s="117" t="n">
        <v>649.9805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1635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495</v>
      </c>
      <c r="E10" s="161" t="inlineStr">
        <is>
          <t>Room 3</t>
        </is>
      </c>
      <c r="F10" s="119" t="n">
        <v>17269</v>
      </c>
      <c r="G10" s="117" t="n">
        <v>12155.50491666666</v>
      </c>
      <c r="H10" s="117" t="n">
        <v>866.595054</v>
      </c>
      <c r="I10" s="152">
        <f>G10+H10</f>
        <v/>
      </c>
      <c r="J10" s="119" t="n">
        <v>17480</v>
      </c>
      <c r="K10" s="117" t="n">
        <v>12106.36241666666</v>
      </c>
      <c r="L10" s="117" t="n">
        <v>0</v>
      </c>
      <c r="M10" s="162">
        <f>K10+L10</f>
        <v/>
      </c>
      <c r="N10" s="88" t="n">
        <v>50</v>
      </c>
      <c r="O10" s="88" t="n">
        <v>50</v>
      </c>
      <c r="P10" s="88" t="n">
        <v>45</v>
      </c>
    </row>
    <row r="11">
      <c r="B11" s="28" t="inlineStr">
        <is>
          <t>SPROUTS CO</t>
        </is>
      </c>
      <c r="C11" s="17" t="n">
        <v>270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2230</v>
      </c>
      <c r="E12" s="161" t="inlineStr">
        <is>
          <t>Room 4</t>
        </is>
      </c>
      <c r="F12" s="119" t="n">
        <v>11579</v>
      </c>
      <c r="G12" s="117" t="n">
        <v>10311.44616666667</v>
      </c>
      <c r="H12" s="117" t="n">
        <v>14250.49990181999</v>
      </c>
      <c r="I12" s="152">
        <f>G12+H12</f>
        <v/>
      </c>
      <c r="J12" s="119" t="n">
        <v>11297</v>
      </c>
      <c r="K12" s="117" t="n">
        <v>9430.80591666667</v>
      </c>
      <c r="L12" s="117" t="n">
        <v>13.13416176</v>
      </c>
      <c r="M12" s="162">
        <f>K12+L12</f>
        <v/>
      </c>
      <c r="N12" s="88" t="n">
        <v>54</v>
      </c>
      <c r="O12" s="88" t="n">
        <v>55</v>
      </c>
      <c r="P12" s="88" t="n">
        <v>46</v>
      </c>
    </row>
    <row r="13">
      <c r="B13" s="16" t="inlineStr">
        <is>
          <t>ALBSFWY PHX</t>
        </is>
      </c>
      <c r="C13" s="17" t="n">
        <v>7922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1827</v>
      </c>
      <c r="E14" s="161" t="inlineStr">
        <is>
          <t>Room 5</t>
        </is>
      </c>
      <c r="F14" s="119" t="n">
        <v>24625</v>
      </c>
      <c r="G14" s="117" t="n">
        <v>20222.75</v>
      </c>
      <c r="H14" s="117" t="n">
        <v>29072.69508395998</v>
      </c>
      <c r="I14" s="152">
        <f>G14+H14</f>
        <v/>
      </c>
      <c r="J14" s="119" t="n">
        <v>25169</v>
      </c>
      <c r="K14" s="117" t="n">
        <v>23396.26225</v>
      </c>
      <c r="L14" s="117" t="n">
        <v>124.234075</v>
      </c>
      <c r="M14" s="162">
        <f>K14+L14</f>
        <v/>
      </c>
      <c r="N14" s="88" t="n">
        <v>75</v>
      </c>
      <c r="O14" s="88" t="n">
        <v>76</v>
      </c>
      <c r="P14" s="88" t="n">
        <v>67</v>
      </c>
    </row>
    <row r="15">
      <c r="B15" s="28" t="inlineStr">
        <is>
          <t>FRY'S</t>
        </is>
      </c>
      <c r="C15" s="17" t="n">
        <v>27758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1710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7875.41188612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11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399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9927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1809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5223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B21" s="57" t="inlineStr">
        <is>
          <t>K&amp;G</t>
        </is>
      </c>
      <c r="C21" s="58" t="n">
        <v>4412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7900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33089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68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2230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16270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765</v>
      </c>
      <c r="D32" s="76">
        <f>C10+C11</f>
        <v/>
      </c>
      <c r="E32" s="77">
        <f>D32-C32</f>
        <v/>
      </c>
    </row>
    <row r="33" ht="15" customHeight="1" thickBot="1">
      <c r="B33" s="78" t="inlineStr">
        <is>
          <t>K&amp;G</t>
        </is>
      </c>
      <c r="C33" s="121" t="n">
        <v>4412</v>
      </c>
      <c r="D33" s="80" t="n">
        <v>4412</v>
      </c>
      <c r="E33" s="81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G30" sqref="G30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0.3506944444444444</v>
      </c>
    </row>
    <row r="6">
      <c r="A6" s="166" t="n"/>
      <c r="B6" s="16" t="inlineStr">
        <is>
          <t>QT</t>
        </is>
      </c>
      <c r="C6" s="17" t="n">
        <v>122</v>
      </c>
      <c r="E6" s="161" t="inlineStr">
        <is>
          <t xml:space="preserve">Room 1 </t>
        </is>
      </c>
      <c r="F6" s="119" t="n">
        <v>29833</v>
      </c>
      <c r="G6" s="117" t="n">
        <v>12819.66988333334</v>
      </c>
      <c r="H6" s="117" t="n">
        <v>6409.469621060002</v>
      </c>
      <c r="I6" s="152">
        <f>G6+H6</f>
        <v/>
      </c>
      <c r="J6" s="119" t="n">
        <v>30462</v>
      </c>
      <c r="K6" s="117" t="n">
        <v>14235.99388333334</v>
      </c>
      <c r="L6" s="117" t="n">
        <v>105.0504</v>
      </c>
      <c r="M6" s="162">
        <f>K6+L6</f>
        <v/>
      </c>
      <c r="N6" s="87" t="n">
        <v>87</v>
      </c>
      <c r="O6" s="87" t="n">
        <v>82</v>
      </c>
      <c r="P6" s="87" t="n">
        <v>81</v>
      </c>
    </row>
    <row r="7">
      <c r="A7" s="166" t="n"/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4027.64094432</v>
      </c>
      <c r="I8" s="152">
        <f>G8+H8</f>
        <v/>
      </c>
      <c r="J8" s="119" t="n">
        <v>0</v>
      </c>
      <c r="K8" s="117" t="n">
        <v>0</v>
      </c>
      <c r="L8" s="117" t="n">
        <v>753.1352999999999</v>
      </c>
      <c r="M8" s="162">
        <f>K8+L8</f>
        <v/>
      </c>
      <c r="N8" s="87" t="n">
        <v>7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3151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800</v>
      </c>
      <c r="E10" s="161" t="inlineStr">
        <is>
          <t>Room 3</t>
        </is>
      </c>
      <c r="F10" s="119" t="n">
        <v>20490</v>
      </c>
      <c r="G10" s="117" t="n">
        <v>11804.643</v>
      </c>
      <c r="H10" s="117" t="n">
        <v>1267.3304</v>
      </c>
      <c r="I10" s="152">
        <f>G10+H10</f>
        <v/>
      </c>
      <c r="J10" s="119" t="n">
        <v>20664</v>
      </c>
      <c r="K10" s="117" t="n">
        <v>13275.436</v>
      </c>
      <c r="L10" s="117" t="n">
        <v>0</v>
      </c>
      <c r="M10" s="162">
        <f>K10+L10</f>
        <v/>
      </c>
      <c r="N10" s="88" t="n">
        <v>53</v>
      </c>
      <c r="O10" s="88" t="n">
        <v>50</v>
      </c>
      <c r="P10" s="88" t="n">
        <v>50</v>
      </c>
    </row>
    <row r="11">
      <c r="B11" s="28" t="inlineStr">
        <is>
          <t>SPROUTS CO</t>
        </is>
      </c>
      <c r="C11" s="17" t="n">
        <v>485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2447</v>
      </c>
      <c r="E12" s="161" t="inlineStr">
        <is>
          <t>Room 4</t>
        </is>
      </c>
      <c r="F12" s="119" t="n">
        <v>15991</v>
      </c>
      <c r="G12" s="117" t="n">
        <v>10444.47483333333</v>
      </c>
      <c r="H12" s="117" t="n">
        <v>17680.27442123</v>
      </c>
      <c r="I12" s="152">
        <f>G12+H12</f>
        <v/>
      </c>
      <c r="J12" s="119" t="n">
        <v>16422</v>
      </c>
      <c r="K12" s="117" t="n">
        <v>13591.04483333333</v>
      </c>
      <c r="L12" s="117" t="n">
        <v>13.13416176</v>
      </c>
      <c r="M12" s="162">
        <f>K12+L12</f>
        <v/>
      </c>
      <c r="N12" s="88" t="n">
        <v>55</v>
      </c>
      <c r="O12" s="88" t="n">
        <v>53</v>
      </c>
      <c r="P12" s="88" t="n">
        <v>48</v>
      </c>
    </row>
    <row r="13">
      <c r="B13" s="16" t="inlineStr">
        <is>
          <t>ALBSFWY PHX</t>
        </is>
      </c>
      <c r="C13" s="17" t="n">
        <v>9963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2003</v>
      </c>
      <c r="E14" s="161" t="inlineStr">
        <is>
          <t>Room 5</t>
        </is>
      </c>
      <c r="F14" s="119" t="n">
        <v>26573</v>
      </c>
      <c r="G14" s="117" t="n">
        <v>20040.915</v>
      </c>
      <c r="H14" s="117" t="n">
        <v>32407.24026396002</v>
      </c>
      <c r="I14" s="152">
        <f>G14+H14</f>
        <v/>
      </c>
      <c r="J14" s="119" t="n">
        <v>27240</v>
      </c>
      <c r="K14" s="117" t="n">
        <v>23129.4115</v>
      </c>
      <c r="L14" s="117" t="n">
        <v>130.04975</v>
      </c>
      <c r="M14" s="162">
        <f>K14+L14</f>
        <v/>
      </c>
      <c r="N14" s="88" t="n">
        <v>79</v>
      </c>
      <c r="O14" s="88" t="n">
        <v>80</v>
      </c>
      <c r="P14" s="88" t="n">
        <v>57</v>
      </c>
    </row>
    <row r="15">
      <c r="B15" s="28" t="inlineStr">
        <is>
          <t>FRY'S</t>
        </is>
      </c>
      <c r="C15" s="17">
        <f>40308-6880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1580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4442.52794938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13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146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/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/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/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B21" s="168" t="inlineStr">
        <is>
          <t>K&amp;G</t>
        </is>
      </c>
      <c r="C21" s="169" t="n">
        <v>734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10802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H26" s="1" t="inlineStr">
        <is>
          <t xml:space="preserve">K&amp;G and HC new items were not added to the FC </t>
        </is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H27" s="1" t="inlineStr">
        <is>
          <t xml:space="preserve">Totals changed for rooms 1 3 and 4. </t>
        </is>
      </c>
      <c r="M27" s="53" t="n"/>
      <c r="P27" s="4" t="n"/>
    </row>
    <row r="28">
      <c r="B28" s="74" t="inlineStr">
        <is>
          <t>KROGER</t>
        </is>
      </c>
      <c r="C28" s="122" t="n">
        <v>35905</v>
      </c>
      <c r="D28" s="76">
        <f>C9+C14+C15+C16+C17</f>
        <v/>
      </c>
      <c r="E28" s="77">
        <f>D28-C28</f>
        <v/>
      </c>
      <c r="F28" s="1" t="inlineStr">
        <is>
          <t xml:space="preserve"> </t>
        </is>
      </c>
      <c r="P28" s="4" t="n"/>
    </row>
    <row r="29">
      <c r="B29" s="74" t="inlineStr">
        <is>
          <t>QT</t>
        </is>
      </c>
      <c r="C29" s="122" t="n">
        <v>122</v>
      </c>
      <c r="D29" s="76">
        <f>C6</f>
        <v/>
      </c>
      <c r="E29" s="77">
        <f>D29-C29</f>
        <v/>
      </c>
      <c r="F29" s="1" t="inlineStr">
        <is>
          <t xml:space="preserve"> </t>
        </is>
      </c>
      <c r="P29" s="4" t="n"/>
    </row>
    <row r="30">
      <c r="B30" s="74" t="inlineStr">
        <is>
          <t>WALMART</t>
        </is>
      </c>
      <c r="C30" s="122" t="n">
        <v>2447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16525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1285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734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0.3541666666666667</v>
      </c>
    </row>
    <row r="6">
      <c r="A6" s="166" t="inlineStr">
        <is>
          <t>CAESAR/COBB</t>
        </is>
      </c>
      <c r="B6" s="16" t="inlineStr">
        <is>
          <t>QT</t>
        </is>
      </c>
      <c r="C6" s="17" t="n">
        <v>58</v>
      </c>
      <c r="E6" s="161" t="inlineStr">
        <is>
          <t xml:space="preserve">Room 1 </t>
        </is>
      </c>
      <c r="F6" s="119" t="n">
        <v>25727</v>
      </c>
      <c r="G6" s="117" t="n">
        <v>12350.66625</v>
      </c>
      <c r="H6" s="117" t="n">
        <v>6530.761800100002</v>
      </c>
      <c r="I6" s="152">
        <f>G6+H6</f>
        <v/>
      </c>
      <c r="J6" s="119" t="n">
        <v>26305</v>
      </c>
      <c r="K6" s="117" t="n">
        <v>13989.56374999999</v>
      </c>
      <c r="L6" s="117" t="n"/>
      <c r="M6" s="162">
        <f>K6+L6</f>
        <v/>
      </c>
      <c r="N6" s="87" t="n">
        <v>79</v>
      </c>
      <c r="O6" s="87" t="n">
        <v>74</v>
      </c>
      <c r="P6" s="87" t="n">
        <v>73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3958.133688079999</v>
      </c>
      <c r="I8" s="152">
        <f>G8+H8</f>
        <v/>
      </c>
      <c r="J8" s="119" t="n">
        <v>0</v>
      </c>
      <c r="K8" s="117" t="n">
        <v>0</v>
      </c>
      <c r="L8" s="117" t="n"/>
      <c r="M8" s="162">
        <f>K8+L8</f>
        <v/>
      </c>
      <c r="N8" s="87" t="n">
        <v>4</v>
      </c>
      <c r="O8" s="87" t="n">
        <v>4</v>
      </c>
      <c r="P8" s="87" t="n">
        <v>4</v>
      </c>
    </row>
    <row r="9">
      <c r="B9" s="16" t="inlineStr">
        <is>
          <t>SMITH'S</t>
        </is>
      </c>
      <c r="C9" s="17" t="n">
        <v>1558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17792</v>
      </c>
      <c r="G10" s="117" t="n">
        <v>13189.7335</v>
      </c>
      <c r="H10" s="117" t="n">
        <v>862.9188484999999</v>
      </c>
      <c r="I10" s="152">
        <f>G10+H10</f>
        <v/>
      </c>
      <c r="J10" s="119" t="n">
        <v>16270</v>
      </c>
      <c r="K10" s="117" t="n">
        <v>12628.7965</v>
      </c>
      <c r="L10" s="117" t="n"/>
      <c r="M10" s="162">
        <f>K10+L10</f>
        <v/>
      </c>
      <c r="N10" s="88" t="n">
        <v>51</v>
      </c>
      <c r="O10" s="88" t="n">
        <v>49</v>
      </c>
      <c r="P10" s="88" t="n">
        <v>46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2394</v>
      </c>
      <c r="E12" s="161" t="inlineStr">
        <is>
          <t>Room 4</t>
        </is>
      </c>
      <c r="F12" s="119" t="n">
        <v>12626</v>
      </c>
      <c r="G12" s="117" t="n">
        <v>11351.72075</v>
      </c>
      <c r="H12" s="117" t="n">
        <v>17439.79390003</v>
      </c>
      <c r="I12" s="152">
        <f>G12+H12</f>
        <v/>
      </c>
      <c r="J12" s="119" t="n">
        <v>12226</v>
      </c>
      <c r="K12" s="117" t="n">
        <v>11743.50974999999</v>
      </c>
      <c r="L12" s="117" t="n"/>
      <c r="M12" s="162">
        <f>K12+L12</f>
        <v/>
      </c>
      <c r="N12" s="88" t="n">
        <v>53</v>
      </c>
      <c r="O12" s="88" t="n">
        <v>51</v>
      </c>
      <c r="P12" s="88" t="n">
        <v>47</v>
      </c>
    </row>
    <row r="13">
      <c r="B13" s="16" t="inlineStr">
        <is>
          <t>ALBSFWY PHX</t>
        </is>
      </c>
      <c r="C13" s="17" t="n">
        <v>10953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1655</v>
      </c>
      <c r="E14" s="161" t="inlineStr">
        <is>
          <t>Room 5</t>
        </is>
      </c>
      <c r="F14" s="119" t="n">
        <v>20640</v>
      </c>
      <c r="G14" s="117" t="n">
        <v>18319.13875</v>
      </c>
      <c r="H14" s="117" t="n">
        <v>27664.21457724002</v>
      </c>
      <c r="I14" s="152">
        <f>G14+H14</f>
        <v/>
      </c>
      <c r="J14" s="119" t="n">
        <v>20811</v>
      </c>
      <c r="K14" s="117" t="n">
        <v>21702.883</v>
      </c>
      <c r="L14" s="117" t="n"/>
      <c r="M14" s="162">
        <f>K14+L14</f>
        <v/>
      </c>
      <c r="N14" s="88" t="n">
        <v>76</v>
      </c>
      <c r="O14" s="88" t="n">
        <v>78</v>
      </c>
      <c r="P14" s="88" t="n">
        <v>60</v>
      </c>
    </row>
    <row r="15">
      <c r="B15" s="28" t="inlineStr">
        <is>
          <t>FRY'S</t>
        </is>
      </c>
      <c r="C15" s="17">
        <f>35705-5179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1569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8221.480563379999</v>
      </c>
      <c r="I16" s="152">
        <f>G16+H16</f>
        <v/>
      </c>
      <c r="J16" s="119" t="n">
        <v>0</v>
      </c>
      <c r="K16" s="117" t="n">
        <v>0</v>
      </c>
      <c r="L16" s="117" t="n"/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397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10040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2209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5617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11353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39717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58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2394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17015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inlineStr">
        <is>
          <t>NO CAESAR/COBB</t>
        </is>
      </c>
      <c r="B6" s="16" t="inlineStr">
        <is>
          <t>QT</t>
        </is>
      </c>
      <c r="C6" s="17" t="n">
        <v>113</v>
      </c>
      <c r="E6" s="161" t="inlineStr">
        <is>
          <t xml:space="preserve">Room 1 </t>
        </is>
      </c>
      <c r="F6" s="119" t="n">
        <v>25509</v>
      </c>
      <c r="G6" s="117" t="n">
        <v>12439.76973333333</v>
      </c>
      <c r="H6" s="117" t="n">
        <v>6203.549623220003</v>
      </c>
      <c r="I6" s="152">
        <f>G6+H6</f>
        <v/>
      </c>
      <c r="J6" s="119" t="n">
        <v>26942</v>
      </c>
      <c r="K6" s="117" t="n">
        <v>14389.96623333333</v>
      </c>
      <c r="L6" s="117" t="n">
        <v>0</v>
      </c>
      <c r="M6" s="162">
        <f>K6+L6</f>
        <v/>
      </c>
      <c r="N6" s="87" t="n">
        <v>76</v>
      </c>
      <c r="O6" s="87" t="n">
        <v>70</v>
      </c>
      <c r="P6" s="87" t="n">
        <v>68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3432.790112700001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7</v>
      </c>
      <c r="O8" s="87" t="n">
        <v>7</v>
      </c>
      <c r="P8" s="87" t="n">
        <v>5</v>
      </c>
    </row>
    <row r="9">
      <c r="B9" s="16" t="inlineStr">
        <is>
          <t>SMITH'S</t>
        </is>
      </c>
      <c r="C9" s="17" t="n">
        <v>2999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890</v>
      </c>
      <c r="E10" s="161" t="inlineStr">
        <is>
          <t>Room 3</t>
        </is>
      </c>
      <c r="F10" s="119" t="n">
        <v>19028</v>
      </c>
      <c r="G10" s="117" t="n">
        <v>12476.97075</v>
      </c>
      <c r="H10" s="117" t="n">
        <v>1580.72194534</v>
      </c>
      <c r="I10" s="152">
        <f>G10+H10</f>
        <v/>
      </c>
      <c r="J10" s="119" t="n">
        <v>19250</v>
      </c>
      <c r="K10" s="117" t="n">
        <v>13011.99325</v>
      </c>
      <c r="L10" s="117" t="n">
        <v>0</v>
      </c>
      <c r="M10" s="162">
        <f>K10+L10</f>
        <v/>
      </c>
      <c r="N10" s="88" t="n">
        <v>54</v>
      </c>
      <c r="O10" s="88" t="n">
        <v>51</v>
      </c>
      <c r="P10" s="88" t="n">
        <v>50</v>
      </c>
    </row>
    <row r="11">
      <c r="B11" s="28" t="inlineStr">
        <is>
          <t>SPROUTS CO</t>
        </is>
      </c>
      <c r="C11" s="17" t="n">
        <v>565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2456</v>
      </c>
      <c r="E12" s="161" t="inlineStr">
        <is>
          <t>Room 4</t>
        </is>
      </c>
      <c r="F12" s="119" t="n">
        <v>16985</v>
      </c>
      <c r="G12" s="117" t="n">
        <v>12860.714</v>
      </c>
      <c r="H12" s="117" t="n">
        <v>20051.23850253999</v>
      </c>
      <c r="I12" s="152">
        <f>G12+H12</f>
        <v/>
      </c>
      <c r="J12" s="119" t="n">
        <v>16806</v>
      </c>
      <c r="K12" s="117" t="n">
        <v>14309.88675</v>
      </c>
      <c r="L12" s="117" t="n">
        <v>0</v>
      </c>
      <c r="M12" s="162">
        <f>K12+L12</f>
        <v/>
      </c>
      <c r="N12" s="88" t="n">
        <v>56</v>
      </c>
      <c r="O12" s="88" t="n">
        <v>55</v>
      </c>
      <c r="P12" s="88" t="n">
        <v>53</v>
      </c>
    </row>
    <row r="13">
      <c r="B13" s="16" t="inlineStr">
        <is>
          <t>ALBSFWY PHX</t>
        </is>
      </c>
      <c r="C13" s="17" t="n">
        <v>10941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1941</v>
      </c>
      <c r="E14" s="161" t="inlineStr">
        <is>
          <t>Room 5</t>
        </is>
      </c>
      <c r="F14" s="119" t="n">
        <v>27403</v>
      </c>
      <c r="G14" s="117" t="n">
        <v>19874.4725</v>
      </c>
      <c r="H14" s="117" t="n">
        <v>33110.8430538</v>
      </c>
      <c r="I14" s="152">
        <f>G14+H14</f>
        <v/>
      </c>
      <c r="J14" s="119" t="n">
        <v>27448</v>
      </c>
      <c r="K14" s="117" t="n">
        <v>23007.55625</v>
      </c>
      <c r="L14" s="117" t="n">
        <v>0</v>
      </c>
      <c r="M14" s="162">
        <f>K14+L14</f>
        <v/>
      </c>
      <c r="N14" s="88" t="n">
        <v>77</v>
      </c>
      <c r="O14" s="88" t="n">
        <v>80</v>
      </c>
      <c r="P14" s="88" t="n">
        <v>62</v>
      </c>
    </row>
    <row r="15">
      <c r="B15" s="28" t="inlineStr">
        <is>
          <t>FRY'S</t>
        </is>
      </c>
      <c r="C15" s="17">
        <f>41070-6644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1562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4794.266857340001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10</v>
      </c>
      <c r="O16" s="88" t="n">
        <v>9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142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9665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2308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5028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10714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41138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113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2456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15750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1455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M36" sqref="M3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27572</v>
      </c>
      <c r="G6" s="117" t="n">
        <v>15211.564</v>
      </c>
      <c r="H6" s="117" t="n">
        <v>7089.815799540002</v>
      </c>
      <c r="I6" s="152">
        <f>G6+H6</f>
        <v/>
      </c>
      <c r="J6" s="119" t="n">
        <v>28085</v>
      </c>
      <c r="K6" s="117" t="n">
        <v>16234.155</v>
      </c>
      <c r="L6" s="117" t="n">
        <v>206.0604</v>
      </c>
      <c r="M6" s="162">
        <f>K6+L6</f>
        <v/>
      </c>
      <c r="N6" s="87" t="n">
        <v>77</v>
      </c>
      <c r="O6" s="87" t="n">
        <v>74</v>
      </c>
      <c r="P6" s="87" t="n">
        <v>70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4431.46041424</v>
      </c>
      <c r="I8" s="152">
        <f>G8+H8</f>
        <v/>
      </c>
      <c r="J8" s="119" t="n">
        <v>0</v>
      </c>
      <c r="K8" s="117" t="n">
        <v>0</v>
      </c>
      <c r="L8" s="117" t="n">
        <v>777.08195</v>
      </c>
      <c r="M8" s="162">
        <f>K8+L8</f>
        <v/>
      </c>
      <c r="N8" s="87" t="n">
        <v>7</v>
      </c>
      <c r="O8" s="87" t="n">
        <v>7</v>
      </c>
      <c r="P8" s="87" t="n">
        <v>6</v>
      </c>
    </row>
    <row r="9">
      <c r="B9" s="16" t="inlineStr">
        <is>
          <t>SMITH'S</t>
        </is>
      </c>
      <c r="C9" s="17" t="n">
        <v>2032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17249</v>
      </c>
      <c r="G10" s="117" t="n">
        <v>12449.1355</v>
      </c>
      <c r="H10" s="117" t="n">
        <v>682.011118</v>
      </c>
      <c r="I10" s="152">
        <f>G10+H10</f>
        <v/>
      </c>
      <c r="J10" s="119" t="n">
        <v>17596</v>
      </c>
      <c r="K10" s="117" t="n">
        <v>12956.568</v>
      </c>
      <c r="L10" s="117" t="n">
        <v>0</v>
      </c>
      <c r="M10" s="162">
        <f>K10+L10</f>
        <v/>
      </c>
      <c r="N10" s="88" t="n">
        <v>50</v>
      </c>
      <c r="O10" s="88" t="n">
        <v>48</v>
      </c>
      <c r="P10" s="88" t="n">
        <v>47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4844</v>
      </c>
      <c r="E12" s="161" t="inlineStr">
        <is>
          <t>Room 4</t>
        </is>
      </c>
      <c r="F12" s="119" t="n">
        <v>15993</v>
      </c>
      <c r="G12" s="117" t="n">
        <v>13273.35325</v>
      </c>
      <c r="H12" s="117" t="n">
        <v>19522.40666506</v>
      </c>
      <c r="I12" s="152">
        <f>G12+H12</f>
        <v/>
      </c>
      <c r="J12" s="119" t="n">
        <v>16324</v>
      </c>
      <c r="K12" s="117" t="n">
        <v>15477.098</v>
      </c>
      <c r="L12" s="117" t="n">
        <v>23.07085576</v>
      </c>
      <c r="M12" s="162">
        <f>K12+L12</f>
        <v/>
      </c>
      <c r="N12" s="88" t="n">
        <v>58</v>
      </c>
      <c r="O12" s="88" t="n">
        <v>54</v>
      </c>
      <c r="P12" s="88" t="n">
        <v>52</v>
      </c>
    </row>
    <row r="13">
      <c r="B13" s="16" t="inlineStr">
        <is>
          <t>ALBSFWY PHX</t>
        </is>
      </c>
      <c r="C13" s="17" t="n">
        <v>9548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2048</v>
      </c>
      <c r="E14" s="161" t="inlineStr">
        <is>
          <t>Room 5</t>
        </is>
      </c>
      <c r="F14" s="119" t="n">
        <v>30943</v>
      </c>
      <c r="G14" s="117" t="n">
        <v>23115.81375</v>
      </c>
      <c r="H14" s="117" t="n">
        <v>38006.84929702</v>
      </c>
      <c r="I14" s="152">
        <f>G14+H14</f>
        <v/>
      </c>
      <c r="J14" s="119" t="n">
        <v>31020</v>
      </c>
      <c r="K14" s="117" t="n">
        <v>26481.203</v>
      </c>
      <c r="L14" s="117" t="n">
        <v>239.705225</v>
      </c>
      <c r="M14" s="162">
        <f>K14+L14</f>
        <v/>
      </c>
      <c r="N14" s="88" t="n">
        <v>75</v>
      </c>
      <c r="O14" s="88" t="n">
        <v>75</v>
      </c>
      <c r="P14" s="88" t="n">
        <v>63</v>
      </c>
    </row>
    <row r="15">
      <c r="B15" s="28" t="inlineStr">
        <is>
          <t>FRY'S</t>
        </is>
      </c>
      <c r="C15" s="17">
        <f>43822-6406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1905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9106.16892726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14</v>
      </c>
      <c r="O16" s="88" t="n">
        <v>13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421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9030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567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5274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B21" s="168" t="inlineStr">
        <is>
          <t>K&amp;G</t>
        </is>
      </c>
      <c r="C21" s="169" t="n">
        <v>1080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9406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43359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4844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14260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1080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6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65</v>
      </c>
      <c r="E6" s="161" t="inlineStr">
        <is>
          <t xml:space="preserve">Room 1 </t>
        </is>
      </c>
      <c r="F6" s="119" t="n">
        <v>27732</v>
      </c>
      <c r="G6" s="117" t="n">
        <v>12022.17163333334</v>
      </c>
      <c r="H6" s="117" t="n">
        <v>6768.246348000006</v>
      </c>
      <c r="I6" s="152">
        <f>G6+H6</f>
        <v/>
      </c>
      <c r="J6" s="119" t="n">
        <v>28497</v>
      </c>
      <c r="K6" s="117" t="n">
        <v>13731.41888333333</v>
      </c>
      <c r="L6" s="117" t="n">
        <v>0</v>
      </c>
      <c r="M6" s="162">
        <f>K6+L6</f>
        <v/>
      </c>
      <c r="N6" s="87" t="n">
        <v>79</v>
      </c>
      <c r="O6" s="87" t="n">
        <v>76</v>
      </c>
      <c r="P6" s="87" t="n">
        <v>74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4239.58207504</v>
      </c>
      <c r="I8" s="152">
        <f>G8+H8</f>
        <v/>
      </c>
      <c r="J8" s="119" t="n">
        <v>0</v>
      </c>
      <c r="K8" s="117" t="n">
        <v>0</v>
      </c>
      <c r="L8" s="117" t="n">
        <v>736.8199999999999</v>
      </c>
      <c r="M8" s="162">
        <f>K8+L8</f>
        <v/>
      </c>
      <c r="N8" s="87" t="n">
        <v>7</v>
      </c>
      <c r="O8" s="87" t="n">
        <v>7</v>
      </c>
      <c r="P8" s="87" t="n">
        <v>3</v>
      </c>
    </row>
    <row r="9">
      <c r="B9" s="16" t="inlineStr">
        <is>
          <t>SMITH'S</t>
        </is>
      </c>
      <c r="C9" s="17" t="n">
        <v>2237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720</v>
      </c>
      <c r="E10" s="161" t="inlineStr">
        <is>
          <t>Room 3</t>
        </is>
      </c>
      <c r="F10" s="119" t="n">
        <v>17869</v>
      </c>
      <c r="G10" s="117" t="n">
        <v>11827.0695</v>
      </c>
      <c r="H10" s="117" t="n">
        <v>1427.04939776</v>
      </c>
      <c r="I10" s="152">
        <f>G10+H10</f>
        <v/>
      </c>
      <c r="J10" s="119" t="n">
        <v>17982</v>
      </c>
      <c r="K10" s="117" t="n">
        <v>12769.9515</v>
      </c>
      <c r="L10" s="117" t="n">
        <v>0</v>
      </c>
      <c r="M10" s="162">
        <f>K10+L10</f>
        <v/>
      </c>
      <c r="N10" s="88" t="n">
        <v>50</v>
      </c>
      <c r="O10" s="88" t="n">
        <v>48</v>
      </c>
      <c r="P10" s="88" t="n">
        <v>45</v>
      </c>
    </row>
    <row r="11">
      <c r="B11" s="28" t="inlineStr">
        <is>
          <t>SPROUTS CO</t>
        </is>
      </c>
      <c r="C11" s="17" t="n">
        <v>455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2091</v>
      </c>
      <c r="E12" s="161" t="inlineStr">
        <is>
          <t>Room 4</t>
        </is>
      </c>
      <c r="F12" s="119" t="n">
        <v>18264</v>
      </c>
      <c r="G12" s="117" t="n">
        <v>12588.40508333333</v>
      </c>
      <c r="H12" s="117" t="n">
        <v>21624.82931524</v>
      </c>
      <c r="I12" s="152">
        <f>G12+H12</f>
        <v/>
      </c>
      <c r="J12" s="119" t="n">
        <v>18239</v>
      </c>
      <c r="K12" s="117" t="n">
        <v>15513.86041666667</v>
      </c>
      <c r="L12" s="117" t="n">
        <v>0</v>
      </c>
      <c r="M12" s="162">
        <f>K12+L12</f>
        <v/>
      </c>
      <c r="N12" s="88" t="n">
        <v>53</v>
      </c>
      <c r="O12" s="88" t="n">
        <v>48</v>
      </c>
      <c r="P12" s="88" t="n">
        <v>47</v>
      </c>
    </row>
    <row r="13">
      <c r="B13" s="16" t="inlineStr">
        <is>
          <t>ALBSFWY PHX</t>
        </is>
      </c>
      <c r="C13" s="17" t="n">
        <v>11144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1662</v>
      </c>
      <c r="E14" s="161" t="inlineStr">
        <is>
          <t>Room 5</t>
        </is>
      </c>
      <c r="F14" s="119" t="n">
        <v>20858</v>
      </c>
      <c r="G14" s="117" t="n">
        <v>21252.22875</v>
      </c>
      <c r="H14" s="117" t="n">
        <v>24665.57194235999</v>
      </c>
      <c r="I14" s="152">
        <f>G14+H14</f>
        <v/>
      </c>
      <c r="J14" s="119" t="n">
        <v>20907</v>
      </c>
      <c r="K14" s="117" t="n">
        <v>16997.173</v>
      </c>
      <c r="L14" s="117" t="n">
        <v>0</v>
      </c>
      <c r="M14" s="162">
        <f>K14+L14</f>
        <v/>
      </c>
      <c r="N14" s="88" t="n">
        <v>67</v>
      </c>
      <c r="O14" s="88" t="n">
        <v>67</v>
      </c>
      <c r="P14" s="88" t="n">
        <v>56</v>
      </c>
    </row>
    <row r="15">
      <c r="B15" s="28" t="inlineStr">
        <is>
          <t>FRY'S</t>
        </is>
      </c>
      <c r="C15" s="17">
        <f>36787-5375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1328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4910.66307266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12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148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10701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1723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5368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350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11833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36807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65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2091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16355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1175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350</v>
      </c>
      <c r="D33" s="80">
        <f>C21</f>
        <v/>
      </c>
      <c r="E33" s="172">
        <f>D33-C33</f>
        <v/>
      </c>
    </row>
    <row r="34">
      <c r="B34" s="173" t="inlineStr">
        <is>
          <t>K&amp;K Sat's Only</t>
        </is>
      </c>
    </row>
    <row r="35">
      <c r="B35" s="173" t="n">
        <v>102588</v>
      </c>
    </row>
    <row r="36">
      <c r="B36" s="173" t="n">
        <v>102589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H22" sqref="H2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44759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10695</v>
      </c>
      <c r="G6" s="117" t="n">
        <v>3610</v>
      </c>
      <c r="H6" s="117" t="n">
        <v>2770</v>
      </c>
      <c r="I6" s="152">
        <f>G6+H6</f>
        <v/>
      </c>
      <c r="J6" s="119" t="n">
        <v>10637</v>
      </c>
      <c r="K6" s="117" t="n">
        <v>3585</v>
      </c>
      <c r="L6" s="117" t="n">
        <v>0</v>
      </c>
      <c r="M6" s="162">
        <f>K6+L6</f>
        <v/>
      </c>
      <c r="N6" s="87" t="n">
        <v>43</v>
      </c>
      <c r="O6" s="87" t="n">
        <v>41</v>
      </c>
      <c r="P6" s="87" t="n">
        <v>38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1</v>
      </c>
      <c r="O8" s="87" t="n">
        <v>1</v>
      </c>
      <c r="P8" s="87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5365</v>
      </c>
      <c r="G10" s="117" t="n">
        <v>2774</v>
      </c>
      <c r="H10" s="117" t="n">
        <v>797</v>
      </c>
      <c r="I10" s="152">
        <f>G10+H10</f>
        <v/>
      </c>
      <c r="J10" s="119" t="n">
        <v>5298</v>
      </c>
      <c r="K10" s="117" t="n">
        <v>2737</v>
      </c>
      <c r="L10" s="117" t="n">
        <v>0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6</v>
      </c>
      <c r="O14" s="88" t="n">
        <v>6</v>
      </c>
      <c r="P14" s="88" t="n">
        <v>5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9592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1007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5336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16060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H27" sqref="H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64</v>
      </c>
      <c r="E6" s="161" t="inlineStr">
        <is>
          <t xml:space="preserve">Room 1 </t>
        </is>
      </c>
      <c r="F6" s="119" t="n">
        <v>26470</v>
      </c>
      <c r="G6" s="117" t="n">
        <v>13712.10546666666</v>
      </c>
      <c r="H6" s="117" t="n">
        <v>6786.688373340001</v>
      </c>
      <c r="I6" s="152">
        <f>G6+H6</f>
        <v/>
      </c>
      <c r="J6" s="119" t="n">
        <v>26290</v>
      </c>
      <c r="K6" s="117" t="n">
        <v>13884.67196666666</v>
      </c>
      <c r="L6" s="117" t="n">
        <v>105.0504</v>
      </c>
      <c r="M6" s="162">
        <f>K6+L6</f>
        <v/>
      </c>
      <c r="N6" s="87" t="n">
        <v>72</v>
      </c>
      <c r="O6" s="87" t="n">
        <v>71</v>
      </c>
      <c r="P6" s="87" t="n">
        <v>64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3992.512841360001</v>
      </c>
      <c r="I8" s="152">
        <f>G8+H8</f>
        <v/>
      </c>
      <c r="J8" s="119" t="n">
        <v>0</v>
      </c>
      <c r="K8" s="117" t="n">
        <v>0</v>
      </c>
      <c r="L8" s="117" t="n">
        <v>649.9805</v>
      </c>
      <c r="M8" s="162">
        <f>K8+L8</f>
        <v/>
      </c>
      <c r="N8" s="87" t="n">
        <v>7</v>
      </c>
      <c r="O8" s="87" t="n">
        <v>7</v>
      </c>
      <c r="P8" s="87" t="n">
        <v>4</v>
      </c>
    </row>
    <row r="9">
      <c r="B9" s="16" t="inlineStr">
        <is>
          <t>SMITH'S</t>
        </is>
      </c>
      <c r="C9" s="17" t="n">
        <v>1624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380</v>
      </c>
      <c r="E10" s="161" t="inlineStr">
        <is>
          <t>Room 3</t>
        </is>
      </c>
      <c r="F10" s="119" t="n">
        <v>17517</v>
      </c>
      <c r="G10" s="117" t="n">
        <v>12122.14466666667</v>
      </c>
      <c r="H10" s="117" t="n">
        <v>874.2816654999998</v>
      </c>
      <c r="I10" s="152">
        <f>G10+H10</f>
        <v/>
      </c>
      <c r="J10" s="119" t="n">
        <v>18794</v>
      </c>
      <c r="K10" s="117" t="n">
        <v>13206.23416666666</v>
      </c>
      <c r="L10" s="117" t="n">
        <v>0</v>
      </c>
      <c r="M10" s="162">
        <f>K10+L10</f>
        <v/>
      </c>
      <c r="N10" s="88" t="n">
        <v>48</v>
      </c>
      <c r="O10" s="88" t="n">
        <v>47</v>
      </c>
      <c r="P10" s="88" t="n">
        <v>43</v>
      </c>
    </row>
    <row r="11">
      <c r="B11" s="28" t="inlineStr">
        <is>
          <t>SPROUTS CO</t>
        </is>
      </c>
      <c r="C11" s="17" t="n">
        <v>250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2326</v>
      </c>
      <c r="E12" s="161" t="inlineStr">
        <is>
          <t>Room 4</t>
        </is>
      </c>
      <c r="F12" s="119" t="n">
        <v>12694</v>
      </c>
      <c r="G12" s="117" t="n">
        <v>10936.43641666667</v>
      </c>
      <c r="H12" s="117" t="n">
        <v>15576.34813226</v>
      </c>
      <c r="I12" s="152">
        <f>G12+H12</f>
        <v/>
      </c>
      <c r="J12" s="119" t="n">
        <v>12577</v>
      </c>
      <c r="K12" s="117" t="n">
        <v>10991.71891666667</v>
      </c>
      <c r="L12" s="117" t="n">
        <v>13.13416176</v>
      </c>
      <c r="M12" s="162">
        <f>K12+L12</f>
        <v/>
      </c>
      <c r="N12" s="88" t="n">
        <v>50</v>
      </c>
      <c r="O12" s="88" t="n">
        <v>48</v>
      </c>
      <c r="P12" s="88" t="n">
        <v>47</v>
      </c>
    </row>
    <row r="13">
      <c r="B13" s="16" t="inlineStr">
        <is>
          <t>ALBSFWY PHX</t>
        </is>
      </c>
      <c r="C13" s="17" t="n">
        <v>8274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1806</v>
      </c>
      <c r="E14" s="161" t="inlineStr">
        <is>
          <t>Room 5</t>
        </is>
      </c>
      <c r="F14" s="119" t="n">
        <v>23500</v>
      </c>
      <c r="G14" s="117" t="n">
        <v>20721.8775</v>
      </c>
      <c r="H14" s="117" t="n">
        <v>30422.70025602001</v>
      </c>
      <c r="I14" s="152">
        <f>G14+H14</f>
        <v/>
      </c>
      <c r="J14" s="119" t="n">
        <v>23212</v>
      </c>
      <c r="K14" s="117" t="n">
        <v>22191.6855</v>
      </c>
      <c r="L14" s="117" t="n">
        <v>124.234075</v>
      </c>
      <c r="M14" s="162">
        <f>K14+L14</f>
        <v/>
      </c>
      <c r="N14" s="88" t="n">
        <v>71</v>
      </c>
      <c r="O14" s="88" t="n">
        <v>71</v>
      </c>
      <c r="P14" s="88" t="n">
        <v>60</v>
      </c>
    </row>
    <row r="15">
      <c r="B15" s="28" t="inlineStr">
        <is>
          <t>FRY'S</t>
        </is>
      </c>
      <c r="C15" s="17" t="n">
        <v>31206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1713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8107.7573034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11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402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10759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1382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5132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673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8845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35757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64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2326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16580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630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673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0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L40" sqref="L40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135</v>
      </c>
      <c r="E6" s="161" t="inlineStr">
        <is>
          <t xml:space="preserve">Room 1 </t>
        </is>
      </c>
      <c r="F6" s="119" t="n">
        <v>28020</v>
      </c>
      <c r="G6" s="117" t="n">
        <v>11408.011425</v>
      </c>
      <c r="H6" s="117" t="n">
        <v>6455.732743460001</v>
      </c>
      <c r="I6" s="152">
        <f>G6+H6</f>
        <v/>
      </c>
      <c r="J6" s="119" t="n">
        <v>28186</v>
      </c>
      <c r="K6" s="117" t="n">
        <v>12370.341425</v>
      </c>
      <c r="L6" s="117" t="n">
        <v>107.0706</v>
      </c>
      <c r="M6" s="162">
        <f>K6+L6</f>
        <v/>
      </c>
      <c r="N6" s="87" t="n">
        <v>79</v>
      </c>
      <c r="O6" s="87" t="n">
        <v>75</v>
      </c>
      <c r="P6" s="87" t="n">
        <v>73</v>
      </c>
    </row>
    <row r="7">
      <c r="A7" s="166" t="n"/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3269.2143377</v>
      </c>
      <c r="I8" s="152">
        <f>G8+H8</f>
        <v/>
      </c>
      <c r="J8" s="119" t="n">
        <v>0</v>
      </c>
      <c r="K8" s="117" t="n">
        <v>0</v>
      </c>
      <c r="L8" s="117" t="n">
        <v>555.641225</v>
      </c>
      <c r="M8" s="162">
        <f>K8+L8</f>
        <v/>
      </c>
      <c r="N8" s="87" t="n">
        <v>7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2775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795</v>
      </c>
      <c r="E10" s="161" t="inlineStr">
        <is>
          <t>Room 3</t>
        </is>
      </c>
      <c r="F10" s="119" t="n">
        <v>17040</v>
      </c>
      <c r="G10" s="117" t="n">
        <v>9219.727833333331</v>
      </c>
      <c r="H10" s="117" t="n">
        <v>1426.27531572</v>
      </c>
      <c r="I10" s="152">
        <f>G10+H10</f>
        <v/>
      </c>
      <c r="J10" s="119" t="n">
        <v>19389</v>
      </c>
      <c r="K10" s="117" t="n">
        <v>12097.46283333333</v>
      </c>
      <c r="L10" s="117" t="n">
        <v>0</v>
      </c>
      <c r="M10" s="162">
        <f>K10+L10</f>
        <v/>
      </c>
      <c r="N10" s="88" t="n">
        <v>52</v>
      </c>
      <c r="O10" s="88" t="n">
        <v>52</v>
      </c>
      <c r="P10" s="88" t="n">
        <v>49</v>
      </c>
    </row>
    <row r="11">
      <c r="B11" s="28" t="inlineStr">
        <is>
          <t>SPROUTS CO</t>
        </is>
      </c>
      <c r="C11" s="17" t="n">
        <v>520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2500</v>
      </c>
      <c r="E12" s="161" t="inlineStr">
        <is>
          <t>Room 4</t>
        </is>
      </c>
      <c r="F12" s="119" t="n">
        <v>14565</v>
      </c>
      <c r="G12" s="117" t="n">
        <v>10136.4415</v>
      </c>
      <c r="H12" s="117" t="n">
        <v>16912.89644989</v>
      </c>
      <c r="I12" s="152">
        <f>G12+H12</f>
        <v/>
      </c>
      <c r="J12" s="119" t="n">
        <v>14533</v>
      </c>
      <c r="K12" s="117" t="n">
        <v>11502.22425</v>
      </c>
      <c r="L12" s="117" t="n">
        <v>13.23289564</v>
      </c>
      <c r="M12" s="162">
        <f>K12+L12</f>
        <v/>
      </c>
      <c r="N12" s="88" t="n">
        <v>51</v>
      </c>
      <c r="O12" s="88" t="n">
        <v>50</v>
      </c>
      <c r="P12" s="88" t="n">
        <v>48</v>
      </c>
    </row>
    <row r="13">
      <c r="B13" s="16" t="inlineStr">
        <is>
          <t>ALBSFWY PHX</t>
        </is>
      </c>
      <c r="C13" s="17" t="n">
        <v>9199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1658</v>
      </c>
      <c r="E14" s="161" t="inlineStr">
        <is>
          <t>Room 5</t>
        </is>
      </c>
      <c r="F14" s="119" t="n">
        <v>26352</v>
      </c>
      <c r="G14" s="117" t="n">
        <v>20314.359</v>
      </c>
      <c r="H14" s="117" t="n">
        <v>32330.77866196</v>
      </c>
      <c r="I14" s="152">
        <f>G14+H14</f>
        <v/>
      </c>
      <c r="J14" s="119" t="n">
        <v>25739</v>
      </c>
      <c r="K14" s="117" t="n">
        <v>21634.67275</v>
      </c>
      <c r="L14" s="117" t="n">
        <v>132.760225</v>
      </c>
      <c r="M14" s="162">
        <f>K14+L14</f>
        <v/>
      </c>
      <c r="N14" s="88" t="n">
        <v>74</v>
      </c>
      <c r="O14" s="88" t="n">
        <v>74</v>
      </c>
      <c r="P14" s="88" t="n">
        <v>63</v>
      </c>
    </row>
    <row r="15">
      <c r="B15" s="28" t="inlineStr">
        <is>
          <t>FRY'S</t>
        </is>
      </c>
      <c r="C15" s="17">
        <f>35322-5782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1282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3938.85407958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11</v>
      </c>
      <c r="O16" s="88" t="n">
        <v>12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67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10227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1142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5529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647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9277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33251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135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2500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16525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1315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647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K35" sqref="K3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53</v>
      </c>
      <c r="E6" s="161" t="inlineStr">
        <is>
          <t xml:space="preserve">Room 1 </t>
        </is>
      </c>
      <c r="F6" s="119" t="n">
        <v>26430</v>
      </c>
      <c r="G6" s="117" t="n">
        <v>13010.69437500001</v>
      </c>
      <c r="H6" s="117" t="n">
        <v>6749.185274259998</v>
      </c>
      <c r="I6" s="152">
        <f>G6+H6</f>
        <v/>
      </c>
      <c r="J6" s="119" t="n">
        <v>26756</v>
      </c>
      <c r="K6" s="117" t="n">
        <v>14211.090125</v>
      </c>
      <c r="L6" s="117" t="n">
        <v>6521.242503799998</v>
      </c>
      <c r="M6" s="162">
        <f>K6+L6</f>
        <v/>
      </c>
      <c r="N6" s="87" t="n">
        <v>72</v>
      </c>
      <c r="O6" s="87" t="n">
        <v>66</v>
      </c>
      <c r="P6" s="87" t="n">
        <v>70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3940.771127380001</v>
      </c>
      <c r="I8" s="152">
        <f>G8+H8</f>
        <v/>
      </c>
      <c r="J8" s="119" t="n">
        <v>0</v>
      </c>
      <c r="K8" s="117" t="n">
        <v>0</v>
      </c>
      <c r="L8" s="117" t="n">
        <v>3992.24648674</v>
      </c>
      <c r="M8" s="162">
        <f>K8+L8</f>
        <v/>
      </c>
      <c r="N8" s="87" t="n">
        <v>4</v>
      </c>
      <c r="O8" s="87" t="n">
        <v>4</v>
      </c>
      <c r="P8" s="87" t="n">
        <v>4</v>
      </c>
    </row>
    <row r="9">
      <c r="B9" s="16" t="inlineStr">
        <is>
          <t>SMITH'S</t>
        </is>
      </c>
      <c r="C9" s="17" t="n">
        <v>1716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17263</v>
      </c>
      <c r="G10" s="117" t="n">
        <v>13143.123</v>
      </c>
      <c r="H10" s="117" t="n">
        <v>861.6936220999999</v>
      </c>
      <c r="I10" s="152">
        <f>G10+H10</f>
        <v/>
      </c>
      <c r="J10" s="119" t="n">
        <v>17107</v>
      </c>
      <c r="K10" s="117" t="n">
        <v>13288.996</v>
      </c>
      <c r="L10" s="117" t="n">
        <v>874.2322985600001</v>
      </c>
      <c r="M10" s="162">
        <f>K10+L10</f>
        <v/>
      </c>
      <c r="N10" s="88" t="n">
        <v>52</v>
      </c>
      <c r="O10" s="88" t="n">
        <v>50</v>
      </c>
      <c r="P10" s="88" t="n">
        <v>47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2454</v>
      </c>
      <c r="E12" s="161" t="inlineStr">
        <is>
          <t>Room 4</t>
        </is>
      </c>
      <c r="F12" s="119" t="n">
        <v>13203</v>
      </c>
      <c r="G12" s="117" t="n">
        <v>9930.909000000001</v>
      </c>
      <c r="H12" s="117" t="n">
        <v>15730.3744594</v>
      </c>
      <c r="I12" s="152">
        <f>G12+H12</f>
        <v/>
      </c>
      <c r="J12" s="119" t="n">
        <v>12955</v>
      </c>
      <c r="K12" s="117" t="n">
        <v>11882.3485</v>
      </c>
      <c r="L12" s="117" t="n">
        <v>15607.53174733</v>
      </c>
      <c r="M12" s="162">
        <f>K12+L12</f>
        <v/>
      </c>
      <c r="N12" s="88" t="n">
        <v>50</v>
      </c>
      <c r="O12" s="88" t="n">
        <v>49</v>
      </c>
      <c r="P12" s="88" t="n">
        <v>47</v>
      </c>
    </row>
    <row r="13">
      <c r="B13" s="16" t="inlineStr">
        <is>
          <t>ALBSFWY PHX</t>
        </is>
      </c>
      <c r="C13" s="17" t="n">
        <v>9005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2020</v>
      </c>
      <c r="E14" s="161" t="inlineStr">
        <is>
          <t>Room 5</t>
        </is>
      </c>
      <c r="F14" s="119" t="n">
        <v>20900</v>
      </c>
      <c r="G14" s="117" t="n">
        <v>18251.82375</v>
      </c>
      <c r="H14" s="117" t="n">
        <v>26998.73833466</v>
      </c>
      <c r="I14" s="152">
        <f>G14+H14</f>
        <v/>
      </c>
      <c r="J14" s="119" t="n">
        <v>21435</v>
      </c>
      <c r="K14" s="117" t="n">
        <v>21566.21575</v>
      </c>
      <c r="L14" s="117" t="n">
        <v>27665.13132016001</v>
      </c>
      <c r="M14" s="162">
        <f>K14+L14</f>
        <v/>
      </c>
      <c r="N14" s="88" t="n">
        <v>69</v>
      </c>
      <c r="O14" s="88" t="n">
        <v>67</v>
      </c>
      <c r="P14" s="88" t="n">
        <v>60</v>
      </c>
    </row>
    <row r="15">
      <c r="B15" s="28" t="inlineStr">
        <is>
          <t>FRY'S</t>
        </is>
      </c>
      <c r="C15" s="17" t="n">
        <v>32235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8009.558774579998</v>
      </c>
      <c r="I16" s="152">
        <f>G16+H16</f>
        <v/>
      </c>
      <c r="J16" s="119" t="n">
        <v>0</v>
      </c>
      <c r="K16" s="117" t="n">
        <v>0</v>
      </c>
      <c r="L16" s="117" t="n">
        <v>7825.858437180001</v>
      </c>
      <c r="M16" s="162">
        <f>K16+L16</f>
        <v/>
      </c>
      <c r="N16" s="88" t="n">
        <v>10</v>
      </c>
      <c r="O16" s="88" t="n">
        <v>10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380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10562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1783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5309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90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10685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37744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53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2454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17385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90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Q31" sqref="Q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109</v>
      </c>
      <c r="E6" s="161" t="inlineStr">
        <is>
          <t xml:space="preserve">Room 1 </t>
        </is>
      </c>
      <c r="F6" s="119" t="n">
        <v>26465</v>
      </c>
      <c r="G6" s="117" t="n">
        <v>12209.93956666667</v>
      </c>
      <c r="H6" s="117" t="n">
        <v>7143.789060940006</v>
      </c>
      <c r="I6" s="152">
        <f>G6+H6</f>
        <v/>
      </c>
      <c r="J6" s="119" t="n">
        <v>26506</v>
      </c>
      <c r="K6" s="117" t="n">
        <v>13732.76244166667</v>
      </c>
      <c r="L6" s="117" t="n">
        <v>0</v>
      </c>
      <c r="M6" s="162">
        <f>K6+L6</f>
        <v/>
      </c>
      <c r="N6" s="87" t="n">
        <v>72</v>
      </c>
      <c r="O6" s="87" t="n">
        <v>67</v>
      </c>
      <c r="P6" s="87" t="n">
        <v>67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3110.044394680001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7" t="n">
        <v>7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3024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885</v>
      </c>
      <c r="E10" s="161" t="inlineStr">
        <is>
          <t>Room 3</t>
        </is>
      </c>
      <c r="F10" s="119" t="n">
        <v>17370</v>
      </c>
      <c r="G10" s="117" t="n">
        <v>11008.3655</v>
      </c>
      <c r="H10" s="117" t="n">
        <v>1195.38813728</v>
      </c>
      <c r="I10" s="152">
        <f>G10+H10</f>
        <v/>
      </c>
      <c r="J10" s="119" t="n">
        <v>17112</v>
      </c>
      <c r="K10" s="117" t="n">
        <v>11207.7055</v>
      </c>
      <c r="L10" s="117" t="n">
        <v>0</v>
      </c>
      <c r="M10" s="162">
        <f>K10+L10</f>
        <v/>
      </c>
      <c r="N10" s="88" t="n">
        <v>53</v>
      </c>
      <c r="O10" s="88" t="n">
        <v>52</v>
      </c>
      <c r="P10" s="88" t="n">
        <v>48</v>
      </c>
    </row>
    <row r="11">
      <c r="B11" s="28" t="inlineStr">
        <is>
          <t>SPROUTS CO</t>
        </is>
      </c>
      <c r="C11" s="17" t="n">
        <v>605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2563</v>
      </c>
      <c r="E12" s="161" t="inlineStr">
        <is>
          <t>Room 4</t>
        </is>
      </c>
      <c r="F12" s="119" t="n">
        <v>16607</v>
      </c>
      <c r="G12" s="117" t="n">
        <v>11880.55691666667</v>
      </c>
      <c r="H12" s="117" t="n">
        <v>19253.28652424</v>
      </c>
      <c r="I12" s="152">
        <f>G12+H12</f>
        <v/>
      </c>
      <c r="J12" s="119" t="n">
        <v>16828</v>
      </c>
      <c r="K12" s="117" t="n">
        <v>13852.32941666666</v>
      </c>
      <c r="L12" s="117" t="n">
        <v>0</v>
      </c>
      <c r="M12" s="162">
        <f>K12+L12</f>
        <v/>
      </c>
      <c r="N12" s="88" t="n">
        <v>52</v>
      </c>
      <c r="O12" s="88" t="n">
        <v>52</v>
      </c>
      <c r="P12" s="88" t="n">
        <v>51</v>
      </c>
    </row>
    <row r="13">
      <c r="B13" s="16" t="inlineStr">
        <is>
          <t>ALBSFWY PHX</t>
        </is>
      </c>
      <c r="C13" s="17" t="n">
        <v>10905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1678</v>
      </c>
      <c r="E14" s="161" t="inlineStr">
        <is>
          <t>Room 5</t>
        </is>
      </c>
      <c r="F14" s="119" t="n">
        <v>27207</v>
      </c>
      <c r="G14" s="117" t="n">
        <v>19697.64</v>
      </c>
      <c r="H14" s="117" t="n">
        <v>33165.81200026001</v>
      </c>
      <c r="I14" s="152">
        <f>G14+H14</f>
        <v/>
      </c>
      <c r="J14" s="119" t="n">
        <v>27876</v>
      </c>
      <c r="K14" s="117" t="n">
        <v>24058.5165</v>
      </c>
      <c r="L14" s="117" t="n">
        <v>0</v>
      </c>
      <c r="M14" s="162">
        <f>K14+L14</f>
        <v/>
      </c>
      <c r="N14" s="88" t="n">
        <v>67</v>
      </c>
      <c r="O14" s="88" t="n">
        <v>70</v>
      </c>
      <c r="P14" s="88" t="n">
        <v>64</v>
      </c>
    </row>
    <row r="15">
      <c r="B15" s="28" t="inlineStr">
        <is>
          <t>FRY'S</t>
        </is>
      </c>
      <c r="C15" s="17">
        <f>39611-6048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1292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4379.39893492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13</v>
      </c>
      <c r="O16" s="88" t="n">
        <v>11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54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8652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2288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4610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10970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38650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109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2563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15775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1490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29092</v>
      </c>
      <c r="G6" s="117" t="n">
        <v>13959.71416666667</v>
      </c>
      <c r="H6" s="117" t="n">
        <v>6998.316620360002</v>
      </c>
      <c r="I6" s="152">
        <f>G6+H6</f>
        <v/>
      </c>
      <c r="J6" s="119" t="n">
        <v>29353</v>
      </c>
      <c r="K6" s="117" t="n">
        <v>14927.22166666666</v>
      </c>
      <c r="L6" s="117" t="n">
        <v>6958.206129580002</v>
      </c>
      <c r="M6" s="162">
        <f>K6+L6</f>
        <v/>
      </c>
      <c r="N6" s="87" t="n">
        <v>73</v>
      </c>
      <c r="O6" s="87" t="n">
        <v>70</v>
      </c>
      <c r="P6" s="87" t="n">
        <v>70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4243.4445838</v>
      </c>
      <c r="I8" s="152">
        <f>G8+H8</f>
        <v/>
      </c>
      <c r="J8" s="119" t="n">
        <v>0</v>
      </c>
      <c r="K8" s="117" t="n">
        <v>0</v>
      </c>
      <c r="L8" s="117" t="n">
        <v>4273.658414199999</v>
      </c>
      <c r="M8" s="162">
        <f>K8+L8</f>
        <v/>
      </c>
      <c r="N8" s="87" t="n">
        <v>7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1967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16851</v>
      </c>
      <c r="G10" s="117" t="n">
        <v>12213.33316666667</v>
      </c>
      <c r="H10" s="117" t="n">
        <v>680.9453605</v>
      </c>
      <c r="I10" s="152">
        <f>G10+H10</f>
        <v/>
      </c>
      <c r="J10" s="119" t="n">
        <v>16902</v>
      </c>
      <c r="K10" s="117" t="n">
        <v>12265.12466666667</v>
      </c>
      <c r="L10" s="117" t="n">
        <v>704.80769724</v>
      </c>
      <c r="M10" s="162">
        <f>K10+L10</f>
        <v/>
      </c>
      <c r="N10" s="88" t="n">
        <v>50</v>
      </c>
      <c r="O10" s="88" t="n">
        <v>50</v>
      </c>
      <c r="P10" s="88" t="n">
        <v>47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4671</v>
      </c>
      <c r="E12" s="161" t="inlineStr">
        <is>
          <t>Room 4</t>
        </is>
      </c>
      <c r="F12" s="119" t="n">
        <v>15476</v>
      </c>
      <c r="G12" s="117" t="n">
        <v>12165.87975</v>
      </c>
      <c r="H12" s="117" t="n">
        <v>17824.10606989999</v>
      </c>
      <c r="I12" s="152">
        <f>G12+H12</f>
        <v/>
      </c>
      <c r="J12" s="119" t="n">
        <v>15994</v>
      </c>
      <c r="K12" s="117" t="n">
        <v>14395.5895</v>
      </c>
      <c r="L12" s="117" t="n">
        <v>18314.89165728</v>
      </c>
      <c r="M12" s="162">
        <f>K12+L12</f>
        <v/>
      </c>
      <c r="N12" s="88" t="n">
        <v>54</v>
      </c>
      <c r="O12" s="88" t="n">
        <v>52</v>
      </c>
      <c r="P12" s="88" t="n">
        <v>52</v>
      </c>
    </row>
    <row r="13">
      <c r="B13" s="16" t="inlineStr">
        <is>
          <t>ALBSFWY PHX</t>
        </is>
      </c>
      <c r="C13" s="17" t="n">
        <v>9352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1975</v>
      </c>
      <c r="E14" s="161" t="inlineStr">
        <is>
          <t>Room 5</t>
        </is>
      </c>
      <c r="F14" s="119" t="n">
        <v>28238</v>
      </c>
      <c r="G14" s="117" t="n">
        <v>22351.8725</v>
      </c>
      <c r="H14" s="117" t="n">
        <v>34684.97535992003</v>
      </c>
      <c r="I14" s="152">
        <f>G14+H14</f>
        <v/>
      </c>
      <c r="J14" s="119" t="n">
        <v>28825</v>
      </c>
      <c r="K14" s="117" t="n">
        <v>26507.14</v>
      </c>
      <c r="L14" s="117" t="n">
        <v>35475.42609778002</v>
      </c>
      <c r="M14" s="162">
        <f>K14+L14</f>
        <v/>
      </c>
      <c r="N14" s="88" t="n">
        <v>66</v>
      </c>
      <c r="O14" s="88" t="n">
        <v>67</v>
      </c>
      <c r="P14" s="88" t="n">
        <v>57</v>
      </c>
    </row>
    <row r="15">
      <c r="B15" s="28" t="inlineStr">
        <is>
          <t>FRY'S</t>
        </is>
      </c>
      <c r="C15" s="17">
        <f>42696-6158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1856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7869.808592400001</v>
      </c>
      <c r="I16" s="152">
        <f>G16+H16</f>
        <v/>
      </c>
      <c r="J16" s="119" t="n">
        <v>0</v>
      </c>
      <c r="K16" s="117" t="n">
        <v>0</v>
      </c>
      <c r="L16" s="117" t="n">
        <v>7737.2409957</v>
      </c>
      <c r="M16" s="162">
        <f>K16+L16</f>
        <v/>
      </c>
      <c r="N16" s="88" t="n">
        <v>14</v>
      </c>
      <c r="O16" s="88" t="n">
        <v>13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360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9397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421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4850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1095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9265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42144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4671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14242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1095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Q11" sqref="Q1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75</v>
      </c>
      <c r="E6" s="161" t="inlineStr">
        <is>
          <t xml:space="preserve">Room 1 </t>
        </is>
      </c>
      <c r="F6" s="119" t="n">
        <v>25615</v>
      </c>
      <c r="G6" s="117" t="n">
        <v>11175.974625</v>
      </c>
      <c r="H6" s="117" t="n">
        <v>6423.89167668</v>
      </c>
      <c r="I6" s="152">
        <f>G6+H6</f>
        <v/>
      </c>
      <c r="J6" s="119" t="n">
        <v>26720</v>
      </c>
      <c r="K6" s="117" t="n">
        <v>12211.81711666667</v>
      </c>
      <c r="L6" s="117" t="n">
        <v>7211.316672319999</v>
      </c>
      <c r="M6" s="162">
        <f>K6+L6</f>
        <v/>
      </c>
      <c r="N6" s="87" t="n">
        <v>78</v>
      </c>
      <c r="O6" s="87" t="n">
        <v>74</v>
      </c>
      <c r="P6" s="87" t="n">
        <v>72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3441.965813999999</v>
      </c>
      <c r="I8" s="152">
        <f>G8+H8</f>
        <v/>
      </c>
      <c r="J8" s="119" t="n">
        <v>0</v>
      </c>
      <c r="K8" s="117" t="n">
        <v>0</v>
      </c>
      <c r="L8" s="117" t="n">
        <v>3364.4790113</v>
      </c>
      <c r="M8" s="162">
        <f>K8+L8</f>
        <v/>
      </c>
      <c r="N8" s="87" t="n">
        <v>7</v>
      </c>
      <c r="O8" s="87" t="n">
        <v>5</v>
      </c>
      <c r="P8" s="87" t="n">
        <v>4</v>
      </c>
    </row>
    <row r="9">
      <c r="B9" s="16" t="inlineStr">
        <is>
          <t>SMITH'S</t>
        </is>
      </c>
      <c r="C9" s="17" t="n">
        <v>2421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920</v>
      </c>
      <c r="E10" s="161" t="inlineStr">
        <is>
          <t>Room 3</t>
        </is>
      </c>
      <c r="F10" s="119" t="n">
        <v>14584</v>
      </c>
      <c r="G10" s="117" t="n">
        <v>9772.173000000001</v>
      </c>
      <c r="H10" s="117" t="n">
        <v>1179.96344214</v>
      </c>
      <c r="I10" s="152">
        <f>G10+H10</f>
        <v/>
      </c>
      <c r="J10" s="119" t="n">
        <v>15271</v>
      </c>
      <c r="K10" s="117" t="n">
        <v>10853.6315</v>
      </c>
      <c r="L10" s="117" t="n">
        <v>1157.82610628</v>
      </c>
      <c r="M10" s="162">
        <f>K10+L10</f>
        <v/>
      </c>
      <c r="N10" s="88" t="n">
        <v>49</v>
      </c>
      <c r="O10" s="88" t="n">
        <v>49</v>
      </c>
      <c r="P10" s="88" t="n">
        <v>45</v>
      </c>
    </row>
    <row r="11">
      <c r="B11" s="28" t="inlineStr">
        <is>
          <t>SPROUTS CO</t>
        </is>
      </c>
      <c r="C11" s="17" t="n">
        <v>505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2033</v>
      </c>
      <c r="E12" s="161" t="inlineStr">
        <is>
          <t>Room 4</t>
        </is>
      </c>
      <c r="F12" s="119" t="n">
        <v>17009</v>
      </c>
      <c r="G12" s="117" t="n">
        <v>12443.37708333333</v>
      </c>
      <c r="H12" s="117" t="n">
        <v>19830.09061852</v>
      </c>
      <c r="I12" s="152">
        <f>G12+H12</f>
        <v/>
      </c>
      <c r="J12" s="119" t="n">
        <v>16938</v>
      </c>
      <c r="K12" s="117" t="n">
        <v>14248.89208333333</v>
      </c>
      <c r="L12" s="117" t="n">
        <v>19778.13872480001</v>
      </c>
      <c r="M12" s="162">
        <f>K12+L12</f>
        <v/>
      </c>
      <c r="N12" s="88" t="n">
        <v>52</v>
      </c>
      <c r="O12" s="88" t="n">
        <v>52</v>
      </c>
      <c r="P12" s="88" t="n">
        <v>47</v>
      </c>
    </row>
    <row r="13">
      <c r="B13" s="16" t="inlineStr">
        <is>
          <t>ALBSFWY PHX</t>
        </is>
      </c>
      <c r="C13" s="17" t="n">
        <v>9201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1432</v>
      </c>
      <c r="E14" s="161" t="inlineStr">
        <is>
          <t>Room 5</t>
        </is>
      </c>
      <c r="F14" s="119" t="n">
        <v>21390</v>
      </c>
      <c r="G14" s="117" t="n">
        <v>21148.22375</v>
      </c>
      <c r="H14" s="117" t="n">
        <v>24994.77719905997</v>
      </c>
      <c r="I14" s="152">
        <f>G14+H14</f>
        <v/>
      </c>
      <c r="J14" s="119" t="n">
        <v>21267</v>
      </c>
      <c r="K14" s="117" t="n">
        <v>16924.51925</v>
      </c>
      <c r="L14" s="117" t="n">
        <v>25434.54476034</v>
      </c>
      <c r="M14" s="162">
        <f>K14+L14</f>
        <v/>
      </c>
      <c r="N14" s="88" t="n">
        <v>60</v>
      </c>
      <c r="O14" s="88" t="n">
        <v>61</v>
      </c>
      <c r="P14" s="88" t="n">
        <v>49</v>
      </c>
    </row>
    <row r="15">
      <c r="B15" s="28" t="inlineStr">
        <is>
          <t>FRY'S</t>
        </is>
      </c>
      <c r="C15" s="17">
        <f>33542-5050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1147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4329.90177224</v>
      </c>
      <c r="I16" s="152">
        <f>G16+H16</f>
        <v/>
      </c>
      <c r="J16" s="119" t="n">
        <v>0</v>
      </c>
      <c r="K16" s="117" t="n">
        <v>0</v>
      </c>
      <c r="L16" s="117" t="n">
        <v>4373.41075376</v>
      </c>
      <c r="M16" s="162">
        <f>K16+L16</f>
        <v/>
      </c>
      <c r="N16" s="88" t="n">
        <v>12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50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9741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0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1502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4980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354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9542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33095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2270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16530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1425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354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10595</v>
      </c>
      <c r="G6" s="117" t="n">
        <v>3573</v>
      </c>
      <c r="H6" s="117" t="n">
        <v>1123</v>
      </c>
      <c r="I6" s="152">
        <f>G6+H6</f>
        <v/>
      </c>
      <c r="J6" s="119" t="n">
        <v>10867</v>
      </c>
      <c r="K6" s="117" t="n">
        <v>3662</v>
      </c>
      <c r="L6" s="117" t="n">
        <v>1226.5546</v>
      </c>
      <c r="M6" s="162">
        <f>K6+L6</f>
        <v/>
      </c>
      <c r="N6" s="88" t="n">
        <v>40</v>
      </c>
      <c r="O6" s="88" t="n">
        <v>39</v>
      </c>
      <c r="P6" s="88" t="n">
        <v>33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8" t="n">
        <v>1</v>
      </c>
      <c r="O8" s="88" t="n">
        <v>1</v>
      </c>
      <c r="P8" s="88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5275</v>
      </c>
      <c r="G10" s="117" t="n">
        <v>2731</v>
      </c>
      <c r="H10" s="117" t="n">
        <v>803</v>
      </c>
      <c r="I10" s="152">
        <f>G10+H10</f>
        <v/>
      </c>
      <c r="J10" s="119" t="n">
        <v>5525</v>
      </c>
      <c r="K10" s="117" t="n">
        <v>2857</v>
      </c>
      <c r="L10" s="117" t="n">
        <v>838.4269517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7</v>
      </c>
      <c r="O14" s="88" t="n">
        <v>7</v>
      </c>
      <c r="P14" s="88" t="n">
        <v>6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10461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798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5133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15870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H31" sqref="H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68</v>
      </c>
      <c r="E6" s="161" t="inlineStr">
        <is>
          <t xml:space="preserve">Room 1 </t>
        </is>
      </c>
      <c r="F6" s="119" t="n">
        <v>25370</v>
      </c>
      <c r="G6" s="117" t="n">
        <v>12414.126975</v>
      </c>
      <c r="H6" s="117" t="n">
        <v>5825.512275559999</v>
      </c>
      <c r="I6" s="152">
        <f>G6+H6</f>
        <v/>
      </c>
      <c r="J6" s="119" t="n">
        <v>25456</v>
      </c>
      <c r="K6" s="117" t="n">
        <v>12425.093475</v>
      </c>
      <c r="L6" s="117" t="n">
        <v>5784.708502859999</v>
      </c>
      <c r="M6" s="162">
        <f>K6+L6</f>
        <v/>
      </c>
      <c r="N6" s="88" t="n">
        <v>75</v>
      </c>
      <c r="O6" s="88" t="n">
        <v>71</v>
      </c>
      <c r="P6" s="88" t="n">
        <v>66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3475.15673986</v>
      </c>
      <c r="I8" s="152">
        <f>G8+H8</f>
        <v/>
      </c>
      <c r="J8" s="119" t="n">
        <v>0</v>
      </c>
      <c r="K8" s="117" t="n">
        <v>0</v>
      </c>
      <c r="L8" s="117" t="n">
        <v>3547.417172</v>
      </c>
      <c r="M8" s="162">
        <f>K8+L8</f>
        <v/>
      </c>
      <c r="N8" s="88" t="n">
        <v>7</v>
      </c>
      <c r="O8" s="88" t="n">
        <v>5</v>
      </c>
      <c r="P8" s="88" t="n">
        <v>3</v>
      </c>
    </row>
    <row r="9">
      <c r="B9" s="16" t="inlineStr">
        <is>
          <t>SMITH'S</t>
        </is>
      </c>
      <c r="C9" s="17" t="n">
        <v>1669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335</v>
      </c>
      <c r="E10" s="161" t="inlineStr">
        <is>
          <t>Room 3</t>
        </is>
      </c>
      <c r="F10" s="119" t="n">
        <v>17932</v>
      </c>
      <c r="G10" s="117" t="n">
        <v>12310.69366666667</v>
      </c>
      <c r="H10" s="117" t="n">
        <v>888.0654625</v>
      </c>
      <c r="I10" s="152">
        <f>G10+H10</f>
        <v/>
      </c>
      <c r="J10" s="119" t="n">
        <v>17848</v>
      </c>
      <c r="K10" s="117" t="n">
        <v>12602.71066666666</v>
      </c>
      <c r="L10" s="117" t="n">
        <v>865.0155224400002</v>
      </c>
      <c r="M10" s="162">
        <f>K10+L10</f>
        <v/>
      </c>
      <c r="N10" s="88" t="n">
        <v>46</v>
      </c>
      <c r="O10" s="88" t="n">
        <v>47</v>
      </c>
      <c r="P10" s="88" t="n">
        <v>45</v>
      </c>
    </row>
    <row r="11">
      <c r="B11" s="28" t="inlineStr">
        <is>
          <t>SPROUTS CO</t>
        </is>
      </c>
      <c r="C11" s="17" t="n">
        <v>225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2099</v>
      </c>
      <c r="E12" s="161" t="inlineStr">
        <is>
          <t>Room 4</t>
        </is>
      </c>
      <c r="F12" s="119" t="n">
        <v>12938</v>
      </c>
      <c r="G12" s="117" t="n">
        <v>11076.9865</v>
      </c>
      <c r="H12" s="117" t="n">
        <v>15884.39113036</v>
      </c>
      <c r="I12" s="152">
        <f>G12+H12</f>
        <v/>
      </c>
      <c r="J12" s="119" t="n">
        <v>13044</v>
      </c>
      <c r="K12" s="117" t="n">
        <v>11326.981</v>
      </c>
      <c r="L12" s="117" t="n">
        <v>15872.08045478</v>
      </c>
      <c r="M12" s="162">
        <f>K12+L12</f>
        <v/>
      </c>
      <c r="N12" s="88" t="n">
        <v>48</v>
      </c>
      <c r="O12" s="88" t="n">
        <v>49</v>
      </c>
      <c r="P12" s="88" t="n">
        <v>42</v>
      </c>
    </row>
    <row r="13">
      <c r="B13" s="16" t="inlineStr">
        <is>
          <t>ALBSFWY PHX</t>
        </is>
      </c>
      <c r="C13" s="17" t="n">
        <v>7485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1959</v>
      </c>
      <c r="E14" s="161" t="inlineStr">
        <is>
          <t>Room 5</t>
        </is>
      </c>
      <c r="F14" s="119" t="n">
        <v>22853</v>
      </c>
      <c r="G14" s="117" t="n">
        <v>19417.65875</v>
      </c>
      <c r="H14" s="117" t="n">
        <v>27288.85932698</v>
      </c>
      <c r="I14" s="152">
        <f>G14+H14</f>
        <v/>
      </c>
      <c r="J14" s="119" t="n">
        <v>23319</v>
      </c>
      <c r="K14" s="117" t="n">
        <v>22378.762</v>
      </c>
      <c r="L14" s="117" t="n">
        <v>27934.11716922001</v>
      </c>
      <c r="M14" s="162">
        <f>K14+L14</f>
        <v/>
      </c>
      <c r="N14" s="88" t="n">
        <v>66</v>
      </c>
      <c r="O14" s="88" t="n">
        <v>67</v>
      </c>
      <c r="P14" s="88" t="n">
        <v>60</v>
      </c>
    </row>
    <row r="15">
      <c r="B15" s="28" t="inlineStr">
        <is>
          <t>FRY'S</t>
        </is>
      </c>
      <c r="C15" s="17" t="n">
        <v>31272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1832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7621.92790446</v>
      </c>
      <c r="I16" s="152">
        <f>G16+H16</f>
        <v/>
      </c>
      <c r="J16" s="119" t="n">
        <v>0</v>
      </c>
      <c r="K16" s="117" t="n">
        <v>0</v>
      </c>
      <c r="L16" s="117" t="n">
        <v>7679.5504293</v>
      </c>
      <c r="M16" s="162">
        <f>K16+L16</f>
        <v/>
      </c>
      <c r="N16" s="88" t="n">
        <v>11</v>
      </c>
      <c r="O16" s="88" t="n">
        <v>10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342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9937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1421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5060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711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6962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36634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68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2099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16770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560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711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127</v>
      </c>
      <c r="E6" s="161" t="inlineStr">
        <is>
          <t xml:space="preserve">Room 1 </t>
        </is>
      </c>
      <c r="F6" s="119" t="n">
        <v>27586</v>
      </c>
      <c r="G6" s="117" t="n">
        <v>11322.72167500001</v>
      </c>
      <c r="H6" s="117" t="n">
        <v>6770.380149119997</v>
      </c>
      <c r="I6" s="152">
        <f>G6+H6</f>
        <v/>
      </c>
      <c r="J6" s="119" t="n">
        <v>27289</v>
      </c>
      <c r="K6" s="117" t="n">
        <v>12708.960175</v>
      </c>
      <c r="L6" s="117" t="n">
        <v>6608.870032359998</v>
      </c>
      <c r="M6" s="162">
        <f>K6+L6</f>
        <v/>
      </c>
      <c r="N6" s="88" t="n">
        <v>78</v>
      </c>
      <c r="O6" s="88" t="n">
        <v>75</v>
      </c>
      <c r="P6" s="88" t="n">
        <v>71</v>
      </c>
    </row>
    <row r="7">
      <c r="A7" s="166" t="n"/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3223.708250940001</v>
      </c>
      <c r="I8" s="152">
        <f>G8+H8</f>
        <v/>
      </c>
      <c r="J8" s="119" t="n">
        <v>0</v>
      </c>
      <c r="K8" s="117" t="n">
        <v>0</v>
      </c>
      <c r="L8" s="117" t="n">
        <v>3349.24974618</v>
      </c>
      <c r="M8" s="162">
        <f>K8+L8</f>
        <v/>
      </c>
      <c r="N8" s="88" t="n">
        <v>5</v>
      </c>
      <c r="O8" s="88" t="n">
        <v>5</v>
      </c>
      <c r="P8" s="88" t="n">
        <v>4</v>
      </c>
    </row>
    <row r="9">
      <c r="B9" s="16" t="inlineStr">
        <is>
          <t>SMITH'S</t>
        </is>
      </c>
      <c r="C9" s="17" t="n">
        <v>3036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600</v>
      </c>
      <c r="E10" s="161" t="inlineStr">
        <is>
          <t>Room 3</t>
        </is>
      </c>
      <c r="F10" s="119" t="n">
        <v>17852</v>
      </c>
      <c r="G10" s="117" t="n">
        <v>10853.1725</v>
      </c>
      <c r="H10" s="117" t="n">
        <v>1227.58485556</v>
      </c>
      <c r="I10" s="152">
        <f>G10+H10</f>
        <v/>
      </c>
      <c r="J10" s="119" t="n">
        <v>18495</v>
      </c>
      <c r="K10" s="117" t="n">
        <v>11372.364</v>
      </c>
      <c r="L10" s="117" t="n">
        <v>1271.07207722</v>
      </c>
      <c r="M10" s="162">
        <f>K10+L10</f>
        <v/>
      </c>
      <c r="N10" s="88" t="n">
        <v>52</v>
      </c>
      <c r="O10" s="88" t="n">
        <v>52</v>
      </c>
      <c r="P10" s="88" t="n">
        <v>50</v>
      </c>
    </row>
    <row r="11">
      <c r="B11" s="28" t="inlineStr">
        <is>
          <t>SPROUTS CO</t>
        </is>
      </c>
      <c r="C11" s="17" t="n">
        <v>485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2425</v>
      </c>
      <c r="E12" s="161" t="inlineStr">
        <is>
          <t>Room 4</t>
        </is>
      </c>
      <c r="F12" s="119" t="n">
        <v>14644</v>
      </c>
      <c r="G12" s="117" t="n">
        <v>10929.77691666666</v>
      </c>
      <c r="H12" s="117" t="n">
        <v>17504.78907015</v>
      </c>
      <c r="I12" s="152">
        <f>G12+H12</f>
        <v/>
      </c>
      <c r="J12" s="119" t="n">
        <v>15145</v>
      </c>
      <c r="K12" s="117" t="n">
        <v>12562.47216666667</v>
      </c>
      <c r="L12" s="117" t="n">
        <v>17770.33133151</v>
      </c>
      <c r="M12" s="162">
        <f>K12+L12</f>
        <v/>
      </c>
      <c r="N12" s="88" t="n">
        <v>50</v>
      </c>
      <c r="O12" s="88" t="n">
        <v>50</v>
      </c>
      <c r="P12" s="88" t="n">
        <v>48</v>
      </c>
    </row>
    <row r="13">
      <c r="B13" s="16" t="inlineStr">
        <is>
          <t>ALBSFWY PHX</t>
        </is>
      </c>
      <c r="C13" s="17" t="n">
        <v>8218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1646</v>
      </c>
      <c r="E14" s="161" t="inlineStr">
        <is>
          <t>Room 5</t>
        </is>
      </c>
      <c r="F14" s="119" t="n">
        <v>25515</v>
      </c>
      <c r="G14" s="117" t="n">
        <v>19708.8575</v>
      </c>
      <c r="H14" s="117" t="n">
        <v>31527.61280326002</v>
      </c>
      <c r="I14" s="152">
        <f>G14+H14</f>
        <v/>
      </c>
      <c r="J14" s="119" t="n">
        <v>25925</v>
      </c>
      <c r="K14" s="117" t="n">
        <v>22642.07525</v>
      </c>
      <c r="L14" s="117" t="n">
        <v>31926.92297345999</v>
      </c>
      <c r="M14" s="162">
        <f>K14+L14</f>
        <v/>
      </c>
      <c r="N14" s="88" t="n">
        <v>69</v>
      </c>
      <c r="O14" s="88" t="n">
        <v>71</v>
      </c>
      <c r="P14" s="88" t="n">
        <v>58</v>
      </c>
    </row>
    <row r="15">
      <c r="B15" s="28" t="inlineStr">
        <is>
          <t>FRY'S</t>
        </is>
      </c>
      <c r="C15" s="17">
        <f>36912-5994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1266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4250.212340919999</v>
      </c>
      <c r="I16" s="152">
        <f>G16+H16</f>
        <v/>
      </c>
      <c r="J16" s="119" t="n">
        <v>0</v>
      </c>
      <c r="K16" s="117" t="n">
        <v>0</v>
      </c>
      <c r="L16" s="117" t="n">
        <v>4123.71575074</v>
      </c>
      <c r="M16" s="162">
        <f>K16+L16</f>
        <v/>
      </c>
      <c r="N16" s="88" t="n">
        <v>13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10891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1094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5361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734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8416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35943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127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2425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16430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1085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734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K23" sqref="K2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44769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66</v>
      </c>
      <c r="E6" s="161" t="inlineStr">
        <is>
          <t xml:space="preserve">Room 1 </t>
        </is>
      </c>
      <c r="F6" s="119" t="n">
        <v>25452</v>
      </c>
      <c r="G6" s="117" t="n">
        <v>12677.003875</v>
      </c>
      <c r="H6" s="117" t="n">
        <v>6617.243506740001</v>
      </c>
      <c r="I6" s="152">
        <f>G6+H6</f>
        <v/>
      </c>
      <c r="J6" s="119" t="n">
        <v>25042</v>
      </c>
      <c r="K6" s="117" t="n">
        <v>14067.716875</v>
      </c>
      <c r="L6" s="117" t="n">
        <v>6691.745501340004</v>
      </c>
      <c r="M6" s="162">
        <f>K6+L6</f>
        <v/>
      </c>
      <c r="N6" s="88" t="n">
        <v>68</v>
      </c>
      <c r="O6" s="88" t="n">
        <v>65</v>
      </c>
      <c r="P6" s="88" t="n">
        <v>67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3464.324790140001</v>
      </c>
      <c r="I8" s="152">
        <f>G8+H8</f>
        <v/>
      </c>
      <c r="J8" s="119" t="n">
        <v>0</v>
      </c>
      <c r="K8" s="117" t="n">
        <v>0</v>
      </c>
      <c r="L8" s="117" t="n">
        <v>3254.80594592</v>
      </c>
      <c r="M8" s="162">
        <f>K8+L8</f>
        <v/>
      </c>
      <c r="N8" s="88" t="n">
        <v>4</v>
      </c>
      <c r="O8" s="88" t="n">
        <v>4</v>
      </c>
      <c r="P8" s="88" t="n">
        <v>4</v>
      </c>
    </row>
    <row r="9">
      <c r="B9" s="16" t="inlineStr">
        <is>
          <t>SMITH'S</t>
        </is>
      </c>
      <c r="C9" s="17" t="n">
        <v>1716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18562</v>
      </c>
      <c r="G10" s="117" t="n">
        <v>12599.2075</v>
      </c>
      <c r="H10" s="117" t="n">
        <v>850.4323809999999</v>
      </c>
      <c r="I10" s="152">
        <f>G10+H10</f>
        <v/>
      </c>
      <c r="J10" s="119" t="n">
        <v>16974</v>
      </c>
      <c r="K10" s="117" t="n">
        <v>13029.78</v>
      </c>
      <c r="L10" s="117" t="n">
        <v>848.2461307999999</v>
      </c>
      <c r="M10" s="162">
        <f>K10+L10</f>
        <v/>
      </c>
      <c r="N10" s="88" t="n">
        <v>50</v>
      </c>
      <c r="O10" s="88" t="n">
        <v>50</v>
      </c>
      <c r="P10" s="88" t="n">
        <v>47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2456</v>
      </c>
      <c r="E12" s="161" t="inlineStr">
        <is>
          <t>Room 4</t>
        </is>
      </c>
      <c r="F12" s="119" t="n">
        <v>13098</v>
      </c>
      <c r="G12" s="117" t="n">
        <v>10170.47025</v>
      </c>
      <c r="H12" s="117" t="n">
        <v>16968.84686624</v>
      </c>
      <c r="I12" s="152">
        <f>G12+H12</f>
        <v/>
      </c>
      <c r="J12" s="119" t="n">
        <v>13248</v>
      </c>
      <c r="K12" s="117" t="n">
        <v>12392.46475</v>
      </c>
      <c r="L12" s="117" t="n">
        <v>17002.40494322999</v>
      </c>
      <c r="M12" s="162">
        <f>K12+L12</f>
        <v/>
      </c>
      <c r="N12" s="88" t="n">
        <v>51</v>
      </c>
      <c r="O12" s="88" t="n">
        <v>49</v>
      </c>
      <c r="P12" s="88" t="n">
        <v>47</v>
      </c>
    </row>
    <row r="13">
      <c r="B13" s="16" t="inlineStr">
        <is>
          <t>ALBSFWY PHX</t>
        </is>
      </c>
      <c r="C13" s="17" t="n">
        <v>9134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2020</v>
      </c>
      <c r="E14" s="161" t="inlineStr">
        <is>
          <t>Room 5</t>
        </is>
      </c>
      <c r="F14" s="119" t="n">
        <v>21077</v>
      </c>
      <c r="G14" s="117" t="n">
        <v>18389.73</v>
      </c>
      <c r="H14" s="117" t="n">
        <v>27205.39208404002</v>
      </c>
      <c r="I14" s="152">
        <f>G14+H14</f>
        <v/>
      </c>
      <c r="J14" s="119" t="n">
        <v>20703</v>
      </c>
      <c r="K14" s="117" t="n">
        <v>20782.92325</v>
      </c>
      <c r="L14" s="117" t="n">
        <v>26889.02010284</v>
      </c>
      <c r="M14" s="162">
        <f>K14+L14</f>
        <v/>
      </c>
      <c r="N14" s="88" t="n">
        <v>62</v>
      </c>
      <c r="O14" s="88" t="n">
        <v>65</v>
      </c>
      <c r="P14" s="88" t="n">
        <v>56</v>
      </c>
    </row>
    <row r="15">
      <c r="B15" s="28" t="inlineStr">
        <is>
          <t>FRY'S</t>
        </is>
      </c>
      <c r="C15" s="17" t="n">
        <v>31551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8797.143832899999</v>
      </c>
      <c r="I16" s="152">
        <f>G16+H16</f>
        <v/>
      </c>
      <c r="J16" s="119" t="n">
        <v>0</v>
      </c>
      <c r="K16" s="117" t="n">
        <v>0</v>
      </c>
      <c r="L16" s="117" t="n">
        <v>8765.66081238</v>
      </c>
      <c r="M16" s="162">
        <f>K16+L16</f>
        <v/>
      </c>
      <c r="N16" s="88" t="n">
        <v>12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380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9707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1797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5441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87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8693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38070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66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2456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17385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87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K23" sqref="K2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115</v>
      </c>
      <c r="E6" s="161" t="inlineStr">
        <is>
          <t xml:space="preserve">Room 1 </t>
        </is>
      </c>
      <c r="F6" s="119" t="n">
        <v>24186</v>
      </c>
      <c r="G6" s="117" t="n">
        <v>11424.93328333334</v>
      </c>
      <c r="H6" s="117" t="n">
        <v>7198.03414014</v>
      </c>
      <c r="I6" s="152">
        <f>G6+H6</f>
        <v/>
      </c>
      <c r="J6" s="119" t="n">
        <v>24404</v>
      </c>
      <c r="K6" s="117" t="n">
        <v>12556.76528333333</v>
      </c>
      <c r="L6" s="117" t="n">
        <v>7525.889877179998</v>
      </c>
      <c r="M6" s="162">
        <f>K6+L6</f>
        <v/>
      </c>
      <c r="N6" s="88" t="n">
        <v>69</v>
      </c>
      <c r="O6" s="88" t="n">
        <v>63</v>
      </c>
      <c r="P6" s="88" t="n">
        <v>66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2643.6642665</v>
      </c>
      <c r="I8" s="152">
        <f>G8+H8</f>
        <v/>
      </c>
      <c r="J8" s="119" t="n">
        <v>0</v>
      </c>
      <c r="K8" s="117" t="n">
        <v>0</v>
      </c>
      <c r="L8" s="117" t="n">
        <v>2756.21894664</v>
      </c>
      <c r="M8" s="162">
        <f>K8+L8</f>
        <v/>
      </c>
      <c r="N8" s="88" t="n">
        <v>5</v>
      </c>
      <c r="O8" s="88" t="n">
        <v>5</v>
      </c>
      <c r="P8" s="88" t="n">
        <v>3</v>
      </c>
    </row>
    <row r="9">
      <c r="B9" s="16" t="inlineStr">
        <is>
          <t>SMITH'S</t>
        </is>
      </c>
      <c r="C9" s="17" t="n">
        <v>2829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935</v>
      </c>
      <c r="E10" s="161" t="inlineStr">
        <is>
          <t>Room 3</t>
        </is>
      </c>
      <c r="F10" s="119" t="n">
        <v>17144</v>
      </c>
      <c r="G10" s="117" t="n">
        <v>10564.0575</v>
      </c>
      <c r="H10" s="117" t="n">
        <v>1119.86703456</v>
      </c>
      <c r="I10" s="152">
        <f>G10+H10</f>
        <v/>
      </c>
      <c r="J10" s="119" t="n">
        <v>17480</v>
      </c>
      <c r="K10" s="117" t="n">
        <v>11316.9085</v>
      </c>
      <c r="L10" s="117" t="n">
        <v>1182.0003284</v>
      </c>
      <c r="M10" s="162">
        <f>K10+L10</f>
        <v/>
      </c>
      <c r="N10" s="88" t="n">
        <v>53</v>
      </c>
      <c r="O10" s="88" t="n">
        <v>52</v>
      </c>
      <c r="P10" s="88" t="n">
        <v>52</v>
      </c>
    </row>
    <row r="11">
      <c r="B11" s="28" t="inlineStr">
        <is>
          <t>SPROUTS CO</t>
        </is>
      </c>
      <c r="C11" s="17" t="n">
        <v>575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2500</v>
      </c>
      <c r="E12" s="161" t="inlineStr">
        <is>
          <t>Room 4</t>
        </is>
      </c>
      <c r="F12" s="119" t="n">
        <v>17283</v>
      </c>
      <c r="G12" s="117" t="n">
        <v>11476.08175</v>
      </c>
      <c r="H12" s="117" t="n">
        <v>19118.67132615</v>
      </c>
      <c r="I12" s="152">
        <f>G12+H12</f>
        <v/>
      </c>
      <c r="J12" s="119" t="n">
        <v>17544</v>
      </c>
      <c r="K12" s="117" t="n">
        <v>15601.07475</v>
      </c>
      <c r="L12" s="117" t="n">
        <v>19541.47230902</v>
      </c>
      <c r="M12" s="162">
        <f>K12+L12</f>
        <v/>
      </c>
      <c r="N12" s="88" t="n">
        <v>51</v>
      </c>
      <c r="O12" s="88" t="n">
        <v>51</v>
      </c>
      <c r="P12" s="88" t="n">
        <v>49</v>
      </c>
    </row>
    <row r="13">
      <c r="B13" s="16" t="inlineStr">
        <is>
          <t>ALBSFWY PHX</t>
        </is>
      </c>
      <c r="C13" s="17" t="n">
        <v>9386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1837</v>
      </c>
      <c r="E14" s="161" t="inlineStr">
        <is>
          <t>Room 5</t>
        </is>
      </c>
      <c r="F14" s="119" t="n">
        <v>27729</v>
      </c>
      <c r="G14" s="117" t="n">
        <v>20029.95625</v>
      </c>
      <c r="H14" s="117" t="n">
        <v>33336.86192939998</v>
      </c>
      <c r="I14" s="152">
        <f>G14+H14</f>
        <v/>
      </c>
      <c r="J14" s="119" t="n">
        <v>27331</v>
      </c>
      <c r="K14" s="117" t="n">
        <v>22778.6585</v>
      </c>
      <c r="L14" s="117" t="n">
        <v>32905.99675151998</v>
      </c>
      <c r="M14" s="162">
        <f>K14+L14</f>
        <v/>
      </c>
      <c r="N14" s="88" t="n">
        <v>65</v>
      </c>
      <c r="O14" s="88" t="n">
        <v>67</v>
      </c>
      <c r="P14" s="88" t="n">
        <v>59</v>
      </c>
    </row>
    <row r="15">
      <c r="B15" s="28" t="inlineStr">
        <is>
          <t>FRY'S</t>
        </is>
      </c>
      <c r="C15" s="17">
        <f>39102-6084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1364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4723.7852282</v>
      </c>
      <c r="I16" s="152">
        <f>G16+H16</f>
        <v/>
      </c>
      <c r="J16" s="119" t="n">
        <v>0</v>
      </c>
      <c r="K16" s="117" t="n">
        <v>0</v>
      </c>
      <c r="L16" s="117" t="n">
        <v>4776.517911219999</v>
      </c>
      <c r="M16" s="162">
        <f>K16+L16</f>
        <v/>
      </c>
      <c r="N16" s="88" t="n">
        <v>13</v>
      </c>
      <c r="O16" s="88" t="n">
        <v>11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54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9390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2228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4542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8971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38338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115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2500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15575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1510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1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K23" sqref="K2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26205</v>
      </c>
      <c r="G6" s="117" t="n">
        <v>12734.005</v>
      </c>
      <c r="H6" s="117" t="n">
        <v>6736.403134920002</v>
      </c>
      <c r="I6" s="152">
        <f>G6+H6</f>
        <v/>
      </c>
      <c r="J6" s="119" t="n">
        <v>26408</v>
      </c>
      <c r="K6" s="117" t="n">
        <v>13611.604</v>
      </c>
      <c r="L6" s="117" t="n">
        <v>6476.772077620002</v>
      </c>
      <c r="M6" s="162">
        <f>K6+L6</f>
        <v/>
      </c>
      <c r="N6" s="88" t="n">
        <v>71</v>
      </c>
      <c r="O6" s="88" t="n">
        <v>67</v>
      </c>
      <c r="P6" s="88" t="n">
        <v>65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3724.583615279999</v>
      </c>
      <c r="I8" s="152">
        <f>G8+H8</f>
        <v/>
      </c>
      <c r="J8" s="119" t="n">
        <v>0</v>
      </c>
      <c r="K8" s="117" t="n">
        <v>0</v>
      </c>
      <c r="L8" s="117" t="n">
        <v>3764.070896940001</v>
      </c>
      <c r="M8" s="162">
        <f>K8+L8</f>
        <v/>
      </c>
      <c r="N8" s="88" t="n">
        <v>5</v>
      </c>
      <c r="O8" s="88" t="n">
        <v>5</v>
      </c>
      <c r="P8" s="88" t="n">
        <v>4</v>
      </c>
    </row>
    <row r="9">
      <c r="B9" s="16" t="inlineStr">
        <is>
          <t>SMITH'S</t>
        </is>
      </c>
      <c r="C9" s="17" t="n">
        <v>2138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16848</v>
      </c>
      <c r="G10" s="117" t="n">
        <v>12129.066</v>
      </c>
      <c r="H10" s="117" t="n">
        <v>679.7611854999999</v>
      </c>
      <c r="I10" s="152">
        <f>G10+H10</f>
        <v/>
      </c>
      <c r="J10" s="119" t="n">
        <v>16808</v>
      </c>
      <c r="K10" s="117" t="n">
        <v>12236.305</v>
      </c>
      <c r="L10" s="117" t="n">
        <v>688.3732429200001</v>
      </c>
      <c r="M10" s="162">
        <f>K10+L10</f>
        <v/>
      </c>
      <c r="N10" s="88" t="n">
        <v>49</v>
      </c>
      <c r="O10" s="88" t="n">
        <v>49</v>
      </c>
      <c r="P10" s="88" t="n">
        <v>47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4404</v>
      </c>
      <c r="E12" s="161" t="inlineStr">
        <is>
          <t>Room 4</t>
        </is>
      </c>
      <c r="F12" s="119" t="n">
        <v>16260</v>
      </c>
      <c r="G12" s="117" t="n">
        <v>14732.58675</v>
      </c>
      <c r="H12" s="117" t="n">
        <v>22458.55809023001</v>
      </c>
      <c r="I12" s="152">
        <f>G12+H12</f>
        <v/>
      </c>
      <c r="J12" s="119" t="n">
        <v>15936</v>
      </c>
      <c r="K12" s="117" t="n">
        <v>16419.49475</v>
      </c>
      <c r="L12" s="117" t="n">
        <v>22208.15897460001</v>
      </c>
      <c r="M12" s="162">
        <f>K12+L12</f>
        <v/>
      </c>
      <c r="N12" s="88" t="n">
        <v>55</v>
      </c>
      <c r="O12" s="88" t="n">
        <v>51</v>
      </c>
      <c r="P12" s="88" t="n">
        <v>52</v>
      </c>
    </row>
    <row r="13">
      <c r="B13" s="16" t="inlineStr">
        <is>
          <t>ALBSFWY PHX</t>
        </is>
      </c>
      <c r="C13" s="17" t="n">
        <v>7555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1975</v>
      </c>
      <c r="E14" s="161" t="inlineStr">
        <is>
          <t>Room 5</t>
        </is>
      </c>
      <c r="F14" s="119" t="n">
        <v>29209</v>
      </c>
      <c r="G14" s="117" t="n">
        <v>22655.52375</v>
      </c>
      <c r="H14" s="117" t="n">
        <v>36318.90626015999</v>
      </c>
      <c r="I14" s="152">
        <f>G14+H14</f>
        <v/>
      </c>
      <c r="J14" s="119" t="n">
        <v>28758</v>
      </c>
      <c r="K14" s="117" t="n">
        <v>25442.696</v>
      </c>
      <c r="L14" s="117" t="n">
        <v>35858.3459416</v>
      </c>
      <c r="M14" s="162">
        <f>K14+L14</f>
        <v/>
      </c>
      <c r="N14" s="88" t="n">
        <v>67</v>
      </c>
      <c r="O14" s="88" t="n">
        <v>65</v>
      </c>
      <c r="P14" s="88" t="n">
        <v>60</v>
      </c>
    </row>
    <row r="15">
      <c r="B15" s="28" t="inlineStr">
        <is>
          <t>FRY'S</t>
        </is>
      </c>
      <c r="C15" s="17">
        <f>42777-6329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1856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9472.924423140001</v>
      </c>
      <c r="I16" s="152">
        <f>G16+H16</f>
        <v/>
      </c>
      <c r="J16" s="119" t="n">
        <v>0</v>
      </c>
      <c r="K16" s="117" t="n">
        <v>0</v>
      </c>
      <c r="L16" s="117" t="n">
        <v>9419.43997854</v>
      </c>
      <c r="M16" s="162">
        <f>K16+L16</f>
        <v/>
      </c>
      <c r="N16" s="88" t="n">
        <v>14</v>
      </c>
      <c r="O16" s="88" t="n">
        <v>12</v>
      </c>
      <c r="P16" s="88" t="n">
        <v>11</v>
      </c>
    </row>
    <row r="17" ht="15" customFormat="1" customHeight="1" s="4" thickBot="1">
      <c r="B17" s="43" t="inlineStr">
        <is>
          <t xml:space="preserve">DILLONS </t>
        </is>
      </c>
      <c r="C17" s="50" t="n">
        <v>360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8687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481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4921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1120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7558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43304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4404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14235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1120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K23" sqref="K2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76</v>
      </c>
      <c r="E6" s="161" t="inlineStr">
        <is>
          <t xml:space="preserve">Room 1 </t>
        </is>
      </c>
      <c r="F6" s="119" t="n">
        <v>26381</v>
      </c>
      <c r="G6" s="117" t="n">
        <v>10904.907375</v>
      </c>
      <c r="H6" s="117" t="n">
        <v>6486.701955000004</v>
      </c>
      <c r="I6" s="152">
        <f>G6+H6</f>
        <v/>
      </c>
      <c r="J6" s="119" t="n">
        <v>29138</v>
      </c>
      <c r="K6" s="117" t="n">
        <v>13273.157275</v>
      </c>
      <c r="L6" s="117" t="n">
        <v>6809.227823260004</v>
      </c>
      <c r="M6" s="162">
        <f>K6+L6</f>
        <v/>
      </c>
      <c r="N6" s="88" t="n">
        <v>77</v>
      </c>
      <c r="O6" s="88" t="n">
        <v>72</v>
      </c>
      <c r="P6" s="88" t="n">
        <v>71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3450.17440082</v>
      </c>
      <c r="I8" s="152">
        <f>G8+H8</f>
        <v/>
      </c>
      <c r="J8" s="119" t="n">
        <v>0</v>
      </c>
      <c r="K8" s="117" t="n">
        <v>0</v>
      </c>
      <c r="L8" s="117" t="n">
        <v>3476.266866440001</v>
      </c>
      <c r="M8" s="162">
        <f>K8+L8</f>
        <v/>
      </c>
      <c r="N8" s="88" t="n">
        <v>5</v>
      </c>
      <c r="O8" s="88" t="n">
        <v>5</v>
      </c>
      <c r="P8" s="88" t="n">
        <v>4</v>
      </c>
    </row>
    <row r="9">
      <c r="B9" s="16" t="inlineStr">
        <is>
          <t>SMITH'S</t>
        </is>
      </c>
      <c r="C9" s="17" t="n">
        <v>1748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740</v>
      </c>
      <c r="E10" s="161" t="inlineStr">
        <is>
          <t>Room 3</t>
        </is>
      </c>
      <c r="F10" s="119" t="n">
        <v>14369</v>
      </c>
      <c r="G10" s="117" t="n">
        <v>9441.258</v>
      </c>
      <c r="H10" s="117" t="n">
        <v>1091.27157666</v>
      </c>
      <c r="I10" s="152">
        <f>G10+H10</f>
        <v/>
      </c>
      <c r="J10" s="119" t="n">
        <v>15351</v>
      </c>
      <c r="K10" s="117" t="n">
        <v>10558.07175</v>
      </c>
      <c r="L10" s="117" t="n">
        <v>1176.12218896</v>
      </c>
      <c r="M10" s="162">
        <f>K10+L10</f>
        <v/>
      </c>
      <c r="N10" s="88" t="n">
        <v>50</v>
      </c>
      <c r="O10" s="88" t="n">
        <v>48</v>
      </c>
      <c r="P10" s="88" t="n">
        <v>48</v>
      </c>
    </row>
    <row r="11">
      <c r="B11" s="28" t="inlineStr">
        <is>
          <t>SPROUTS CO</t>
        </is>
      </c>
      <c r="C11" s="17" t="n">
        <v>470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2313</v>
      </c>
      <c r="E12" s="161" t="inlineStr">
        <is>
          <t>Room 4</t>
        </is>
      </c>
      <c r="F12" s="119" t="n">
        <v>15521</v>
      </c>
      <c r="G12" s="117" t="n">
        <v>11871.83741666666</v>
      </c>
      <c r="H12" s="117" t="n">
        <v>18497.85348266</v>
      </c>
      <c r="I12" s="152">
        <f>G12+H12</f>
        <v/>
      </c>
      <c r="J12" s="119" t="n">
        <v>15673</v>
      </c>
      <c r="K12" s="117" t="n">
        <v>13084.04391666666</v>
      </c>
      <c r="L12" s="117" t="n">
        <v>18416.97920794</v>
      </c>
      <c r="M12" s="162">
        <f>K12+L12</f>
        <v/>
      </c>
      <c r="N12" s="88" t="n">
        <v>50</v>
      </c>
      <c r="O12" s="88" t="n">
        <v>52</v>
      </c>
      <c r="P12" s="88" t="n">
        <v>45</v>
      </c>
    </row>
    <row r="13">
      <c r="B13" s="16" t="inlineStr">
        <is>
          <t>ALBSFWY PHX</t>
        </is>
      </c>
      <c r="C13" s="17" t="n">
        <v>10021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1317</v>
      </c>
      <c r="E14" s="161" t="inlineStr">
        <is>
          <t>Room 5</t>
        </is>
      </c>
      <c r="F14" s="119" t="n">
        <v>20845</v>
      </c>
      <c r="G14" s="117" t="n">
        <v>21725.28625</v>
      </c>
      <c r="H14" s="117" t="n">
        <v>24264.78630011999</v>
      </c>
      <c r="I14" s="152">
        <f>G14+H14</f>
        <v/>
      </c>
      <c r="J14" s="119" t="n">
        <v>19957</v>
      </c>
      <c r="K14" s="117" t="n">
        <v>15123.5025</v>
      </c>
      <c r="L14" s="117" t="n">
        <v>23694.26998614</v>
      </c>
      <c r="M14" s="162">
        <f>K14+L14</f>
        <v/>
      </c>
      <c r="N14" s="88" t="n">
        <v>63</v>
      </c>
      <c r="O14" s="88" t="n">
        <v>57</v>
      </c>
      <c r="P14" s="88" t="n">
        <v>54</v>
      </c>
    </row>
    <row r="15">
      <c r="B15" s="28" t="inlineStr">
        <is>
          <t>FRY'S</t>
        </is>
      </c>
      <c r="C15" s="17">
        <f>31311-4082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967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4355.91087628</v>
      </c>
      <c r="I16" s="152">
        <f>G16+H16</f>
        <v/>
      </c>
      <c r="J16" s="119" t="n">
        <v>0</v>
      </c>
      <c r="K16" s="117" t="n">
        <v>0</v>
      </c>
      <c r="L16" s="117" t="n">
        <v>4225.38508722</v>
      </c>
      <c r="M16" s="162">
        <f>K16+L16</f>
        <v/>
      </c>
      <c r="N16" s="88" t="n">
        <v>13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50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10663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1751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5045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358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10517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31774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2372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16110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1210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358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G26" sqref="G2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10575</v>
      </c>
      <c r="G6" s="117" t="n">
        <v>3567</v>
      </c>
      <c r="H6" s="117" t="n">
        <v>1640.47079124</v>
      </c>
      <c r="I6" s="152">
        <f>G6+H6</f>
        <v/>
      </c>
      <c r="J6" s="119" t="n">
        <v>10242</v>
      </c>
      <c r="K6" s="117" t="n">
        <v>3451</v>
      </c>
      <c r="L6" s="117" t="n">
        <v>1073.32568506</v>
      </c>
      <c r="M6" s="162">
        <f>K6+L6</f>
        <v/>
      </c>
      <c r="N6" s="88" t="n">
        <v>38</v>
      </c>
      <c r="O6" s="88" t="n">
        <v>37</v>
      </c>
      <c r="P6" s="88" t="n">
        <v>34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8" t="n">
        <v>1</v>
      </c>
      <c r="O8" s="88" t="n">
        <v>1</v>
      </c>
      <c r="P8" s="88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5250</v>
      </c>
      <c r="G10" s="117" t="n">
        <v>6460.60025</v>
      </c>
      <c r="H10" s="117" t="n">
        <v>795.3366654999999</v>
      </c>
      <c r="I10" s="152">
        <f>G10+H10</f>
        <v/>
      </c>
      <c r="J10" s="119" t="n">
        <v>5181</v>
      </c>
      <c r="K10" s="117" t="n">
        <v>2685</v>
      </c>
      <c r="L10" s="117" t="n">
        <v>801.50616462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10</v>
      </c>
      <c r="O14" s="88" t="n">
        <v>7</v>
      </c>
      <c r="P14" s="88" t="n">
        <v>7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9401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945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5077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15825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Q21" sqref="Q2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68</v>
      </c>
      <c r="E6" s="161" t="inlineStr">
        <is>
          <t xml:space="preserve">Room 1 </t>
        </is>
      </c>
      <c r="F6" s="119" t="n">
        <v>25882</v>
      </c>
      <c r="G6" s="117" t="n">
        <v>12223.74001666667</v>
      </c>
      <c r="H6" s="117" t="n">
        <v>5809.41548806</v>
      </c>
      <c r="I6" s="152">
        <f>G6+H6</f>
        <v/>
      </c>
      <c r="J6" s="119" t="n">
        <v>25521</v>
      </c>
      <c r="K6" s="117" t="n">
        <v>11538.34751666667</v>
      </c>
      <c r="L6" s="117" t="n">
        <v>4982.944360000002</v>
      </c>
      <c r="M6" s="162">
        <f>K6+L6</f>
        <v/>
      </c>
      <c r="N6" s="88" t="n">
        <v>70</v>
      </c>
      <c r="O6" s="88" t="n">
        <v>68</v>
      </c>
      <c r="P6" s="88" t="n">
        <v>62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3389.87625612</v>
      </c>
      <c r="I8" s="152">
        <f>G8+H8</f>
        <v/>
      </c>
      <c r="J8" s="119" t="n">
        <v>0</v>
      </c>
      <c r="K8" s="117" t="n">
        <v>0</v>
      </c>
      <c r="L8" s="117" t="n">
        <v>3345.901229619999</v>
      </c>
      <c r="M8" s="162">
        <f>K8+L8</f>
        <v/>
      </c>
      <c r="N8" s="88" t="n">
        <v>5</v>
      </c>
      <c r="O8" s="88" t="n">
        <v>5</v>
      </c>
      <c r="P8" s="88" t="n">
        <v>3</v>
      </c>
    </row>
    <row r="9">
      <c r="B9" s="16" t="inlineStr">
        <is>
          <t>SMITH'S</t>
        </is>
      </c>
      <c r="C9" s="17" t="n">
        <v>1669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395</v>
      </c>
      <c r="E10" s="161" t="inlineStr">
        <is>
          <t>Room 3</t>
        </is>
      </c>
      <c r="F10" s="119" t="n">
        <v>17349</v>
      </c>
      <c r="G10" s="117" t="n">
        <v>12431.316</v>
      </c>
      <c r="H10" s="117" t="n">
        <v>877.5973554999998</v>
      </c>
      <c r="I10" s="152">
        <f>G10+H10</f>
        <v/>
      </c>
      <c r="J10" s="119" t="n">
        <v>17233</v>
      </c>
      <c r="K10" s="117" t="n">
        <v>11858.184</v>
      </c>
      <c r="L10" s="117" t="n">
        <v>939.8080154400001</v>
      </c>
      <c r="M10" s="162">
        <f>K10+L10</f>
        <v/>
      </c>
      <c r="N10" s="88" t="n">
        <v>47</v>
      </c>
      <c r="O10" s="88" t="n">
        <v>51</v>
      </c>
      <c r="P10" s="88" t="n">
        <v>44</v>
      </c>
    </row>
    <row r="11">
      <c r="B11" s="28" t="inlineStr">
        <is>
          <t>SPROUTS CO</t>
        </is>
      </c>
      <c r="C11" s="17" t="n">
        <v>300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1934</v>
      </c>
      <c r="E12" s="161" t="inlineStr">
        <is>
          <t>Room 4</t>
        </is>
      </c>
      <c r="F12" s="119" t="n">
        <v>14054</v>
      </c>
      <c r="G12" s="117" t="n">
        <v>12825.48741666667</v>
      </c>
      <c r="H12" s="117" t="n">
        <v>19856.13675364001</v>
      </c>
      <c r="I12" s="152">
        <f>G12+H12</f>
        <v/>
      </c>
      <c r="J12" s="119" t="n">
        <v>14659</v>
      </c>
      <c r="K12" s="117" t="n">
        <v>13990.69591666667</v>
      </c>
      <c r="L12" s="117" t="n">
        <v>20157.11223749</v>
      </c>
      <c r="M12" s="162">
        <f>K12+L12</f>
        <v/>
      </c>
      <c r="N12" s="88" t="n">
        <v>48</v>
      </c>
      <c r="O12" s="88" t="n">
        <v>49</v>
      </c>
      <c r="P12" s="88" t="n">
        <v>35</v>
      </c>
    </row>
    <row r="13">
      <c r="B13" s="16" t="inlineStr">
        <is>
          <t>ALBSFWY PHX</t>
        </is>
      </c>
      <c r="C13" s="17" t="n">
        <v>5361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1959</v>
      </c>
      <c r="E14" s="161" t="inlineStr">
        <is>
          <t>Room 5</t>
        </is>
      </c>
      <c r="F14" s="119" t="n">
        <v>22652</v>
      </c>
      <c r="G14" s="117" t="n">
        <v>19470.9325</v>
      </c>
      <c r="H14" s="117" t="n">
        <v>27610.47116387999</v>
      </c>
      <c r="I14" s="152">
        <f>G14+H14</f>
        <v/>
      </c>
      <c r="J14" s="119" t="n">
        <v>23000</v>
      </c>
      <c r="K14" s="117" t="n">
        <v>22074.156</v>
      </c>
      <c r="L14" s="117" t="n">
        <v>27966.94414144</v>
      </c>
      <c r="M14" s="162">
        <f>K14+L14</f>
        <v/>
      </c>
      <c r="N14" s="88" t="n">
        <v>63</v>
      </c>
      <c r="O14" s="88" t="n">
        <v>64</v>
      </c>
      <c r="P14" s="88" t="n">
        <v>52</v>
      </c>
    </row>
    <row r="15">
      <c r="B15" s="28" t="inlineStr">
        <is>
          <t>FRY'S</t>
        </is>
      </c>
      <c r="C15" s="17" t="n">
        <v>33505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1832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8331.70771456</v>
      </c>
      <c r="I16" s="152">
        <f>G16+H16</f>
        <v/>
      </c>
      <c r="J16" s="119" t="n">
        <v>0</v>
      </c>
      <c r="K16" s="117" t="n">
        <v>0</v>
      </c>
      <c r="L16" s="117" t="n">
        <v>8209.382412299999</v>
      </c>
      <c r="M16" s="162">
        <f>K16+L16</f>
        <v/>
      </c>
      <c r="N16" s="88" t="n">
        <v>11</v>
      </c>
      <c r="O16" s="88" t="n">
        <v>9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342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10662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1316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4903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726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6302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38306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68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1934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16405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695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726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I23" sqref="I2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91</v>
      </c>
      <c r="E6" s="161" t="inlineStr">
        <is>
          <t xml:space="preserve">Room 1 </t>
        </is>
      </c>
      <c r="F6" s="119" t="n">
        <v>28039</v>
      </c>
      <c r="G6" s="117" t="n">
        <v>11517.11181666667</v>
      </c>
      <c r="H6" s="117" t="n">
        <v>6622.930472600004</v>
      </c>
      <c r="I6" s="152">
        <f>G6+H6</f>
        <v/>
      </c>
      <c r="J6" s="119" t="n">
        <v>28249</v>
      </c>
      <c r="K6" s="117" t="n">
        <v>12862.96781666667</v>
      </c>
      <c r="L6" s="117" t="n">
        <v>6992.316698080002</v>
      </c>
      <c r="M6" s="162">
        <f>K6+L6</f>
        <v/>
      </c>
      <c r="N6" s="88" t="n">
        <v>77</v>
      </c>
      <c r="O6" s="88" t="n">
        <v>73</v>
      </c>
      <c r="P6" s="88" t="n">
        <v>71</v>
      </c>
    </row>
    <row r="7">
      <c r="A7" s="166" t="n"/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3299.32440916</v>
      </c>
      <c r="I8" s="152">
        <f>G8+H8</f>
        <v/>
      </c>
      <c r="J8" s="119" t="n">
        <v>0</v>
      </c>
      <c r="K8" s="117" t="n">
        <v>0</v>
      </c>
      <c r="L8" s="117" t="n">
        <v>3317.74338974</v>
      </c>
      <c r="M8" s="162">
        <f>K8+L8</f>
        <v/>
      </c>
      <c r="N8" s="88" t="n">
        <v>5</v>
      </c>
      <c r="O8" s="88" t="n">
        <v>5</v>
      </c>
      <c r="P8" s="88" t="n">
        <v>4</v>
      </c>
    </row>
    <row r="9">
      <c r="B9" s="16" t="inlineStr">
        <is>
          <t>SMITH'S</t>
        </is>
      </c>
      <c r="C9" s="17" t="n">
        <v>2485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585</v>
      </c>
      <c r="E10" s="161" t="inlineStr">
        <is>
          <t>Room 3</t>
        </is>
      </c>
      <c r="F10" s="119" t="n">
        <v>17228</v>
      </c>
      <c r="G10" s="117" t="n">
        <v>10431.16558333333</v>
      </c>
      <c r="H10" s="117" t="n">
        <v>1178.7793724</v>
      </c>
      <c r="I10" s="152">
        <f>G10+H10</f>
        <v/>
      </c>
      <c r="J10" s="119" t="n">
        <v>17603</v>
      </c>
      <c r="K10" s="117" t="n">
        <v>10942.14758333334</v>
      </c>
      <c r="L10" s="117" t="n">
        <v>1159.79425776</v>
      </c>
      <c r="M10" s="162">
        <f>K10+L10</f>
        <v/>
      </c>
      <c r="N10" s="88" t="n">
        <v>50</v>
      </c>
      <c r="O10" s="88" t="n">
        <v>51</v>
      </c>
      <c r="P10" s="88" t="n">
        <v>48</v>
      </c>
    </row>
    <row r="11">
      <c r="B11" s="28" t="inlineStr">
        <is>
          <t>SPROUTS CO</t>
        </is>
      </c>
      <c r="C11" s="17" t="n">
        <v>415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2458</v>
      </c>
      <c r="E12" s="161" t="inlineStr">
        <is>
          <t>Room 4</t>
        </is>
      </c>
      <c r="F12" s="119" t="n">
        <v>15017</v>
      </c>
      <c r="G12" s="117" t="n">
        <v>11331.36583333333</v>
      </c>
      <c r="H12" s="117" t="n">
        <v>18039.39541122001</v>
      </c>
      <c r="I12" s="152">
        <f>G12+H12</f>
        <v/>
      </c>
      <c r="J12" s="119" t="n">
        <v>14944</v>
      </c>
      <c r="K12" s="117" t="n">
        <v>12476.63733333333</v>
      </c>
      <c r="L12" s="117" t="n">
        <v>18151.53908784</v>
      </c>
      <c r="M12" s="162">
        <f>K12+L12</f>
        <v/>
      </c>
      <c r="N12" s="88" t="n">
        <v>50</v>
      </c>
      <c r="O12" s="88" t="n">
        <v>50</v>
      </c>
      <c r="P12" s="88" t="n">
        <v>45</v>
      </c>
    </row>
    <row r="13">
      <c r="B13" s="16" t="inlineStr">
        <is>
          <t>ALBSFWY PHX</t>
        </is>
      </c>
      <c r="C13" s="17" t="n">
        <v>9227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1768</v>
      </c>
      <c r="E14" s="161" t="inlineStr">
        <is>
          <t>Room 5</t>
        </is>
      </c>
      <c r="F14" s="119" t="n">
        <v>24945</v>
      </c>
      <c r="G14" s="117" t="n">
        <v>19223.72125</v>
      </c>
      <c r="H14" s="117" t="n">
        <v>30458.53670025997</v>
      </c>
      <c r="I14" s="152">
        <f>G14+H14</f>
        <v/>
      </c>
      <c r="J14" s="119" t="n">
        <v>25192</v>
      </c>
      <c r="K14" s="117" t="n">
        <v>22009.29525</v>
      </c>
      <c r="L14" s="117" t="n">
        <v>30865.10310396001</v>
      </c>
      <c r="M14" s="162">
        <f>K14+L14</f>
        <v/>
      </c>
      <c r="N14" s="88" t="n">
        <v>63</v>
      </c>
      <c r="O14" s="88" t="n">
        <v>67</v>
      </c>
      <c r="P14" s="88" t="n">
        <v>54</v>
      </c>
    </row>
    <row r="15">
      <c r="B15" s="28" t="inlineStr">
        <is>
          <t>FRY'S</t>
        </is>
      </c>
      <c r="C15" s="17">
        <f>37114-6068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1301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4264.88421742</v>
      </c>
      <c r="I16" s="152">
        <f>G16+H16</f>
        <v/>
      </c>
      <c r="J16" s="119" t="n">
        <v>0</v>
      </c>
      <c r="K16" s="117" t="n">
        <v>0</v>
      </c>
      <c r="L16" s="117" t="n">
        <v>4410.75351252</v>
      </c>
      <c r="M16" s="162">
        <f>K16+L16</f>
        <v/>
      </c>
      <c r="N16" s="88" t="n">
        <v>13</v>
      </c>
      <c r="O16" s="88" t="n">
        <v>12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9646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1268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5129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696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8762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36892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91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2458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16485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1000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696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M38" sqref="M3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15</v>
      </c>
      <c r="E6" s="161" t="inlineStr">
        <is>
          <t xml:space="preserve">Room 1 </t>
        </is>
      </c>
      <c r="F6" s="119" t="n">
        <v>25621</v>
      </c>
      <c r="G6" s="117" t="n">
        <v>11850.706875</v>
      </c>
      <c r="H6" s="117" t="n">
        <v>6077.157710859999</v>
      </c>
      <c r="I6" s="152">
        <f>G6+H6</f>
        <v/>
      </c>
      <c r="J6" s="119" t="n">
        <v>26562</v>
      </c>
      <c r="K6" s="117" t="n">
        <v>13955.563875</v>
      </c>
      <c r="L6" s="117" t="n">
        <v>6354.206019800001</v>
      </c>
      <c r="M6" s="162">
        <f>K6+L6</f>
        <v/>
      </c>
      <c r="N6" s="88" t="n">
        <v>68</v>
      </c>
      <c r="O6" s="88" t="n">
        <v>65</v>
      </c>
      <c r="P6" s="88" t="n">
        <v>61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3726.039956739999</v>
      </c>
      <c r="I8" s="152">
        <f>G8+H8</f>
        <v/>
      </c>
      <c r="J8" s="119" t="n">
        <v>0</v>
      </c>
      <c r="K8" s="117" t="n">
        <v>0</v>
      </c>
      <c r="L8" s="117" t="n">
        <v>3735.18902016</v>
      </c>
      <c r="M8" s="162">
        <f>K8+L8</f>
        <v/>
      </c>
      <c r="N8" s="88" t="n">
        <v>4</v>
      </c>
      <c r="O8" s="88" t="n">
        <v>4</v>
      </c>
      <c r="P8" s="88" t="n">
        <v>4</v>
      </c>
    </row>
    <row r="9">
      <c r="B9" s="16" t="inlineStr">
        <is>
          <t>SMITH'S</t>
        </is>
      </c>
      <c r="C9" s="17" t="n">
        <v>1690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17078</v>
      </c>
      <c r="G10" s="117" t="n">
        <v>12884.3115</v>
      </c>
      <c r="H10" s="117" t="n">
        <v>850.8539473000001</v>
      </c>
      <c r="I10" s="152">
        <f>G10+H10</f>
        <v/>
      </c>
      <c r="J10" s="119" t="n">
        <v>17339</v>
      </c>
      <c r="K10" s="117" t="n">
        <v>13651.505</v>
      </c>
      <c r="L10" s="117" t="n">
        <v>907.89128876</v>
      </c>
      <c r="M10" s="162">
        <f>K10+L10</f>
        <v/>
      </c>
      <c r="N10" s="88" t="n">
        <v>49</v>
      </c>
      <c r="O10" s="88" t="n">
        <v>49</v>
      </c>
      <c r="P10" s="88" t="n">
        <v>46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2495</v>
      </c>
      <c r="E12" s="161" t="inlineStr">
        <is>
          <t>Room 4</t>
        </is>
      </c>
      <c r="F12" s="119" t="n">
        <v>13355</v>
      </c>
      <c r="G12" s="117" t="n">
        <v>11487.68225</v>
      </c>
      <c r="H12" s="117" t="n">
        <v>18133.24264692001</v>
      </c>
      <c r="I12" s="152">
        <f>G12+H12</f>
        <v/>
      </c>
      <c r="J12" s="119" t="n">
        <v>13998</v>
      </c>
      <c r="K12" s="117" t="n">
        <v>13901.48325</v>
      </c>
      <c r="L12" s="117" t="n">
        <v>18664.4015245</v>
      </c>
      <c r="M12" s="162">
        <f>K12+L12</f>
        <v/>
      </c>
      <c r="N12" s="88" t="n">
        <v>49</v>
      </c>
      <c r="O12" s="88" t="n">
        <v>49</v>
      </c>
      <c r="P12" s="88" t="n">
        <v>45</v>
      </c>
    </row>
    <row r="13">
      <c r="B13" s="16" t="inlineStr">
        <is>
          <t>ALBSFWY PHX</t>
        </is>
      </c>
      <c r="C13" s="17" t="n">
        <v>10070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2005</v>
      </c>
      <c r="E14" s="161" t="inlineStr">
        <is>
          <t>Room 5</t>
        </is>
      </c>
      <c r="F14" s="119" t="n">
        <v>21082</v>
      </c>
      <c r="G14" s="117" t="n">
        <v>18431.2925</v>
      </c>
      <c r="H14" s="117" t="n">
        <v>26850.01939756002</v>
      </c>
      <c r="I14" s="152">
        <f>G14+H14</f>
        <v/>
      </c>
      <c r="J14" s="119" t="n">
        <v>21848</v>
      </c>
      <c r="K14" s="117" t="n">
        <v>21906.65275</v>
      </c>
      <c r="L14" s="117" t="n">
        <v>27923.78459628002</v>
      </c>
      <c r="M14" s="162">
        <f>K14+L14</f>
        <v/>
      </c>
      <c r="N14" s="88" t="n">
        <v>63</v>
      </c>
      <c r="O14" s="88" t="n">
        <v>64</v>
      </c>
      <c r="P14" s="88" t="n">
        <v>56</v>
      </c>
    </row>
    <row r="15">
      <c r="B15" s="28" t="inlineStr">
        <is>
          <t>FRY'S</t>
        </is>
      </c>
      <c r="C15" s="17">
        <f>40177-5959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1894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8699.395450960001</v>
      </c>
      <c r="I16" s="152">
        <f>G16+H16</f>
        <v/>
      </c>
      <c r="J16" s="119" t="n">
        <v>0</v>
      </c>
      <c r="K16" s="117" t="n">
        <v>0</v>
      </c>
      <c r="L16" s="117" t="n">
        <v>8775.412578719999</v>
      </c>
      <c r="M16" s="162">
        <f>K16+L16</f>
        <v/>
      </c>
      <c r="N16" s="88" t="n">
        <v>10</v>
      </c>
      <c r="O16" s="88" t="n">
        <v>11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370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10672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1571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5358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190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9513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38767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15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2495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16965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190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N27" sqref="N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165</v>
      </c>
      <c r="E6" s="161" t="inlineStr">
        <is>
          <t xml:space="preserve">Room 1 </t>
        </is>
      </c>
      <c r="F6" s="119" t="n">
        <v>27532</v>
      </c>
      <c r="G6" s="117" t="n">
        <v>11901.84603333334</v>
      </c>
      <c r="H6" s="117" t="n">
        <v>6597.61082248</v>
      </c>
      <c r="I6" s="152">
        <f>G6+H6</f>
        <v/>
      </c>
      <c r="J6" s="119" t="n">
        <v>25890</v>
      </c>
      <c r="K6" s="117" t="n">
        <v>12175.58653333333</v>
      </c>
      <c r="L6" s="117" t="n">
        <v>6693.731627480001</v>
      </c>
      <c r="M6" s="162">
        <f>K6+L6</f>
        <v/>
      </c>
      <c r="N6" s="88" t="n">
        <v>68</v>
      </c>
      <c r="O6" s="88" t="n">
        <v>66</v>
      </c>
      <c r="P6" s="88" t="n">
        <v>60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2913.91888176</v>
      </c>
      <c r="I8" s="152">
        <f>G8+H8</f>
        <v/>
      </c>
      <c r="J8" s="119" t="n">
        <v>0</v>
      </c>
      <c r="K8" s="117" t="n">
        <v>0</v>
      </c>
      <c r="L8" s="117" t="n">
        <v>2610.466977699999</v>
      </c>
      <c r="M8" s="162">
        <f>K8+L8</f>
        <v/>
      </c>
      <c r="N8" s="88" t="n">
        <v>5</v>
      </c>
      <c r="O8" s="88" t="n">
        <v>5</v>
      </c>
      <c r="P8" s="88" t="n">
        <v>5</v>
      </c>
    </row>
    <row r="9">
      <c r="B9" s="16" t="inlineStr">
        <is>
          <t>SMITH'S</t>
        </is>
      </c>
      <c r="C9" s="17" t="n">
        <v>2753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985</v>
      </c>
      <c r="E10" s="161" t="inlineStr">
        <is>
          <t>Room 3</t>
        </is>
      </c>
      <c r="F10" s="119" t="n">
        <v>16809</v>
      </c>
      <c r="G10" s="117" t="n">
        <v>10565.21325</v>
      </c>
      <c r="H10" s="117" t="n">
        <v>1116.00188736</v>
      </c>
      <c r="I10" s="152">
        <f>G10+H10</f>
        <v/>
      </c>
      <c r="J10" s="119" t="n">
        <v>16687</v>
      </c>
      <c r="K10" s="117" t="n">
        <v>11031.66525</v>
      </c>
      <c r="L10" s="117" t="n">
        <v>1129.4692728</v>
      </c>
      <c r="M10" s="162">
        <f>K10+L10</f>
        <v/>
      </c>
      <c r="N10" s="88" t="n">
        <v>53</v>
      </c>
      <c r="O10" s="88" t="n">
        <v>52</v>
      </c>
      <c r="P10" s="88" t="n">
        <v>49</v>
      </c>
    </row>
    <row r="11">
      <c r="B11" s="28" t="inlineStr">
        <is>
          <t>SPROUTS CO</t>
        </is>
      </c>
      <c r="C11" s="17" t="n">
        <v>575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2266</v>
      </c>
      <c r="E12" s="161" t="inlineStr">
        <is>
          <t>Room 4</t>
        </is>
      </c>
      <c r="F12" s="119" t="n">
        <v>16424</v>
      </c>
      <c r="G12" s="117" t="n">
        <v>11464.98141666667</v>
      </c>
      <c r="H12" s="117" t="n">
        <v>19287.29040380001</v>
      </c>
      <c r="I12" s="152">
        <f>G12+H12</f>
        <v/>
      </c>
      <c r="J12" s="119" t="n">
        <v>16833</v>
      </c>
      <c r="K12" s="117" t="n">
        <v>14063.71866666666</v>
      </c>
      <c r="L12" s="117" t="n">
        <v>19935.27683526</v>
      </c>
      <c r="M12" s="162">
        <f>K12+L12</f>
        <v/>
      </c>
      <c r="N12" s="88" t="n">
        <v>51</v>
      </c>
      <c r="O12" s="88" t="n">
        <v>48</v>
      </c>
      <c r="P12" s="88" t="n">
        <v>45</v>
      </c>
    </row>
    <row r="13">
      <c r="B13" s="16" t="inlineStr">
        <is>
          <t>ALBSFWY PHX</t>
        </is>
      </c>
      <c r="C13" s="17" t="n">
        <v>9569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1838</v>
      </c>
      <c r="E14" s="161" t="inlineStr">
        <is>
          <t>Room 5</t>
        </is>
      </c>
      <c r="F14" s="119" t="n">
        <v>26620</v>
      </c>
      <c r="G14" s="117" t="n">
        <v>19546.99</v>
      </c>
      <c r="H14" s="117" t="n">
        <v>33140.06155082004</v>
      </c>
      <c r="I14" s="152">
        <f>G14+H14</f>
        <v/>
      </c>
      <c r="J14" s="119" t="n">
        <v>27452</v>
      </c>
      <c r="K14" s="117" t="n">
        <v>23900.59425</v>
      </c>
      <c r="L14" s="117" t="n">
        <v>34206.56429110002</v>
      </c>
      <c r="M14" s="162">
        <f>K14+L14</f>
        <v/>
      </c>
      <c r="N14" s="88" t="n">
        <v>66</v>
      </c>
      <c r="O14" s="88" t="n">
        <v>64</v>
      </c>
      <c r="P14" s="88" t="n">
        <v>60</v>
      </c>
    </row>
    <row r="15">
      <c r="B15" s="28" t="inlineStr">
        <is>
          <t>FRY'S</t>
        </is>
      </c>
      <c r="C15" s="17">
        <f>40279-6012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1368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4670.930571899999</v>
      </c>
      <c r="I16" s="152">
        <f>G16+H16</f>
        <v/>
      </c>
      <c r="J16" s="119" t="n">
        <v>0</v>
      </c>
      <c r="K16" s="117" t="n">
        <v>0</v>
      </c>
      <c r="L16" s="117" t="n">
        <v>4620.968158879999</v>
      </c>
      <c r="M16" s="162">
        <f>K16+L16</f>
        <v/>
      </c>
      <c r="N16" s="88" t="n">
        <v>11</v>
      </c>
      <c r="O16" s="88" t="n">
        <v>9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53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8057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2082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4113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10025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39034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165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2266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15565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1560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O17" sqref="O1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28104</v>
      </c>
      <c r="G6" s="117" t="n">
        <v>13361</v>
      </c>
      <c r="H6" s="117" t="n">
        <v>6241</v>
      </c>
      <c r="I6" s="152">
        <f>G6+H6</f>
        <v/>
      </c>
      <c r="J6" s="119" t="n">
        <v>27516</v>
      </c>
      <c r="K6" s="117" t="n">
        <v>13604.0785</v>
      </c>
      <c r="L6" s="117" t="n">
        <v>6378.307244900006</v>
      </c>
      <c r="M6" s="162">
        <f>K6+L6</f>
        <v/>
      </c>
      <c r="N6" s="88" t="n">
        <v>70</v>
      </c>
      <c r="O6" s="88" t="n">
        <v>68</v>
      </c>
      <c r="P6" s="88" t="n">
        <v>66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3807</v>
      </c>
      <c r="I8" s="152">
        <f>G8+H8</f>
        <v/>
      </c>
      <c r="J8" s="119" t="n">
        <v>0</v>
      </c>
      <c r="K8" s="117" t="n">
        <v>0</v>
      </c>
      <c r="L8" s="117" t="n">
        <v>3743.02958092</v>
      </c>
      <c r="M8" s="162">
        <f>K8+L8</f>
        <v/>
      </c>
      <c r="N8" s="88" t="n">
        <v>5</v>
      </c>
      <c r="O8" s="88" t="n">
        <v>5</v>
      </c>
      <c r="P8" s="88" t="n">
        <v>5</v>
      </c>
    </row>
    <row r="9">
      <c r="B9" s="16" t="inlineStr">
        <is>
          <t>SMITH'S</t>
        </is>
      </c>
      <c r="C9" s="17" t="n">
        <v>1937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16707</v>
      </c>
      <c r="G10" s="117" t="n">
        <v>11889</v>
      </c>
      <c r="H10" s="117" t="n">
        <v>677</v>
      </c>
      <c r="I10" s="152">
        <f>G10+H10</f>
        <v/>
      </c>
      <c r="J10" s="119" t="n">
        <v>16909</v>
      </c>
      <c r="K10" s="117" t="n">
        <v>12144.17033333334</v>
      </c>
      <c r="L10" s="117" t="n">
        <v>732.8928546599999</v>
      </c>
      <c r="M10" s="162">
        <f>K10+L10</f>
        <v/>
      </c>
      <c r="N10" s="88" t="n">
        <v>46</v>
      </c>
      <c r="O10" s="88" t="n">
        <v>48</v>
      </c>
      <c r="P10" s="88" t="n">
        <v>46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4959</v>
      </c>
      <c r="E12" s="161" t="inlineStr">
        <is>
          <t>Room 4</t>
        </is>
      </c>
      <c r="F12" s="119" t="n">
        <v>15071</v>
      </c>
      <c r="G12" s="117" t="n">
        <v>13762</v>
      </c>
      <c r="H12" s="117" t="n">
        <v>21850</v>
      </c>
      <c r="I12" s="152">
        <f>G12+H12</f>
        <v/>
      </c>
      <c r="J12" s="119" t="n">
        <v>16316</v>
      </c>
      <c r="K12" s="117" t="n">
        <v>16139.21025</v>
      </c>
      <c r="L12" s="117" t="n">
        <v>21830.59361572</v>
      </c>
      <c r="M12" s="162">
        <f>K12+L12</f>
        <v/>
      </c>
      <c r="N12" s="88" t="n">
        <v>48</v>
      </c>
      <c r="O12" s="88" t="n">
        <v>48</v>
      </c>
      <c r="P12" s="88" t="n">
        <v>48</v>
      </c>
    </row>
    <row r="13">
      <c r="B13" s="16" t="inlineStr">
        <is>
          <t>ALBSFWY PHX</t>
        </is>
      </c>
      <c r="C13" s="17" t="n">
        <v>9130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1960</v>
      </c>
      <c r="E14" s="161" t="inlineStr">
        <is>
          <t>Room 5</t>
        </is>
      </c>
      <c r="F14" s="119" t="n">
        <v>30303</v>
      </c>
      <c r="G14" s="117" t="n">
        <v>22779</v>
      </c>
      <c r="H14" s="117" t="n">
        <v>37540</v>
      </c>
      <c r="I14" s="152">
        <f>G14+H14</f>
        <v/>
      </c>
      <c r="J14" s="119" t="n">
        <v>30576</v>
      </c>
      <c r="K14" s="117" t="n">
        <v>26271.00925</v>
      </c>
      <c r="L14" s="117" t="n">
        <v>37852.32671973998</v>
      </c>
      <c r="M14" s="162">
        <f>K14+L14</f>
        <v/>
      </c>
      <c r="N14" s="88" t="n">
        <v>63</v>
      </c>
      <c r="O14" s="88" t="n">
        <v>63</v>
      </c>
      <c r="P14" s="88" t="n">
        <v>60</v>
      </c>
    </row>
    <row r="15">
      <c r="B15" s="28" t="inlineStr">
        <is>
          <t>FRY'S</t>
        </is>
      </c>
      <c r="C15" s="17">
        <f>41987-6104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1855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9415</v>
      </c>
      <c r="I16" s="152">
        <f>G16+H16</f>
        <v/>
      </c>
      <c r="J16" s="119" t="n">
        <v>0</v>
      </c>
      <c r="K16" s="117" t="n">
        <v>0</v>
      </c>
      <c r="L16" s="117" t="n">
        <v>9537.90519408</v>
      </c>
      <c r="M16" s="162">
        <f>K16+L16</f>
        <v/>
      </c>
      <c r="N16" s="88" t="n">
        <v>14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352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9538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598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4927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1238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7978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41917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4959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13950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1238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44779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67</v>
      </c>
      <c r="E6" s="161" t="inlineStr">
        <is>
          <t xml:space="preserve">Room 1 </t>
        </is>
      </c>
      <c r="F6" s="119" t="n">
        <v>27875</v>
      </c>
      <c r="G6" s="117" t="n">
        <v>10782.11799166667</v>
      </c>
      <c r="H6" s="117" t="n">
        <v>6412.547794660003</v>
      </c>
      <c r="I6" s="152">
        <f>G6+H6</f>
        <v/>
      </c>
      <c r="J6" s="119" t="n">
        <v>26735</v>
      </c>
      <c r="K6" s="117" t="n">
        <v>11934.99949166667</v>
      </c>
      <c r="L6" s="117" t="n">
        <v>6575.335106580003</v>
      </c>
      <c r="M6" s="162">
        <f>K6+L6</f>
        <v/>
      </c>
      <c r="N6" s="88" t="n">
        <v>75</v>
      </c>
      <c r="O6" s="88" t="n">
        <v>73</v>
      </c>
      <c r="P6" s="88" t="n">
        <v>69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3474.56451762</v>
      </c>
      <c r="I8" s="152">
        <f>G8+H8</f>
        <v/>
      </c>
      <c r="J8" s="119" t="n">
        <v>0</v>
      </c>
      <c r="K8" s="117" t="n">
        <v>0</v>
      </c>
      <c r="L8" s="117" t="n">
        <v>3277.22645216</v>
      </c>
      <c r="M8" s="162">
        <f>K8+L8</f>
        <v/>
      </c>
      <c r="N8" s="88" t="n">
        <v>5</v>
      </c>
      <c r="O8" s="88" t="n">
        <v>5</v>
      </c>
      <c r="P8" s="88" t="n">
        <v>5</v>
      </c>
    </row>
    <row r="9">
      <c r="B9" s="16" t="inlineStr">
        <is>
          <t>SMITH'S</t>
        </is>
      </c>
      <c r="C9" s="17" t="n">
        <v>1748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785</v>
      </c>
      <c r="E10" s="161" t="inlineStr">
        <is>
          <t>Room 3</t>
        </is>
      </c>
      <c r="F10" s="119" t="n">
        <v>15044</v>
      </c>
      <c r="G10" s="117" t="n">
        <v>9291.218750000004</v>
      </c>
      <c r="H10" s="117" t="n">
        <v>1090.90579816</v>
      </c>
      <c r="I10" s="152">
        <f>G10+H10</f>
        <v/>
      </c>
      <c r="J10" s="119" t="n">
        <v>15160</v>
      </c>
      <c r="K10" s="117" t="n">
        <v>10366.90675</v>
      </c>
      <c r="L10" s="117" t="n">
        <v>1125.00477516</v>
      </c>
      <c r="M10" s="162">
        <f>K10+L10</f>
        <v/>
      </c>
      <c r="N10" s="88" t="n">
        <v>45</v>
      </c>
      <c r="O10" s="88" t="n">
        <v>46</v>
      </c>
      <c r="P10" s="88" t="n">
        <v>44</v>
      </c>
    </row>
    <row r="11">
      <c r="B11" s="28" t="inlineStr">
        <is>
          <t>SPROUTS CO</t>
        </is>
      </c>
      <c r="C11" s="17" t="n">
        <v>460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2527</v>
      </c>
      <c r="E12" s="161" t="inlineStr">
        <is>
          <t>Room 4</t>
        </is>
      </c>
      <c r="F12" s="119" t="n">
        <v>16222</v>
      </c>
      <c r="G12" s="117" t="n">
        <v>11640.08141666666</v>
      </c>
      <c r="H12" s="117" t="n">
        <v>17948.21144608</v>
      </c>
      <c r="I12" s="152">
        <f>G12+H12</f>
        <v/>
      </c>
      <c r="J12" s="119" t="n">
        <v>16321</v>
      </c>
      <c r="K12" s="117" t="n">
        <v>13296.06091666666</v>
      </c>
      <c r="L12" s="117" t="n">
        <v>17818.55745324001</v>
      </c>
      <c r="M12" s="162">
        <f>K12+L12</f>
        <v/>
      </c>
      <c r="N12" s="88" t="n">
        <v>49</v>
      </c>
      <c r="O12" s="88" t="n">
        <v>49</v>
      </c>
      <c r="P12" s="88" t="n">
        <v>46</v>
      </c>
    </row>
    <row r="13">
      <c r="B13" s="16" t="inlineStr">
        <is>
          <t>ALBSFWY PHX</t>
        </is>
      </c>
      <c r="C13" s="17" t="n">
        <v>11110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1315</v>
      </c>
      <c r="E14" s="161" t="inlineStr">
        <is>
          <t>Room 5</t>
        </is>
      </c>
      <c r="F14" s="119" t="n">
        <v>21270</v>
      </c>
      <c r="G14" s="117" t="n">
        <v>21477.56375</v>
      </c>
      <c r="H14" s="117" t="n">
        <v>25562.92368223999</v>
      </c>
      <c r="I14" s="152">
        <f>G14+H14</f>
        <v/>
      </c>
      <c r="J14" s="119" t="n">
        <v>22242</v>
      </c>
      <c r="K14" s="117" t="n">
        <v>17749.34875</v>
      </c>
      <c r="L14" s="117" t="n">
        <v>27506.16184966</v>
      </c>
      <c r="M14" s="162">
        <f>K14+L14</f>
        <v/>
      </c>
      <c r="N14" s="88" t="n">
        <v>57</v>
      </c>
      <c r="O14" s="88" t="n">
        <v>58</v>
      </c>
      <c r="P14" s="88" t="n">
        <v>46</v>
      </c>
    </row>
    <row r="15">
      <c r="B15" s="28" t="inlineStr">
        <is>
          <t>FRY'S</t>
        </is>
      </c>
      <c r="C15" s="17">
        <f>31679-4083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970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4319.8552681</v>
      </c>
      <c r="I16" s="152">
        <f>G16+H16</f>
        <v/>
      </c>
      <c r="J16" s="119" t="n">
        <v>0</v>
      </c>
      <c r="K16" s="117" t="n">
        <v>0</v>
      </c>
      <c r="L16" s="117" t="n">
        <v>4195.17209096</v>
      </c>
      <c r="M16" s="162">
        <f>K16+L16</f>
        <v/>
      </c>
      <c r="N16" s="88" t="n">
        <v>11</v>
      </c>
      <c r="O16" s="88" t="n">
        <v>11</v>
      </c>
      <c r="P16" s="88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50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9844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1813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5069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383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11144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31451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67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2527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16080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1245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383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J24" sqref="J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10120</v>
      </c>
      <c r="G6" s="117" t="n">
        <v>11980.02966666667</v>
      </c>
      <c r="H6" s="117" t="n">
        <v>148.021875</v>
      </c>
      <c r="I6" s="152">
        <f>G6+H6</f>
        <v/>
      </c>
      <c r="J6" s="119" t="n">
        <v>10773</v>
      </c>
      <c r="K6" s="117" t="n">
        <v>3824.253241666667</v>
      </c>
      <c r="L6" s="117" t="n">
        <v>818.5877384600001</v>
      </c>
      <c r="M6" s="162">
        <f>K6+L6</f>
        <v/>
      </c>
      <c r="N6" s="88" t="n">
        <v>37</v>
      </c>
      <c r="O6" s="88" t="n">
        <v>37</v>
      </c>
      <c r="P6" s="88" t="n">
        <v>35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88" t="n">
        <v>1</v>
      </c>
      <c r="O8" s="88" t="n">
        <v>1</v>
      </c>
      <c r="P8" s="88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5105</v>
      </c>
      <c r="G10" s="117" t="n">
        <v>6156.931999999999</v>
      </c>
      <c r="H10" s="117" t="n">
        <v>790.0736654999998</v>
      </c>
      <c r="I10" s="152">
        <f>G10+H10</f>
        <v/>
      </c>
      <c r="J10" s="119" t="n">
        <v>5583</v>
      </c>
      <c r="K10" s="117" t="n">
        <v>3009.09325</v>
      </c>
      <c r="L10" s="117" t="n">
        <v>863.60293324</v>
      </c>
      <c r="M10" s="162">
        <f>K10+L10</f>
        <v/>
      </c>
      <c r="N10" s="88" t="n">
        <v>0</v>
      </c>
      <c r="O10" s="88" t="n">
        <v>0</v>
      </c>
      <c r="P10" s="88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88" t="n">
        <v>0</v>
      </c>
      <c r="O12" s="88" t="n">
        <v>0</v>
      </c>
      <c r="P12" s="88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0</v>
      </c>
      <c r="G14" s="117" t="n">
        <v>0</v>
      </c>
      <c r="H14" s="117" t="n">
        <v>0</v>
      </c>
      <c r="I14" s="152">
        <f>G14+H14</f>
        <v/>
      </c>
      <c r="J14" s="119" t="n">
        <v>0</v>
      </c>
      <c r="K14" s="117" t="n">
        <v>0</v>
      </c>
      <c r="L14" s="117" t="n">
        <v>0</v>
      </c>
      <c r="M14" s="162">
        <f>K14+L14</f>
        <v/>
      </c>
      <c r="N14" s="88" t="n">
        <v>11</v>
      </c>
      <c r="O14" s="88" t="n">
        <v>10</v>
      </c>
      <c r="P14" s="88" t="n">
        <v>9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88" t="n">
        <v>0</v>
      </c>
      <c r="O16" s="88" t="n">
        <v>0</v>
      </c>
      <c r="P16" s="88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10546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1179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4631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0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15225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2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62</v>
      </c>
      <c r="E6" s="161" t="inlineStr">
        <is>
          <t xml:space="preserve">Room 1 </t>
        </is>
      </c>
      <c r="F6" s="119" t="n">
        <v>28178</v>
      </c>
      <c r="G6" s="117" t="n">
        <v>12442.26427499999</v>
      </c>
      <c r="H6" s="117" t="n">
        <v>5381.015773380004</v>
      </c>
      <c r="I6" s="152">
        <f>G6+H6</f>
        <v/>
      </c>
      <c r="J6" s="119" t="n">
        <v>26874</v>
      </c>
      <c r="K6" s="117" t="n">
        <v>11815.03577499999</v>
      </c>
      <c r="L6" s="117" t="n">
        <v>5652.942492080004</v>
      </c>
      <c r="M6" s="162">
        <f>K6+L6</f>
        <v/>
      </c>
      <c r="N6" s="88" t="n">
        <v>69</v>
      </c>
      <c r="O6" s="88" t="n">
        <v>67</v>
      </c>
      <c r="P6" s="88" t="n">
        <v>62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3477.508141259999</v>
      </c>
      <c r="I8" s="152">
        <f>G8+H8</f>
        <v/>
      </c>
      <c r="J8" s="119" t="n">
        <v>0</v>
      </c>
      <c r="K8" s="117" t="n">
        <v>0</v>
      </c>
      <c r="L8" s="117" t="n">
        <v>3368.4967744</v>
      </c>
      <c r="M8" s="162">
        <f>K8+L8</f>
        <v/>
      </c>
      <c r="N8" s="88" t="n">
        <v>5</v>
      </c>
      <c r="O8" s="88" t="n">
        <v>5</v>
      </c>
      <c r="P8" s="88" t="n">
        <v>5</v>
      </c>
    </row>
    <row r="9">
      <c r="B9" s="16" t="inlineStr">
        <is>
          <t>SMITH'S</t>
        </is>
      </c>
      <c r="C9" s="17" t="n">
        <v>1638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705</v>
      </c>
      <c r="E10" s="161" t="inlineStr">
        <is>
          <t>Room 3</t>
        </is>
      </c>
      <c r="F10" s="119" t="n">
        <v>17730</v>
      </c>
      <c r="G10" s="117" t="n">
        <v>12352.21883333333</v>
      </c>
      <c r="H10" s="117" t="n">
        <v>899.5903798999999</v>
      </c>
      <c r="I10" s="152">
        <f>G10+H10</f>
        <v/>
      </c>
      <c r="J10" s="119" t="n">
        <v>17409</v>
      </c>
      <c r="K10" s="117" t="n">
        <v>12159.41033333334</v>
      </c>
      <c r="L10" s="117" t="n">
        <v>888.20945818</v>
      </c>
      <c r="M10" s="162">
        <f>K10+L10</f>
        <v/>
      </c>
      <c r="N10" s="88" t="n">
        <v>46</v>
      </c>
      <c r="O10" s="88" t="n">
        <v>45</v>
      </c>
      <c r="P10" s="88" t="n">
        <v>41</v>
      </c>
    </row>
    <row r="11">
      <c r="B11" s="28" t="inlineStr">
        <is>
          <t>SPROUTS CO</t>
        </is>
      </c>
      <c r="C11" s="17" t="n">
        <v>300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1496</v>
      </c>
      <c r="E12" s="161" t="inlineStr">
        <is>
          <t>Room 4</t>
        </is>
      </c>
      <c r="F12" s="119" t="n">
        <v>13943</v>
      </c>
      <c r="G12" s="117" t="n">
        <v>12838.59725</v>
      </c>
      <c r="H12" s="117" t="n">
        <v>19947.99760628</v>
      </c>
      <c r="I12" s="152">
        <f>G12+H12</f>
        <v/>
      </c>
      <c r="J12" s="119" t="n">
        <v>14766</v>
      </c>
      <c r="K12" s="117" t="n">
        <v>13455.346</v>
      </c>
      <c r="L12" s="117" t="n">
        <v>20135.89862874999</v>
      </c>
      <c r="M12" s="162">
        <f>K12+L12</f>
        <v/>
      </c>
      <c r="N12" s="88" t="n">
        <v>46</v>
      </c>
      <c r="O12" s="88" t="n">
        <v>45</v>
      </c>
      <c r="P12" s="88" t="n">
        <v>34</v>
      </c>
    </row>
    <row r="13">
      <c r="B13" s="16" t="inlineStr">
        <is>
          <t>ALBSFWY PHX</t>
        </is>
      </c>
      <c r="C13" s="17" t="n">
        <v>7976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1946</v>
      </c>
      <c r="E14" s="161" t="inlineStr">
        <is>
          <t>Room 5</t>
        </is>
      </c>
      <c r="F14" s="119" t="n">
        <v>21016</v>
      </c>
      <c r="G14" s="117" t="n">
        <v>18649.18</v>
      </c>
      <c r="H14" s="117" t="n">
        <v>26377.59805376003</v>
      </c>
      <c r="I14" s="152">
        <f>G14+H14</f>
        <v/>
      </c>
      <c r="J14" s="119" t="n">
        <v>21436</v>
      </c>
      <c r="K14" s="117" t="n">
        <v>21441.81075</v>
      </c>
      <c r="L14" s="117" t="n">
        <v>26948.24565592001</v>
      </c>
      <c r="M14" s="162">
        <f>K14+L14</f>
        <v/>
      </c>
      <c r="N14" s="88" t="n">
        <v>59</v>
      </c>
      <c r="O14" s="88" t="n">
        <v>60</v>
      </c>
      <c r="P14" s="88" t="n">
        <v>44</v>
      </c>
    </row>
    <row r="15">
      <c r="B15" s="28" t="inlineStr">
        <is>
          <t>FRY'S</t>
        </is>
      </c>
      <c r="C15" s="17" t="n">
        <v>32674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1833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8335.189836879999</v>
      </c>
      <c r="I16" s="152">
        <f>G16+H16</f>
        <v/>
      </c>
      <c r="J16" s="119" t="n">
        <v>0</v>
      </c>
      <c r="K16" s="117" t="n">
        <v>0</v>
      </c>
      <c r="L16" s="117" t="n">
        <v>8299.1611163</v>
      </c>
      <c r="M16" s="162">
        <f>K16+L16</f>
        <v/>
      </c>
      <c r="N16" s="88" t="n">
        <v>11</v>
      </c>
      <c r="O16" s="88" t="n">
        <v>9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333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8951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1507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4412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784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6973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37877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62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1496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16715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1005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784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P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132</v>
      </c>
      <c r="E6" s="161" t="inlineStr">
        <is>
          <t xml:space="preserve">Room 1 </t>
        </is>
      </c>
      <c r="F6" s="119" t="n">
        <v>30222</v>
      </c>
      <c r="G6" s="117" t="n">
        <v>11372.669625</v>
      </c>
      <c r="H6" s="117" t="n">
        <v>6632.400636259993</v>
      </c>
      <c r="I6" s="152">
        <f>G6+H6</f>
        <v/>
      </c>
      <c r="J6" s="119" t="n">
        <v>30828</v>
      </c>
      <c r="K6" s="117" t="n">
        <v>13372.668625</v>
      </c>
      <c r="L6" s="117" t="n">
        <v>7362.869691719997</v>
      </c>
      <c r="M6" s="162">
        <f>K6+L6</f>
        <v/>
      </c>
      <c r="N6" s="88" t="n">
        <v>75</v>
      </c>
      <c r="O6" s="88" t="n">
        <v>75</v>
      </c>
      <c r="P6" s="88" t="n">
        <v>71</v>
      </c>
    </row>
    <row r="7">
      <c r="A7" s="166" t="n"/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3175.408568780001</v>
      </c>
      <c r="I8" s="152">
        <f>G8+H8</f>
        <v/>
      </c>
      <c r="J8" s="119" t="n">
        <v>0</v>
      </c>
      <c r="K8" s="117" t="n">
        <v>0</v>
      </c>
      <c r="L8" s="117" t="n">
        <v>3347.969925560001</v>
      </c>
      <c r="M8" s="162">
        <f>K8+L8</f>
        <v/>
      </c>
      <c r="N8" s="88" t="n">
        <v>5</v>
      </c>
      <c r="O8" s="88" t="n">
        <v>5</v>
      </c>
      <c r="P8" s="88" t="n">
        <v>4</v>
      </c>
    </row>
    <row r="9">
      <c r="B9" s="16" t="inlineStr">
        <is>
          <t>SMITH'S</t>
        </is>
      </c>
      <c r="C9" s="17" t="n">
        <v>2519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370</v>
      </c>
      <c r="E10" s="161" t="inlineStr">
        <is>
          <t>Room 3</t>
        </is>
      </c>
      <c r="F10" s="119" t="n">
        <v>17839</v>
      </c>
      <c r="G10" s="117" t="n">
        <v>10252.42541666667</v>
      </c>
      <c r="H10" s="117" t="n">
        <v>1153.8616989</v>
      </c>
      <c r="I10" s="152">
        <f>G10+H10</f>
        <v/>
      </c>
      <c r="J10" s="119" t="n">
        <v>18376</v>
      </c>
      <c r="K10" s="117" t="n">
        <v>11031.04441666666</v>
      </c>
      <c r="L10" s="117" t="n">
        <v>1230.70055156</v>
      </c>
      <c r="M10" s="162">
        <f>K10+L10</f>
        <v/>
      </c>
      <c r="N10" s="88" t="n">
        <v>51</v>
      </c>
      <c r="O10" s="88" t="n">
        <v>51</v>
      </c>
      <c r="P10" s="88" t="n">
        <v>43</v>
      </c>
    </row>
    <row r="11">
      <c r="B11" s="28" t="inlineStr">
        <is>
          <t>SPROUTS CO</t>
        </is>
      </c>
      <c r="C11" s="17" t="n">
        <v>545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2350</v>
      </c>
      <c r="E12" s="161" t="inlineStr">
        <is>
          <t>Room 4</t>
        </is>
      </c>
      <c r="F12" s="119" t="n">
        <v>14345</v>
      </c>
      <c r="G12" s="117" t="n">
        <v>10766.4035</v>
      </c>
      <c r="H12" s="117" t="n">
        <v>17111.03061954</v>
      </c>
      <c r="I12" s="152">
        <f>G12+H12</f>
        <v/>
      </c>
      <c r="J12" s="119" t="n">
        <v>15450</v>
      </c>
      <c r="K12" s="117" t="n">
        <v>12455.915</v>
      </c>
      <c r="L12" s="117" t="n">
        <v>17445.73794890001</v>
      </c>
      <c r="M12" s="162">
        <f>K12+L12</f>
        <v/>
      </c>
      <c r="N12" s="88" t="n">
        <v>48</v>
      </c>
      <c r="O12" s="88" t="n">
        <v>50</v>
      </c>
      <c r="P12" s="88" t="n">
        <v>44</v>
      </c>
    </row>
    <row r="13">
      <c r="B13" s="16" t="inlineStr">
        <is>
          <t>ALBSFWY PHX</t>
        </is>
      </c>
      <c r="C13" s="17" t="n">
        <v>10935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1766</v>
      </c>
      <c r="E14" s="161" t="inlineStr">
        <is>
          <t>Room 5</t>
        </is>
      </c>
      <c r="F14" s="119" t="n">
        <v>24666</v>
      </c>
      <c r="G14" s="117" t="n">
        <v>19111.09175</v>
      </c>
      <c r="H14" s="117" t="n">
        <v>30272.61561091999</v>
      </c>
      <c r="I14" s="152">
        <f>G14+H14</f>
        <v/>
      </c>
      <c r="J14" s="119" t="n">
        <v>25617</v>
      </c>
      <c r="K14" s="117" t="n">
        <v>22863.03275</v>
      </c>
      <c r="L14" s="117" t="n">
        <v>31333.3515767</v>
      </c>
      <c r="M14" s="162">
        <f>K14+L14</f>
        <v/>
      </c>
      <c r="N14" s="88" t="n">
        <v>59</v>
      </c>
      <c r="O14" s="88" t="n">
        <v>62</v>
      </c>
      <c r="P14" s="88" t="n">
        <v>54</v>
      </c>
    </row>
    <row r="15">
      <c r="B15" s="28" t="inlineStr">
        <is>
          <t>FRY'S</t>
        </is>
      </c>
      <c r="C15" s="17">
        <f>37709-5637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1305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4099.25529422</v>
      </c>
      <c r="I16" s="152">
        <f>G16+H16</f>
        <v/>
      </c>
      <c r="J16" s="119" t="n">
        <v>0</v>
      </c>
      <c r="K16" s="117" t="n">
        <v>0</v>
      </c>
      <c r="L16" s="117" t="n">
        <v>4225.95901978</v>
      </c>
      <c r="M16" s="162">
        <f>K16+L16</f>
        <v/>
      </c>
      <c r="N16" s="88" t="n">
        <v>13</v>
      </c>
      <c r="O16" s="88" t="n">
        <v>12</v>
      </c>
      <c r="P16" s="88" t="n">
        <v>12</v>
      </c>
    </row>
    <row r="17" ht="15" customFormat="1" customHeight="1" s="4" thickBot="1">
      <c r="B17" s="43" t="inlineStr">
        <is>
          <t xml:space="preserve">DILLONS </t>
        </is>
      </c>
      <c r="C17" s="50" t="n">
        <v>47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9985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1382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4840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827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8889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36542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132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2350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14685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915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827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D11" sqref="D1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58</v>
      </c>
      <c r="E6" s="161" t="inlineStr">
        <is>
          <t xml:space="preserve">Room 1 </t>
        </is>
      </c>
      <c r="F6" s="119" t="n">
        <v>24889</v>
      </c>
      <c r="G6" s="117" t="n">
        <v>11319.39287499999</v>
      </c>
      <c r="H6" s="117" t="n">
        <v>6721.052899379997</v>
      </c>
      <c r="I6" s="152">
        <f>G6+H6</f>
        <v/>
      </c>
      <c r="J6" s="119" t="n">
        <v>23833</v>
      </c>
      <c r="K6" s="117" t="n">
        <v>12401.164375</v>
      </c>
      <c r="L6" s="117" t="n">
        <v>6913.736502559997</v>
      </c>
      <c r="M6" s="162">
        <f>K6+L6</f>
        <v/>
      </c>
      <c r="N6" s="88" t="n">
        <v>67</v>
      </c>
      <c r="O6" s="88" t="n">
        <v>65</v>
      </c>
      <c r="P6" s="88" t="n">
        <v>65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3070.7074569</v>
      </c>
      <c r="I8" s="152">
        <f>G8+H8</f>
        <v/>
      </c>
      <c r="J8" s="119" t="n">
        <v>0</v>
      </c>
      <c r="K8" s="117" t="n">
        <v>0</v>
      </c>
      <c r="L8" s="117" t="n">
        <v>2809.2019344</v>
      </c>
      <c r="M8" s="162">
        <f>K8+L8</f>
        <v/>
      </c>
      <c r="N8" s="88" t="n">
        <v>5</v>
      </c>
      <c r="O8" s="88" t="n">
        <v>4</v>
      </c>
      <c r="P8" s="88" t="n">
        <v>4</v>
      </c>
    </row>
    <row r="9">
      <c r="B9" s="16" t="inlineStr">
        <is>
          <t>SMITH'S</t>
        </is>
      </c>
      <c r="C9" s="17" t="n">
        <v>1509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17129</v>
      </c>
      <c r="G10" s="117" t="n">
        <v>11521.9595</v>
      </c>
      <c r="H10" s="117" t="n">
        <v>849.8639769999999</v>
      </c>
      <c r="I10" s="152">
        <f>G10+H10</f>
        <v/>
      </c>
      <c r="J10" s="119" t="n">
        <v>15768</v>
      </c>
      <c r="K10" s="117" t="n">
        <v>11842.9845</v>
      </c>
      <c r="L10" s="117" t="n">
        <v>843.05407604</v>
      </c>
      <c r="M10" s="162">
        <f>K10+L10</f>
        <v/>
      </c>
      <c r="N10" s="88" t="n">
        <v>48</v>
      </c>
      <c r="O10" s="88" t="n">
        <v>49</v>
      </c>
      <c r="P10" s="88" t="n">
        <v>45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2409</v>
      </c>
      <c r="E12" s="161" t="inlineStr">
        <is>
          <t>Room 4</t>
        </is>
      </c>
      <c r="F12" s="119" t="n">
        <v>14910</v>
      </c>
      <c r="G12" s="117" t="n">
        <v>11909.03475</v>
      </c>
      <c r="H12" s="117" t="n">
        <v>17548.55558584</v>
      </c>
      <c r="I12" s="152">
        <f>G12+H12</f>
        <v/>
      </c>
      <c r="J12" s="119" t="n">
        <v>15090</v>
      </c>
      <c r="K12" s="117" t="n">
        <v>13941.67325000001</v>
      </c>
      <c r="L12" s="117" t="n">
        <v>17779.87406899</v>
      </c>
      <c r="M12" s="162">
        <f>K12+L12</f>
        <v/>
      </c>
      <c r="N12" s="88" t="n">
        <v>50</v>
      </c>
      <c r="O12" s="88" t="n">
        <v>48</v>
      </c>
      <c r="P12" s="88" t="n">
        <v>46</v>
      </c>
    </row>
    <row r="13">
      <c r="B13" s="16" t="inlineStr">
        <is>
          <t>ALBSFWY PHX</t>
        </is>
      </c>
      <c r="C13" s="17" t="n">
        <v>11200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1805</v>
      </c>
      <c r="E14" s="161" t="inlineStr">
        <is>
          <t>Room 5</t>
        </is>
      </c>
      <c r="F14" s="119" t="n">
        <v>21196</v>
      </c>
      <c r="G14" s="117" t="n">
        <v>19140.32875</v>
      </c>
      <c r="H14" s="117" t="n">
        <v>27284.39888094</v>
      </c>
      <c r="I14" s="152">
        <f>G14+H14</f>
        <v/>
      </c>
      <c r="J14" s="119" t="n">
        <v>20574</v>
      </c>
      <c r="K14" s="117" t="n">
        <v>20727.87025</v>
      </c>
      <c r="L14" s="117" t="n">
        <v>26226.15405818</v>
      </c>
      <c r="M14" s="162">
        <f>K14+L14</f>
        <v/>
      </c>
      <c r="N14" s="88" t="n">
        <v>66</v>
      </c>
      <c r="O14" s="88" t="n">
        <v>63</v>
      </c>
      <c r="P14" s="88" t="n">
        <v>54</v>
      </c>
    </row>
    <row r="15">
      <c r="B15" s="28" t="inlineStr">
        <is>
          <t>FRY'S</t>
        </is>
      </c>
      <c r="C15" s="17" t="n">
        <v>32866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1641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8155.87381314</v>
      </c>
      <c r="I16" s="152">
        <f>G16+H16</f>
        <v/>
      </c>
      <c r="J16" s="119" t="n">
        <v>0</v>
      </c>
      <c r="K16" s="117" t="n">
        <v>0</v>
      </c>
      <c r="L16" s="117" t="n">
        <v>8104.29561098</v>
      </c>
      <c r="M16" s="162">
        <f>K16+L16</f>
        <v/>
      </c>
      <c r="N16" s="88" t="n">
        <v>10</v>
      </c>
      <c r="O16" s="88" t="n">
        <v>10</v>
      </c>
      <c r="P16" s="88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348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8951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1363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4588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11889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38465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58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2409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15545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E37" sqref="E3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/>
    </row>
    <row r="6">
      <c r="A6" s="166" t="n"/>
      <c r="B6" s="16" t="inlineStr">
        <is>
          <t>QT</t>
        </is>
      </c>
      <c r="C6" s="17" t="n">
        <v>110</v>
      </c>
      <c r="E6" s="161" t="inlineStr">
        <is>
          <t xml:space="preserve">Room 1 </t>
        </is>
      </c>
      <c r="F6" s="119" t="n">
        <v>24392</v>
      </c>
      <c r="G6" s="117" t="n">
        <v>11628.62513333333</v>
      </c>
      <c r="H6" s="117" t="n">
        <v>6776.581011160002</v>
      </c>
      <c r="I6" s="152">
        <f>G6+H6</f>
        <v/>
      </c>
      <c r="J6" s="119" t="n">
        <v>24891</v>
      </c>
      <c r="K6" s="117" t="n">
        <v>13056.02313333334</v>
      </c>
      <c r="L6" s="117" t="n">
        <v>7197.102895800002</v>
      </c>
      <c r="M6" s="162">
        <f>K6+L6</f>
        <v/>
      </c>
      <c r="N6" s="88" t="n">
        <v>69</v>
      </c>
      <c r="O6" s="88" t="n">
        <v>68</v>
      </c>
      <c r="P6" s="88" t="n">
        <v>65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2829.43719796</v>
      </c>
      <c r="I8" s="152">
        <f>G8+H8</f>
        <v/>
      </c>
      <c r="J8" s="119" t="n">
        <v>0</v>
      </c>
      <c r="K8" s="117" t="n">
        <v>0</v>
      </c>
      <c r="L8" s="117" t="n">
        <v>2806.67929544</v>
      </c>
      <c r="M8" s="162">
        <f>K8+L8</f>
        <v/>
      </c>
      <c r="N8" s="88" t="n">
        <v>7</v>
      </c>
      <c r="O8" s="88" t="n">
        <v>7</v>
      </c>
      <c r="P8" s="88" t="n">
        <v>5</v>
      </c>
    </row>
    <row r="9">
      <c r="B9" s="16" t="inlineStr">
        <is>
          <t>SMITH'S</t>
        </is>
      </c>
      <c r="C9" s="17" t="n">
        <v>2639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1260</v>
      </c>
      <c r="E10" s="161" t="inlineStr">
        <is>
          <t>Room 3</t>
        </is>
      </c>
      <c r="F10" s="119" t="n">
        <v>17665</v>
      </c>
      <c r="G10" s="117" t="n">
        <v>11442.05725</v>
      </c>
      <c r="H10" s="117" t="n">
        <v>1119.19073906</v>
      </c>
      <c r="I10" s="152">
        <f>G10+H10</f>
        <v/>
      </c>
      <c r="J10" s="119" t="n">
        <v>17885</v>
      </c>
      <c r="K10" s="117" t="n">
        <v>11981.97975</v>
      </c>
      <c r="L10" s="117" t="n">
        <v>1164.13433808</v>
      </c>
      <c r="M10" s="162">
        <f>K10+L10</f>
        <v/>
      </c>
      <c r="N10" s="88" t="n">
        <v>49</v>
      </c>
      <c r="O10" s="88" t="n">
        <v>52</v>
      </c>
      <c r="P10" s="88" t="n">
        <v>46</v>
      </c>
    </row>
    <row r="11">
      <c r="B11" s="28" t="inlineStr">
        <is>
          <t>SPROUTS CO</t>
        </is>
      </c>
      <c r="C11" s="17" t="n">
        <v>795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2507</v>
      </c>
      <c r="E12" s="161" t="inlineStr">
        <is>
          <t>Room 4</t>
        </is>
      </c>
      <c r="F12" s="119" t="n">
        <v>17845</v>
      </c>
      <c r="G12" s="117" t="n">
        <v>11834.97925</v>
      </c>
      <c r="H12" s="117" t="n">
        <v>22033.00441088</v>
      </c>
      <c r="I12" s="152">
        <f>G12+H12</f>
        <v/>
      </c>
      <c r="J12" s="119" t="n">
        <v>17799</v>
      </c>
      <c r="K12" s="117" t="n">
        <v>13958.34375</v>
      </c>
      <c r="L12" s="117" t="n">
        <v>22065.73576982</v>
      </c>
      <c r="M12" s="162">
        <f>K12+L12</f>
        <v/>
      </c>
      <c r="N12" s="88" t="n">
        <v>50</v>
      </c>
      <c r="O12" s="88" t="n">
        <v>51</v>
      </c>
      <c r="P12" s="88" t="n">
        <v>47</v>
      </c>
    </row>
    <row r="13">
      <c r="B13" s="16" t="inlineStr">
        <is>
          <t>ALBSFWY PHX</t>
        </is>
      </c>
      <c r="C13" s="17" t="n">
        <v>10587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1840</v>
      </c>
      <c r="E14" s="161" t="inlineStr">
        <is>
          <t>Room 5</t>
        </is>
      </c>
      <c r="F14" s="119" t="n">
        <v>29569</v>
      </c>
      <c r="G14" s="117" t="n">
        <v>20332.1725</v>
      </c>
      <c r="H14" s="117" t="n">
        <v>34602.04277930001</v>
      </c>
      <c r="I14" s="152">
        <f>G14+H14</f>
        <v/>
      </c>
      <c r="J14" s="119" t="n">
        <v>29731</v>
      </c>
      <c r="K14" s="117" t="n">
        <v>23837.37425</v>
      </c>
      <c r="L14" s="117" t="n">
        <v>34909.62006172001</v>
      </c>
      <c r="M14" s="162">
        <f>K14+L14</f>
        <v/>
      </c>
      <c r="N14" s="88" t="n">
        <v>71</v>
      </c>
      <c r="O14" s="88" t="n">
        <v>70</v>
      </c>
      <c r="P14" s="88" t="n">
        <v>60</v>
      </c>
    </row>
    <row r="15">
      <c r="B15" s="28" t="inlineStr">
        <is>
          <t>FRY'S</t>
        </is>
      </c>
      <c r="C15" s="17">
        <f>39875-5971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1447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4790.09911318</v>
      </c>
      <c r="I16" s="152">
        <f>G16+H16</f>
        <v/>
      </c>
      <c r="J16" s="119" t="n">
        <v>0</v>
      </c>
      <c r="K16" s="117" t="n">
        <v>0</v>
      </c>
      <c r="L16" s="117" t="n">
        <v>4799.57403728</v>
      </c>
      <c r="M16" s="162">
        <f>K16+L16</f>
        <v/>
      </c>
      <c r="N16" s="88" t="n">
        <v>9</v>
      </c>
      <c r="O16" s="88" t="n">
        <v>10</v>
      </c>
      <c r="P16" s="88" t="n">
        <v>8</v>
      </c>
    </row>
    <row r="17" ht="15" customFormat="1" customHeight="1" s="4" thickBot="1">
      <c r="B17" s="43" t="inlineStr">
        <is>
          <t xml:space="preserve">DILLONS </t>
        </is>
      </c>
      <c r="C17" s="50" t="n">
        <v>45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8692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2174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4049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10922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39545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110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2507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14055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2055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H35" sqref="H3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1" t="inlineStr">
        <is>
          <t>Total Pounds</t>
        </is>
      </c>
      <c r="N5" s="12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67" t="n">
        <v>0.3590277777777778</v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29064</v>
      </c>
      <c r="G6" s="117" t="n">
        <v>13394.23916666667</v>
      </c>
      <c r="H6" s="117" t="n">
        <v>6974.445711259997</v>
      </c>
      <c r="I6" s="152">
        <f>G6+H6</f>
        <v/>
      </c>
      <c r="J6" s="119" t="n">
        <v>29490</v>
      </c>
      <c r="K6" s="117" t="n">
        <v>15068.82816666667</v>
      </c>
      <c r="L6" s="117" t="n">
        <v>7099.166490459997</v>
      </c>
      <c r="M6" s="162">
        <f>K6+L6</f>
        <v/>
      </c>
      <c r="N6" s="88" t="n">
        <v>74</v>
      </c>
      <c r="O6" s="88" t="n">
        <v>71</v>
      </c>
      <c r="P6" s="88" t="n">
        <v>67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86" t="inlineStr">
        <is>
          <t>Absent</t>
        </is>
      </c>
      <c r="O7" s="86" t="inlineStr">
        <is>
          <t>Absent</t>
        </is>
      </c>
      <c r="P7" s="90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4246.826336160002</v>
      </c>
      <c r="I8" s="152">
        <f>G8+H8</f>
        <v/>
      </c>
      <c r="J8" s="119" t="n">
        <v>0</v>
      </c>
      <c r="K8" s="117" t="n">
        <v>0</v>
      </c>
      <c r="L8" s="117" t="n">
        <v>4296.46146546</v>
      </c>
      <c r="M8" s="162">
        <f>K8+L8</f>
        <v/>
      </c>
      <c r="N8" s="88" t="n">
        <v>7</v>
      </c>
      <c r="O8" s="88" t="n">
        <v>7</v>
      </c>
      <c r="P8" s="88" t="n">
        <v>7</v>
      </c>
    </row>
    <row r="9">
      <c r="B9" s="16" t="inlineStr">
        <is>
          <t>SMITH'S</t>
        </is>
      </c>
      <c r="C9" s="17" t="n">
        <v>1749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86" t="inlineStr">
        <is>
          <t>Absent</t>
        </is>
      </c>
      <c r="O9" s="86" t="inlineStr">
        <is>
          <t>Absent</t>
        </is>
      </c>
      <c r="P9" s="90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16590</v>
      </c>
      <c r="G10" s="117" t="n">
        <v>11409.01316666666</v>
      </c>
      <c r="H10" s="117" t="n">
        <v>680.4716904999999</v>
      </c>
      <c r="I10" s="152">
        <f>G10+H10</f>
        <v/>
      </c>
      <c r="J10" s="119" t="n">
        <v>16367</v>
      </c>
      <c r="K10" s="117" t="n">
        <v>11639.37266666667</v>
      </c>
      <c r="L10" s="117" t="n">
        <v>694.40506196</v>
      </c>
      <c r="M10" s="162">
        <f>K10+L10</f>
        <v/>
      </c>
      <c r="N10" s="88" t="n">
        <v>49</v>
      </c>
      <c r="O10" s="88" t="n">
        <v>49</v>
      </c>
      <c r="P10" s="88" t="n">
        <v>48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86" t="inlineStr">
        <is>
          <t>Absent</t>
        </is>
      </c>
      <c r="O11" s="86" t="inlineStr">
        <is>
          <t>Absent</t>
        </is>
      </c>
      <c r="P11" s="90">
        <f>O10-P10</f>
        <v/>
      </c>
    </row>
    <row r="12">
      <c r="A12" s="166" t="n"/>
      <c r="B12" s="16" t="inlineStr">
        <is>
          <t>WM DC</t>
        </is>
      </c>
      <c r="C12" s="17" t="n">
        <v>4911</v>
      </c>
      <c r="E12" s="161" t="inlineStr">
        <is>
          <t>Room 4</t>
        </is>
      </c>
      <c r="F12" s="119">
        <f>18334+7</f>
        <v/>
      </c>
      <c r="G12" s="117" t="n">
        <v>14895.053</v>
      </c>
      <c r="H12" s="117" t="n">
        <v>24312.27968655999</v>
      </c>
      <c r="I12" s="152">
        <f>G12+H12</f>
        <v/>
      </c>
      <c r="J12" s="119" t="n">
        <v>18734</v>
      </c>
      <c r="K12" s="117" t="n">
        <v>18862.34675</v>
      </c>
      <c r="L12" s="117" t="n">
        <v>24743.77584417</v>
      </c>
      <c r="M12" s="162">
        <f>K12+L12</f>
        <v/>
      </c>
      <c r="N12" s="88" t="n">
        <v>55</v>
      </c>
      <c r="O12" s="88" t="n">
        <v>50</v>
      </c>
      <c r="P12" s="88" t="n">
        <v>48</v>
      </c>
    </row>
    <row r="13">
      <c r="B13" s="16" t="inlineStr">
        <is>
          <t>ALBSFWY PHX</t>
        </is>
      </c>
      <c r="C13" s="17" t="n">
        <v>9520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86" t="inlineStr">
        <is>
          <t>Absent</t>
        </is>
      </c>
      <c r="O13" s="86" t="inlineStr">
        <is>
          <t>Absent</t>
        </is>
      </c>
      <c r="P13" s="90">
        <f>O12-P12</f>
        <v/>
      </c>
    </row>
    <row r="14">
      <c r="B14" s="16" t="inlineStr">
        <is>
          <t>KING SOOPERS</t>
        </is>
      </c>
      <c r="C14" s="17" t="n">
        <v>1768</v>
      </c>
      <c r="E14" s="161" t="inlineStr">
        <is>
          <t>Room 5</t>
        </is>
      </c>
      <c r="F14" s="119" t="n">
        <v>30987</v>
      </c>
      <c r="G14" s="117" t="n">
        <v>23321.3625</v>
      </c>
      <c r="H14" s="117" t="n">
        <v>38385.25391665997</v>
      </c>
      <c r="I14" s="152">
        <f>G14+H14</f>
        <v/>
      </c>
      <c r="J14" s="119" t="n">
        <v>32138</v>
      </c>
      <c r="K14" s="117" t="n">
        <v>28932.09525</v>
      </c>
      <c r="L14" s="117" t="n">
        <v>40032.17740735998</v>
      </c>
      <c r="M14" s="162">
        <f>K14+L14</f>
        <v/>
      </c>
      <c r="N14" s="88" t="n">
        <v>71</v>
      </c>
      <c r="O14" s="88" t="n">
        <v>70</v>
      </c>
      <c r="P14" s="88" t="n">
        <v>52</v>
      </c>
    </row>
    <row r="15">
      <c r="B15" s="28" t="inlineStr">
        <is>
          <t>FRY'S</t>
        </is>
      </c>
      <c r="C15" s="17">
        <f>47061-5526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86" t="inlineStr">
        <is>
          <t>Absent</t>
        </is>
      </c>
      <c r="O15" s="86" t="inlineStr">
        <is>
          <t>Absent</t>
        </is>
      </c>
      <c r="P15" s="90">
        <f>O14-P14</f>
        <v/>
      </c>
    </row>
    <row r="16">
      <c r="B16" s="43" t="inlineStr">
        <is>
          <t>RALPHS</t>
        </is>
      </c>
      <c r="C16" s="17" t="n">
        <v>1690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9449.503434619999</v>
      </c>
      <c r="I16" s="152">
        <f>G16+H16</f>
        <v/>
      </c>
      <c r="J16" s="119" t="n"/>
      <c r="K16" s="117" t="n"/>
      <c r="L16" s="117" t="n"/>
      <c r="M16" s="162">
        <f>K16+L16</f>
        <v/>
      </c>
      <c r="N16" s="88" t="n">
        <v>13</v>
      </c>
      <c r="O16" s="88" t="n">
        <v>13</v>
      </c>
      <c r="P16" s="88" t="n">
        <v>13</v>
      </c>
    </row>
    <row r="17" ht="15" customFormat="1" customHeight="1" s="4" thickBot="1">
      <c r="B17" s="43" t="inlineStr">
        <is>
          <t xml:space="preserve">DILLONS </t>
        </is>
      </c>
      <c r="C17" s="50" t="n">
        <v>319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86" t="inlineStr">
        <is>
          <t>Absent</t>
        </is>
      </c>
      <c r="O17" s="86" t="inlineStr">
        <is>
          <t>Absent</t>
        </is>
      </c>
      <c r="P17" s="90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7992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57">
        <f>SUM(M6:M17)</f>
        <v/>
      </c>
      <c r="N18" s="149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560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4347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1252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10740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45160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4911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13025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1252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R15" sqref="R1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76" t="n"/>
    </row>
    <row r="6">
      <c r="A6" s="166" t="n"/>
      <c r="B6" s="16" t="inlineStr">
        <is>
          <t>QT</t>
        </is>
      </c>
      <c r="C6" s="17" t="n">
        <v>69</v>
      </c>
      <c r="E6" s="161" t="inlineStr">
        <is>
          <t xml:space="preserve">Room 1 </t>
        </is>
      </c>
      <c r="F6" s="119" t="n">
        <v>27661</v>
      </c>
      <c r="G6" s="117" t="n">
        <v>11356.40149166666</v>
      </c>
      <c r="H6" s="117" t="n">
        <v>6492.872720239995</v>
      </c>
      <c r="I6" s="152">
        <f>G6+H6</f>
        <v/>
      </c>
      <c r="J6" s="119" t="n">
        <v>26211</v>
      </c>
      <c r="K6" s="117" t="n">
        <v>11457.39149166667</v>
      </c>
      <c r="L6" s="117" t="n">
        <v>6643.722645799996</v>
      </c>
      <c r="M6" s="162">
        <f>K6+L6</f>
        <v/>
      </c>
      <c r="N6" s="178" t="n">
        <v>76</v>
      </c>
      <c r="O6" s="88" t="n">
        <v>73</v>
      </c>
      <c r="P6" s="145" t="n">
        <v>71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3512.30950472</v>
      </c>
      <c r="I8" s="152">
        <f>G8+H8</f>
        <v/>
      </c>
      <c r="J8" s="119" t="n">
        <v>0</v>
      </c>
      <c r="K8" s="117" t="n">
        <v>0</v>
      </c>
      <c r="L8" s="117" t="n">
        <v>3161.87591538</v>
      </c>
      <c r="M8" s="162">
        <f>K8+L8</f>
        <v/>
      </c>
      <c r="N8" s="178" t="n">
        <v>7</v>
      </c>
      <c r="O8" s="88" t="n">
        <v>7</v>
      </c>
      <c r="P8" s="145" t="n">
        <v>5</v>
      </c>
    </row>
    <row r="9">
      <c r="B9" s="16" t="inlineStr">
        <is>
          <t>SMITH'S</t>
        </is>
      </c>
      <c r="C9" s="17" t="n">
        <v>1727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550</v>
      </c>
      <c r="E10" s="161" t="inlineStr">
        <is>
          <t>Room 3</t>
        </is>
      </c>
      <c r="F10" s="119" t="n">
        <v>14748</v>
      </c>
      <c r="G10" s="117" t="n">
        <v>9628.463000000002</v>
      </c>
      <c r="H10" s="117" t="n">
        <v>1094.24517166</v>
      </c>
      <c r="I10" s="152">
        <f>G10+H10</f>
        <v/>
      </c>
      <c r="J10" s="119" t="n">
        <v>15053</v>
      </c>
      <c r="K10" s="117" t="n">
        <v>10387.108</v>
      </c>
      <c r="L10" s="117" t="n">
        <v>1174.7442303</v>
      </c>
      <c r="M10" s="162">
        <f>K10+L10</f>
        <v/>
      </c>
      <c r="N10" s="178" t="n">
        <v>46</v>
      </c>
      <c r="O10" s="88" t="n">
        <v>47</v>
      </c>
      <c r="P10" s="145" t="n">
        <v>41</v>
      </c>
    </row>
    <row r="11">
      <c r="B11" s="28" t="inlineStr">
        <is>
          <t>SPROUTS CO</t>
        </is>
      </c>
      <c r="C11" s="17" t="n">
        <v>250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A12" s="166" t="n"/>
      <c r="B12" s="16" t="inlineStr">
        <is>
          <t>WM DC</t>
        </is>
      </c>
      <c r="C12" s="17" t="n">
        <v>2201</v>
      </c>
      <c r="E12" s="161" t="inlineStr">
        <is>
          <t>Room 4</t>
        </is>
      </c>
      <c r="F12" s="119" t="n">
        <v>14640</v>
      </c>
      <c r="G12" s="117" t="n">
        <v>11915.56458333333</v>
      </c>
      <c r="H12" s="117" t="n">
        <v>16583.61941546</v>
      </c>
      <c r="I12" s="152">
        <f>G12+H12</f>
        <v/>
      </c>
      <c r="J12" s="119" t="n">
        <v>14369</v>
      </c>
      <c r="K12" s="117" t="n">
        <v>12440.53258333333</v>
      </c>
      <c r="L12" s="117" t="n">
        <v>16525.80600174</v>
      </c>
      <c r="M12" s="162">
        <f>K12+L12</f>
        <v/>
      </c>
      <c r="N12" s="178" t="n">
        <v>50</v>
      </c>
      <c r="O12" s="88" t="n">
        <v>46</v>
      </c>
      <c r="P12" s="145" t="n">
        <v>44</v>
      </c>
    </row>
    <row r="13">
      <c r="B13" s="16" t="inlineStr">
        <is>
          <t>ALBSFWY PHX</t>
        </is>
      </c>
      <c r="C13" s="17" t="n">
        <v>9387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1288</v>
      </c>
      <c r="E14" s="161" t="inlineStr">
        <is>
          <t>Room 5</t>
        </is>
      </c>
      <c r="F14" s="119" t="n">
        <v>19102</v>
      </c>
      <c r="G14" s="117" t="n">
        <v>20797.47125</v>
      </c>
      <c r="H14" s="117" t="n">
        <v>23417.32730552002</v>
      </c>
      <c r="I14" s="152">
        <f>G14+H14</f>
        <v/>
      </c>
      <c r="J14" s="119" t="n">
        <v>19821</v>
      </c>
      <c r="K14" s="117" t="n">
        <v>15919.3925</v>
      </c>
      <c r="L14" s="117" t="n">
        <v>23863.10537442</v>
      </c>
      <c r="M14" s="162">
        <f>K14+L14</f>
        <v/>
      </c>
      <c r="N14" s="178" t="n">
        <v>64</v>
      </c>
      <c r="O14" s="88" t="n">
        <v>64</v>
      </c>
      <c r="P14" s="145" t="n">
        <v>50</v>
      </c>
    </row>
    <row r="15">
      <c r="B15" s="28" t="inlineStr">
        <is>
          <t>FRY'S</t>
        </is>
      </c>
      <c r="C15" s="17">
        <f>31299-4015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953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4083.76914594</v>
      </c>
      <c r="I16" s="152">
        <f>G16+H16</f>
        <v/>
      </c>
      <c r="J16" s="119" t="n">
        <v>0</v>
      </c>
      <c r="K16" s="117" t="n">
        <v>0</v>
      </c>
      <c r="L16" s="117" t="n">
        <v>4065.39180434</v>
      </c>
      <c r="M16" s="162">
        <f>K16+L16</f>
        <v/>
      </c>
      <c r="N16" s="178" t="n">
        <v>11</v>
      </c>
      <c r="O16" s="88" t="n">
        <v>10</v>
      </c>
      <c r="P16" s="145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11071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1521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4854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377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10800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30926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69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2201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16125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800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377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H25" sqref="H2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76" t="n"/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11130</v>
      </c>
      <c r="G6" s="117" t="n">
        <v>3436</v>
      </c>
      <c r="H6" s="117" t="n">
        <v>148.021875</v>
      </c>
      <c r="I6" s="152">
        <f>G6+H6</f>
        <v/>
      </c>
      <c r="J6" s="119" t="n">
        <v>9191</v>
      </c>
      <c r="K6" s="117" t="n">
        <v>2976</v>
      </c>
      <c r="L6" s="117" t="n">
        <v>996</v>
      </c>
      <c r="M6" s="162">
        <f>K6+L6</f>
        <v/>
      </c>
      <c r="N6" s="178" t="n">
        <v>39</v>
      </c>
      <c r="O6" s="88" t="n">
        <v>39</v>
      </c>
      <c r="P6" s="145" t="n">
        <v>36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444.970861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178" t="n">
        <v>1</v>
      </c>
      <c r="O8" s="88" t="n">
        <v>1</v>
      </c>
      <c r="P8" s="145" t="n">
        <v>1</v>
      </c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5115</v>
      </c>
      <c r="G10" s="117" t="n">
        <v>2658</v>
      </c>
      <c r="H10" s="117" t="n">
        <v>790.0736654999998</v>
      </c>
      <c r="I10" s="152">
        <f>G10+H10</f>
        <v/>
      </c>
      <c r="J10" s="119" t="n">
        <v>5150</v>
      </c>
      <c r="K10" s="117" t="n">
        <v>2650</v>
      </c>
      <c r="L10" s="117" t="n">
        <v>797</v>
      </c>
      <c r="M10" s="162">
        <f>K10+L10</f>
        <v/>
      </c>
      <c r="N10" s="178" t="n">
        <v>0</v>
      </c>
      <c r="O10" s="88" t="n">
        <v>0</v>
      </c>
      <c r="P10" s="145" t="n">
        <v>0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27</v>
      </c>
      <c r="G12" s="117" t="n">
        <v>0</v>
      </c>
      <c r="H12" s="117" t="n">
        <v>0</v>
      </c>
      <c r="I12" s="152">
        <f>G12+H12</f>
        <v/>
      </c>
      <c r="J12" s="119" t="n">
        <v>71</v>
      </c>
      <c r="K12" s="117" t="n">
        <v>0</v>
      </c>
      <c r="L12" s="117" t="n">
        <v>0</v>
      </c>
      <c r="M12" s="162">
        <f>K12+L12</f>
        <v/>
      </c>
      <c r="N12" s="178" t="n">
        <v>0</v>
      </c>
      <c r="O12" s="88" t="n">
        <v>0</v>
      </c>
      <c r="P12" s="145" t="n">
        <v>0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6977</v>
      </c>
      <c r="G14" s="117" t="n">
        <v>9149</v>
      </c>
      <c r="H14" s="117" t="n">
        <v>0</v>
      </c>
      <c r="I14" s="152">
        <f>G14+H14</f>
        <v/>
      </c>
      <c r="J14" s="119" t="n">
        <v>6310</v>
      </c>
      <c r="K14" s="117" t="n">
        <v>8723</v>
      </c>
      <c r="L14" s="117" t="n">
        <v>0</v>
      </c>
      <c r="M14" s="162">
        <f>K14+L14</f>
        <v/>
      </c>
      <c r="N14" s="178" t="n">
        <v>17</v>
      </c>
      <c r="O14" s="88" t="n">
        <v>16</v>
      </c>
      <c r="P14" s="145" t="n">
        <v>15</v>
      </c>
    </row>
    <row r="15">
      <c r="B15" s="28" t="inlineStr">
        <is>
          <t>FRY'S</t>
        </is>
      </c>
      <c r="C15" s="17" t="n">
        <v>6386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178" t="n">
        <v>0</v>
      </c>
      <c r="O16" s="88" t="n">
        <v>0</v>
      </c>
      <c r="P16" s="145" t="n">
        <v>0</v>
      </c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8888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917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4536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7004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15320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H26" sqref="H2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76" t="n"/>
    </row>
    <row r="6">
      <c r="A6" s="166" t="n"/>
      <c r="B6" s="16" t="inlineStr">
        <is>
          <t>QT</t>
        </is>
      </c>
      <c r="C6" s="17" t="n">
        <v>70</v>
      </c>
      <c r="E6" s="161" t="inlineStr">
        <is>
          <t xml:space="preserve">Room 1 </t>
        </is>
      </c>
      <c r="F6" s="119" t="n">
        <v>24547</v>
      </c>
      <c r="G6" s="117" t="n">
        <v>10699.9858</v>
      </c>
      <c r="H6" s="117" t="n">
        <v>4566.793294120005</v>
      </c>
      <c r="I6" s="152">
        <f>G6+H6</f>
        <v/>
      </c>
      <c r="J6" s="119" t="n">
        <v>25089</v>
      </c>
      <c r="K6" s="117" t="n">
        <v>10298.63513333333</v>
      </c>
      <c r="L6" s="117" t="n">
        <v>4671.975892780004</v>
      </c>
      <c r="M6" s="162">
        <f>K6+L6</f>
        <v/>
      </c>
      <c r="N6" s="178" t="n">
        <v>70</v>
      </c>
      <c r="O6" s="88" t="n">
        <v>70</v>
      </c>
      <c r="P6" s="145" t="n">
        <v>61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3285.023564459999</v>
      </c>
      <c r="I8" s="152">
        <f>G8+H8</f>
        <v/>
      </c>
      <c r="J8" s="119" t="n">
        <v>0</v>
      </c>
      <c r="K8" s="117" t="n">
        <v>0</v>
      </c>
      <c r="L8" s="117" t="n">
        <v>3232.754410479999</v>
      </c>
      <c r="M8" s="162">
        <f>K8+L8</f>
        <v/>
      </c>
      <c r="N8" s="178" t="n">
        <v>6</v>
      </c>
      <c r="O8" s="88" t="n">
        <v>6</v>
      </c>
      <c r="P8" s="145" t="n">
        <v>6</v>
      </c>
    </row>
    <row r="9">
      <c r="B9" s="16" t="inlineStr">
        <is>
          <t>SMITH'S</t>
        </is>
      </c>
      <c r="C9" s="17" t="n">
        <v>1470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350</v>
      </c>
      <c r="E10" s="161" t="inlineStr">
        <is>
          <t>Room 3</t>
        </is>
      </c>
      <c r="F10" s="119" t="n">
        <v>16032</v>
      </c>
      <c r="G10" s="117" t="n">
        <v>11433.82708333333</v>
      </c>
      <c r="H10" s="117" t="n">
        <v>875.273741</v>
      </c>
      <c r="I10" s="152">
        <f>G10+H10</f>
        <v/>
      </c>
      <c r="J10" s="119" t="n">
        <v>16418</v>
      </c>
      <c r="K10" s="117" t="n">
        <v>11171.88558333333</v>
      </c>
      <c r="L10" s="117" t="n">
        <v>949.6863506599999</v>
      </c>
      <c r="M10" s="162">
        <f>K10+L10</f>
        <v/>
      </c>
      <c r="N10" s="178" t="n">
        <v>47</v>
      </c>
      <c r="O10" s="88" t="n">
        <v>46</v>
      </c>
      <c r="P10" s="145" t="n">
        <v>42</v>
      </c>
    </row>
    <row r="11">
      <c r="B11" s="28" t="inlineStr">
        <is>
          <t>SPROUTS CO</t>
        </is>
      </c>
      <c r="C11" s="17" t="n">
        <v>380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A12" s="166" t="n"/>
      <c r="B12" s="16" t="inlineStr">
        <is>
          <t>WM DC</t>
        </is>
      </c>
      <c r="C12" s="17" t="n">
        <v>1597</v>
      </c>
      <c r="E12" s="161" t="inlineStr">
        <is>
          <t>Room 4</t>
        </is>
      </c>
      <c r="F12" s="119" t="n">
        <v>11232</v>
      </c>
      <c r="G12" s="117" t="n">
        <v>9872.506083333332</v>
      </c>
      <c r="H12" s="117" t="n">
        <v>14169.04035939</v>
      </c>
      <c r="I12" s="152">
        <f>G12+H12</f>
        <v/>
      </c>
      <c r="J12" s="119" t="n">
        <v>11114</v>
      </c>
      <c r="K12" s="117" t="n">
        <v>9980.970333333336</v>
      </c>
      <c r="L12" s="117" t="n">
        <v>14001.05848523</v>
      </c>
      <c r="M12" s="162">
        <f>K12+L12</f>
        <v/>
      </c>
      <c r="N12" s="178" t="n">
        <v>44</v>
      </c>
      <c r="O12" s="88" t="n">
        <v>47</v>
      </c>
      <c r="P12" s="145" t="n">
        <v>36</v>
      </c>
    </row>
    <row r="13">
      <c r="B13" s="16" t="inlineStr">
        <is>
          <t>ALBSFWY PHX</t>
        </is>
      </c>
      <c r="C13" s="17" t="n">
        <v>6122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1739</v>
      </c>
      <c r="E14" s="161" t="inlineStr">
        <is>
          <t>Room 5</t>
        </is>
      </c>
      <c r="F14" s="119" t="n">
        <v>22583</v>
      </c>
      <c r="G14" s="117" t="n">
        <v>19458.08625</v>
      </c>
      <c r="H14" s="117" t="n">
        <v>26849.07414437999</v>
      </c>
      <c r="I14" s="152">
        <f>G14+H14</f>
        <v/>
      </c>
      <c r="J14" s="119" t="n">
        <v>22533</v>
      </c>
      <c r="K14" s="117" t="n">
        <v>21689.36675</v>
      </c>
      <c r="L14" s="117" t="n">
        <v>26712.78883464</v>
      </c>
      <c r="M14" s="162">
        <f>K14+L14</f>
        <v/>
      </c>
      <c r="N14" s="178" t="n">
        <v>66</v>
      </c>
      <c r="O14" s="88" t="n">
        <v>66</v>
      </c>
      <c r="P14" s="145" t="n">
        <v>57</v>
      </c>
    </row>
    <row r="15">
      <c r="B15" s="28" t="inlineStr">
        <is>
          <t>FRY'S</t>
        </is>
      </c>
      <c r="C15" s="17" t="n">
        <v>29457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1660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6627.8836105</v>
      </c>
      <c r="I16" s="152">
        <f>G16+H16</f>
        <v/>
      </c>
      <c r="J16" s="119" t="n">
        <v>0</v>
      </c>
      <c r="K16" s="117" t="n">
        <v>0</v>
      </c>
      <c r="L16" s="117" t="n">
        <v>6726.641742960001</v>
      </c>
      <c r="M16" s="162">
        <f>K16+L16</f>
        <v/>
      </c>
      <c r="N16" s="178" t="n">
        <v>11</v>
      </c>
      <c r="O16" s="88" t="n">
        <v>11</v>
      </c>
      <c r="P16" s="145" t="n">
        <v>9</v>
      </c>
    </row>
    <row r="17" ht="15" customFormat="1" customHeight="1" s="4" thickBot="1">
      <c r="B17" s="43" t="inlineStr">
        <is>
          <t xml:space="preserve">DILLONS </t>
        </is>
      </c>
      <c r="C17" s="50" t="n">
        <v>305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10321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1332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4346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782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6475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34873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70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1597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14815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730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782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C16" sqref="C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30.33203125" bestFit="1" customWidth="1" style="1" min="17" max="17"/>
    <col width="18.44140625" bestFit="1" customWidth="1" style="1" min="18" max="18"/>
    <col width="0.4414062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44789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76" t="n"/>
    </row>
    <row r="6">
      <c r="A6" s="166" t="n"/>
      <c r="B6" s="16" t="inlineStr">
        <is>
          <t>QT</t>
        </is>
      </c>
      <c r="C6" s="17" t="n">
        <v>154</v>
      </c>
      <c r="E6" s="161" t="inlineStr">
        <is>
          <t xml:space="preserve">Room 1 </t>
        </is>
      </c>
      <c r="F6" s="119" t="n">
        <v>29872</v>
      </c>
      <c r="G6" s="117" t="n">
        <v>11520.62330833333</v>
      </c>
      <c r="H6" s="117" t="n">
        <v>7709.57566008</v>
      </c>
      <c r="I6" s="152">
        <f>G6+H6</f>
        <v/>
      </c>
      <c r="J6" s="119" t="n">
        <v>29516</v>
      </c>
      <c r="K6" s="117" t="n">
        <v>12092.83130833333</v>
      </c>
      <c r="L6" s="117" t="n">
        <v>7082.027912019998</v>
      </c>
      <c r="M6" s="162">
        <f>K6+L6</f>
        <v/>
      </c>
      <c r="N6" s="178" t="n">
        <v>77</v>
      </c>
      <c r="O6" s="88" t="n">
        <v>77</v>
      </c>
      <c r="P6" s="145" t="n">
        <v>70</v>
      </c>
    </row>
    <row r="7">
      <c r="A7" s="166" t="n"/>
      <c r="B7" s="16" t="inlineStr">
        <is>
          <t>CANTEEN AZ</t>
        </is>
      </c>
      <c r="C7" s="17" t="n">
        <v>20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U7" s="27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3285.59617314</v>
      </c>
      <c r="I8" s="152">
        <f>G8+H8</f>
        <v/>
      </c>
      <c r="J8" s="119" t="n">
        <v>0</v>
      </c>
      <c r="K8" s="117" t="n">
        <v>0</v>
      </c>
      <c r="L8" s="117" t="n">
        <v>3216.72532196</v>
      </c>
      <c r="M8" s="162">
        <f>K8+L8</f>
        <v/>
      </c>
      <c r="N8" s="178" t="n">
        <v>6</v>
      </c>
      <c r="O8" s="88" t="n">
        <v>6</v>
      </c>
      <c r="P8" s="145" t="n">
        <v>5</v>
      </c>
    </row>
    <row r="9">
      <c r="B9" s="16" t="inlineStr">
        <is>
          <t>SMITH'S</t>
        </is>
      </c>
      <c r="C9" s="17" t="n">
        <v>2744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</row>
    <row r="10">
      <c r="B10" s="28" t="inlineStr">
        <is>
          <t>SPROUTS AZ</t>
        </is>
      </c>
      <c r="C10" s="17" t="n">
        <v>880</v>
      </c>
      <c r="E10" s="161" t="inlineStr">
        <is>
          <t>Room 3</t>
        </is>
      </c>
      <c r="F10" s="119" t="n">
        <v>18727</v>
      </c>
      <c r="G10" s="117" t="n">
        <v>10808.80541666666</v>
      </c>
      <c r="H10" s="117" t="n">
        <v>1155.0458739</v>
      </c>
      <c r="I10" s="152">
        <f>G10+H10</f>
        <v/>
      </c>
      <c r="J10" s="119" t="n">
        <v>18857</v>
      </c>
      <c r="K10" s="117" t="n">
        <v>11384.77441666667</v>
      </c>
      <c r="L10" s="117" t="n">
        <v>1203.2865319</v>
      </c>
      <c r="M10" s="162">
        <f>K10+L10</f>
        <v/>
      </c>
      <c r="N10" s="178" t="n">
        <v>51</v>
      </c>
      <c r="O10" s="88" t="n">
        <v>51</v>
      </c>
      <c r="P10" s="145" t="n">
        <v>45</v>
      </c>
    </row>
    <row r="11">
      <c r="B11" s="28" t="inlineStr">
        <is>
          <t>SPROUTS CO</t>
        </is>
      </c>
      <c r="C11" s="17" t="n">
        <v>540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</row>
    <row r="12">
      <c r="A12" s="166" t="n"/>
      <c r="B12" s="16" t="inlineStr">
        <is>
          <t>WM DC</t>
        </is>
      </c>
      <c r="C12" s="17" t="n">
        <v>2408</v>
      </c>
      <c r="E12" s="161" t="inlineStr">
        <is>
          <t>Room 4</t>
        </is>
      </c>
      <c r="F12" s="119" t="n">
        <v>15493</v>
      </c>
      <c r="G12" s="117" t="n">
        <v>10496.93825</v>
      </c>
      <c r="H12" s="117" t="n">
        <v>18474.49680691001</v>
      </c>
      <c r="I12" s="152">
        <f>G12+H12</f>
        <v/>
      </c>
      <c r="J12" s="119" t="n">
        <v>15491</v>
      </c>
      <c r="K12" s="117" t="n">
        <v>12365.4335</v>
      </c>
      <c r="L12" s="117" t="n">
        <v>18472.04108251001</v>
      </c>
      <c r="M12" s="162">
        <f>K12+L12</f>
        <v/>
      </c>
      <c r="N12" s="178" t="n">
        <v>48</v>
      </c>
      <c r="O12" s="88" t="n">
        <v>50</v>
      </c>
      <c r="P12" s="145" t="n">
        <v>42</v>
      </c>
    </row>
    <row r="13">
      <c r="B13" s="16" t="inlineStr">
        <is>
          <t>ALBSFWY PHX</t>
        </is>
      </c>
      <c r="C13" s="17" t="n">
        <v>9610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</row>
    <row r="14">
      <c r="B14" s="16" t="inlineStr">
        <is>
          <t>KING SOOPERS</t>
        </is>
      </c>
      <c r="C14" s="17" t="n">
        <v>1738</v>
      </c>
      <c r="E14" s="161" t="inlineStr">
        <is>
          <t>Room 5</t>
        </is>
      </c>
      <c r="F14" s="119" t="n">
        <v>27615</v>
      </c>
      <c r="G14" s="117" t="n">
        <v>20421.83875</v>
      </c>
      <c r="H14" s="117" t="n">
        <v>32766.59468827997</v>
      </c>
      <c r="I14" s="152">
        <f>G14+H14</f>
        <v/>
      </c>
      <c r="J14" s="119" t="n">
        <v>26592</v>
      </c>
      <c r="K14" s="117" t="n">
        <v>21342.0455</v>
      </c>
      <c r="L14" s="117" t="n">
        <v>31313.97883963999</v>
      </c>
      <c r="M14" s="162">
        <f>K14+L14</f>
        <v/>
      </c>
      <c r="N14" s="178" t="n">
        <v>66</v>
      </c>
      <c r="O14" s="88" t="n">
        <v>66</v>
      </c>
      <c r="P14" s="145" t="n">
        <v>58</v>
      </c>
    </row>
    <row r="15">
      <c r="B15" s="28" t="inlineStr">
        <is>
          <t>FRY'S</t>
        </is>
      </c>
      <c r="C15" s="17">
        <f>36212-5812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</row>
    <row r="16">
      <c r="B16" s="43" t="inlineStr">
        <is>
          <t>RALPHS</t>
        </is>
      </c>
      <c r="C16" s="17" t="n">
        <v>1287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4237.80451374</v>
      </c>
      <c r="I16" s="152">
        <f>G16+H16</f>
        <v/>
      </c>
      <c r="J16" s="119" t="n">
        <v>0</v>
      </c>
      <c r="K16" s="117" t="n">
        <v>0</v>
      </c>
      <c r="L16" s="117" t="n">
        <v>4195.604597879999</v>
      </c>
      <c r="M16" s="162">
        <f>K16+L16</f>
        <v/>
      </c>
      <c r="N16" s="178" t="n">
        <v>11</v>
      </c>
      <c r="O16" s="88" t="n">
        <v>11</v>
      </c>
      <c r="P16" s="145" t="n">
        <v>10</v>
      </c>
    </row>
    <row r="17" ht="15" customFormat="1" customHeight="1" s="4" thickBot="1">
      <c r="B17" s="43" t="inlineStr">
        <is>
          <t xml:space="preserve">DILLONS </t>
        </is>
      </c>
      <c r="C17" s="50" t="n">
        <v>43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9505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</row>
    <row r="19" ht="15" customHeight="1" thickBot="1">
      <c r="B19" s="16" t="inlineStr">
        <is>
          <t>SBUX LV B</t>
        </is>
      </c>
      <c r="C19" s="17" t="n">
        <v>1489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</row>
    <row r="20">
      <c r="B20" s="16" t="inlineStr">
        <is>
          <t>SBUX LV</t>
        </is>
      </c>
      <c r="C20" s="17" t="n">
        <v>4702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</row>
    <row r="21" ht="15" customHeight="1" thickBot="1">
      <c r="A21" s="123" t="n"/>
      <c r="B21" s="168" t="inlineStr">
        <is>
          <t>K&amp;G</t>
        </is>
      </c>
      <c r="C21" s="169" t="n">
        <v>828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Q24" s="69" t="n"/>
    </row>
    <row r="25">
      <c r="B25" s="74" t="inlineStr">
        <is>
          <t>ALBSWY</t>
        </is>
      </c>
      <c r="C25" s="122" t="n">
        <v>10917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20</v>
      </c>
      <c r="D26" s="76">
        <f>C7</f>
        <v/>
      </c>
      <c r="E26" s="77">
        <f>D26-C26</f>
        <v/>
      </c>
      <c r="J26" s="123" t="n"/>
      <c r="M26" s="53" t="n"/>
      <c r="P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</row>
    <row r="28">
      <c r="B28" s="74" t="inlineStr">
        <is>
          <t>KROGER</t>
        </is>
      </c>
      <c r="C28" s="122" t="n">
        <v>37181</v>
      </c>
      <c r="D28" s="76">
        <f>C9+C14+C15+C16+C17</f>
        <v/>
      </c>
      <c r="E28" s="77">
        <f>D28-C28</f>
        <v/>
      </c>
      <c r="P28" s="4" t="n"/>
    </row>
    <row r="29">
      <c r="B29" s="74" t="inlineStr">
        <is>
          <t>QT</t>
        </is>
      </c>
      <c r="C29" s="122" t="n">
        <v>154</v>
      </c>
      <c r="D29" s="76">
        <f>C6</f>
        <v/>
      </c>
      <c r="E29" s="77">
        <f>D29-C29</f>
        <v/>
      </c>
      <c r="P29" s="4" t="n"/>
    </row>
    <row r="30">
      <c r="B30" s="74" t="inlineStr">
        <is>
          <t>WALMART</t>
        </is>
      </c>
      <c r="C30" s="122" t="n">
        <v>2408</v>
      </c>
      <c r="D30" s="76">
        <f>C12</f>
        <v/>
      </c>
      <c r="E30" s="77">
        <f>D30-C30</f>
        <v/>
      </c>
      <c r="J30" s="53" t="n"/>
      <c r="K30" s="53" t="n"/>
      <c r="P30" s="4" t="n"/>
    </row>
    <row r="31">
      <c r="B31" s="74" t="inlineStr">
        <is>
          <t>STARBUCKS</t>
        </is>
      </c>
      <c r="C31" s="122" t="n">
        <v>14715</v>
      </c>
      <c r="D31" s="76">
        <f>C18+C19+C20</f>
        <v/>
      </c>
      <c r="E31" s="77">
        <f>D31-C31</f>
        <v/>
      </c>
      <c r="K31" s="53" t="n"/>
      <c r="P31" s="4" t="n"/>
    </row>
    <row r="32">
      <c r="B32" s="74" t="inlineStr">
        <is>
          <t>SPROUTS</t>
        </is>
      </c>
      <c r="C32" s="122" t="n">
        <v>1420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828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30" man="1"/>
  </rowBreaks>
  <legacyDrawing r:id="anysvml"/>
</worksheet>
</file>

<file path=xl/worksheets/sheet43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H22" sqref="H2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55</v>
      </c>
      <c r="E6" s="161" t="inlineStr">
        <is>
          <t xml:space="preserve">Room 1 </t>
        </is>
      </c>
      <c r="F6" s="119" t="n">
        <v>23344</v>
      </c>
      <c r="G6" s="117" t="n">
        <v>10739.970875</v>
      </c>
      <c r="H6" s="117" t="n">
        <v>6145.400016639997</v>
      </c>
      <c r="I6" s="152">
        <f>G6+H6</f>
        <v/>
      </c>
      <c r="J6" s="119" t="n">
        <v>24041</v>
      </c>
      <c r="K6" s="117" t="n">
        <v>12362.634375</v>
      </c>
      <c r="L6" s="117" t="n">
        <v>6315.451992739997</v>
      </c>
      <c r="M6" s="162">
        <f>K6+L6</f>
        <v/>
      </c>
      <c r="N6" s="178" t="n">
        <v>68</v>
      </c>
      <c r="O6" s="88" t="n">
        <v>67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3080.052546520001</v>
      </c>
      <c r="I8" s="152">
        <f>G8+H8</f>
        <v/>
      </c>
      <c r="J8" s="119" t="n">
        <v>0</v>
      </c>
      <c r="K8" s="117" t="n">
        <v>0</v>
      </c>
      <c r="L8" s="117" t="n">
        <v>2896.4117996</v>
      </c>
      <c r="M8" s="162">
        <f>K8+L8</f>
        <v/>
      </c>
      <c r="N8" s="178" t="n">
        <v>6</v>
      </c>
      <c r="O8" s="88" t="n">
        <v>6</v>
      </c>
      <c r="P8" s="145" t="n">
        <v>6</v>
      </c>
      <c r="Q8" s="117" t="n"/>
    </row>
    <row r="9">
      <c r="B9" s="16" t="inlineStr">
        <is>
          <t>SMITH'S</t>
        </is>
      </c>
      <c r="C9" s="17" t="n">
        <v>1431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16663</v>
      </c>
      <c r="G10" s="117" t="n">
        <v>11158.136</v>
      </c>
      <c r="H10" s="117" t="n">
        <v>1209.95064776</v>
      </c>
      <c r="I10" s="152">
        <f>G10+H10</f>
        <v/>
      </c>
      <c r="J10" s="119" t="n">
        <v>15636</v>
      </c>
      <c r="K10" s="117" t="n">
        <v>11619.9255</v>
      </c>
      <c r="L10" s="117" t="n">
        <v>1273.13264698</v>
      </c>
      <c r="M10" s="162">
        <f>K10+L10</f>
        <v/>
      </c>
      <c r="N10" s="178" t="n">
        <v>46</v>
      </c>
      <c r="O10" s="88" t="n">
        <v>46</v>
      </c>
      <c r="P10" s="145" t="n">
        <v>42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2411</v>
      </c>
      <c r="E12" s="161" t="inlineStr">
        <is>
          <t>Room 4</t>
        </is>
      </c>
      <c r="F12" s="119" t="n">
        <v>11728</v>
      </c>
      <c r="G12" s="117" t="n">
        <v>9305.322249999997</v>
      </c>
      <c r="H12" s="117" t="n">
        <v>15089.5522253</v>
      </c>
      <c r="I12" s="152">
        <f>G12+H12</f>
        <v/>
      </c>
      <c r="J12" s="119" t="n">
        <v>11628</v>
      </c>
      <c r="K12" s="117" t="n">
        <v>11156.9915</v>
      </c>
      <c r="L12" s="117" t="n">
        <v>15103.21160518</v>
      </c>
      <c r="M12" s="162">
        <f>K12+L12</f>
        <v/>
      </c>
      <c r="N12" s="178" t="n">
        <v>44</v>
      </c>
      <c r="O12" s="88" t="n">
        <v>45</v>
      </c>
      <c r="P12" s="145" t="n">
        <v>39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10354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1788</v>
      </c>
      <c r="E14" s="161" t="inlineStr">
        <is>
          <t>Room 5</t>
        </is>
      </c>
      <c r="F14" s="119" t="n">
        <v>21136</v>
      </c>
      <c r="G14" s="117" t="n">
        <v>18670.1075</v>
      </c>
      <c r="H14" s="117" t="n">
        <v>27327.55962893999</v>
      </c>
      <c r="I14" s="152">
        <f>G14+H14</f>
        <v/>
      </c>
      <c r="J14" s="119" t="n">
        <v>20894</v>
      </c>
      <c r="K14" s="117" t="n">
        <v>21047.56675</v>
      </c>
      <c r="L14" s="117" t="n">
        <v>26999.5764024</v>
      </c>
      <c r="M14" s="162">
        <f>K14+L14</f>
        <v/>
      </c>
      <c r="N14" s="178" t="n">
        <v>64</v>
      </c>
      <c r="O14" s="88" t="n">
        <v>60</v>
      </c>
      <c r="P14" s="145" t="n">
        <v>56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34579-5041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1564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5447.12353584</v>
      </c>
      <c r="I16" s="152">
        <f>G16+H16</f>
        <v/>
      </c>
      <c r="J16" s="119" t="n">
        <v>0</v>
      </c>
      <c r="K16" s="117" t="n">
        <v>0</v>
      </c>
      <c r="L16" s="117" t="n">
        <v>5423.3697591</v>
      </c>
      <c r="M16" s="162">
        <f>K16+L16</f>
        <v/>
      </c>
      <c r="N16" s="178" t="n">
        <v>10</v>
      </c>
      <c r="O16" s="88" t="n">
        <v>10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258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10090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1559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4498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10645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35039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55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2411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14925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3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90" zoomScaleNormal="90" zoomScaleSheetLayoutView="70" workbookViewId="0">
      <selection activeCell="B2" sqref="B2:Q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109</v>
      </c>
      <c r="E6" s="161" t="inlineStr">
        <is>
          <t xml:space="preserve">Room 1 </t>
        </is>
      </c>
      <c r="F6" s="119" t="n">
        <v>24059</v>
      </c>
      <c r="G6" s="117" t="n">
        <v>11599.5841</v>
      </c>
      <c r="H6" s="117" t="n">
        <v>7243.307537980002</v>
      </c>
      <c r="I6" s="152">
        <f>G6+H6</f>
        <v/>
      </c>
      <c r="J6" s="119" t="n">
        <v>23926</v>
      </c>
      <c r="K6" s="117" t="n">
        <v>12714.8441</v>
      </c>
      <c r="L6" s="117" t="n">
        <v>7092.2443807</v>
      </c>
      <c r="M6" s="162">
        <f>K6+L6</f>
        <v/>
      </c>
      <c r="N6" s="178" t="n">
        <v>68</v>
      </c>
      <c r="O6" s="88" t="n">
        <v>67</v>
      </c>
      <c r="P6" s="145" t="n">
        <v>62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2560.72108644</v>
      </c>
      <c r="I8" s="152">
        <f>G8+H8</f>
        <v/>
      </c>
      <c r="J8" s="119" t="n">
        <v>0</v>
      </c>
      <c r="K8" s="117" t="n">
        <v>0</v>
      </c>
      <c r="L8" s="117" t="n">
        <v>2569.21128122</v>
      </c>
      <c r="M8" s="162">
        <f>K8+L8</f>
        <v/>
      </c>
      <c r="N8" s="178" t="n">
        <v>7</v>
      </c>
      <c r="O8" s="88" t="n">
        <v>7</v>
      </c>
      <c r="P8" s="145" t="n">
        <v>7</v>
      </c>
      <c r="Q8" s="117" t="n"/>
    </row>
    <row r="9">
      <c r="B9" s="16" t="inlineStr">
        <is>
          <t>SMITH'S</t>
        </is>
      </c>
      <c r="C9" s="17" t="n">
        <v>3272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900</v>
      </c>
      <c r="E10" s="161" t="inlineStr">
        <is>
          <t>Room 3</t>
        </is>
      </c>
      <c r="F10" s="119" t="n">
        <v>17117</v>
      </c>
      <c r="G10" s="117" t="n">
        <v>11160.7905</v>
      </c>
      <c r="H10" s="117" t="n">
        <v>761.8771429999999</v>
      </c>
      <c r="I10" s="152">
        <f>G10+H10</f>
        <v/>
      </c>
      <c r="J10" s="119" t="n">
        <v>17220</v>
      </c>
      <c r="K10" s="117" t="n">
        <v>11394.296</v>
      </c>
      <c r="L10" s="117" t="n">
        <v>756.26899546</v>
      </c>
      <c r="M10" s="162">
        <f>K10+L10</f>
        <v/>
      </c>
      <c r="N10" s="178" t="n">
        <v>49</v>
      </c>
      <c r="O10" s="88" t="n">
        <v>48</v>
      </c>
      <c r="P10" s="145" t="n">
        <v>44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2421</v>
      </c>
      <c r="E12" s="161" t="inlineStr">
        <is>
          <t>Room 4</t>
        </is>
      </c>
      <c r="F12" s="119" t="n">
        <v>15267</v>
      </c>
      <c r="G12" s="117" t="n">
        <v>10878.98991666667</v>
      </c>
      <c r="H12" s="117" t="n">
        <v>17678.32352722</v>
      </c>
      <c r="I12" s="152">
        <f>G12+H12</f>
        <v/>
      </c>
      <c r="J12" s="119" t="n">
        <v>15323</v>
      </c>
      <c r="K12" s="117" t="n">
        <v>13069.52866666667</v>
      </c>
      <c r="L12" s="117" t="n">
        <v>17593.0635124</v>
      </c>
      <c r="M12" s="162">
        <f>K12+L12</f>
        <v/>
      </c>
      <c r="N12" s="178" t="n">
        <v>50</v>
      </c>
      <c r="O12" s="88" t="n">
        <v>47</v>
      </c>
      <c r="P12" s="145" t="n">
        <v>46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9958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2147</v>
      </c>
      <c r="E14" s="161" t="inlineStr">
        <is>
          <t>Room 5</t>
        </is>
      </c>
      <c r="F14" s="119" t="n">
        <v>25196</v>
      </c>
      <c r="G14" s="117" t="n">
        <v>19834.89125</v>
      </c>
      <c r="H14" s="117" t="n">
        <v>32074.90957294</v>
      </c>
      <c r="I14" s="152">
        <f>G14+H14</f>
        <v/>
      </c>
      <c r="J14" s="119" t="n">
        <v>24808</v>
      </c>
      <c r="K14" s="117" t="n">
        <v>22950.06175</v>
      </c>
      <c r="L14" s="117" t="n">
        <v>31523.15101304001</v>
      </c>
      <c r="M14" s="162">
        <f>K14+L14</f>
        <v/>
      </c>
      <c r="N14" s="178" t="n">
        <v>69</v>
      </c>
      <c r="O14" s="88" t="n">
        <v>65</v>
      </c>
      <c r="P14" s="145" t="n">
        <v>60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31774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1759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6286.51849856</v>
      </c>
      <c r="I16" s="152">
        <f>G16+H16</f>
        <v/>
      </c>
      <c r="J16" s="119" t="n">
        <v>0</v>
      </c>
      <c r="K16" s="117" t="n">
        <v>0</v>
      </c>
      <c r="L16" s="117" t="n">
        <v>6401.7776733</v>
      </c>
      <c r="M16" s="162">
        <f>K16+L16</f>
        <v/>
      </c>
      <c r="N16" s="178" t="n">
        <v>12</v>
      </c>
      <c r="O16" s="88" t="n">
        <v>11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114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7952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2198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4054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10097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39441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109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2421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14000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900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topLeftCell="C4" zoomScale="130" zoomScaleNormal="130" zoomScaleSheetLayoutView="70" workbookViewId="0">
      <selection activeCell="F30" sqref="F30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27281</v>
      </c>
      <c r="G6" s="117" t="n">
        <v>11823.68949999999</v>
      </c>
      <c r="H6" s="117" t="n">
        <v>5014.334511</v>
      </c>
      <c r="I6" s="152">
        <f>G6+H6</f>
        <v/>
      </c>
      <c r="J6" s="119" t="n">
        <v>29064</v>
      </c>
      <c r="K6" s="117" t="n">
        <v>12655.8085</v>
      </c>
      <c r="L6" s="117" t="n">
        <v>5212.290676799999</v>
      </c>
      <c r="M6" s="162">
        <f>K6+L6</f>
        <v/>
      </c>
      <c r="N6" s="178" t="n">
        <v>71</v>
      </c>
      <c r="O6" s="88" t="n">
        <v>72</v>
      </c>
      <c r="P6" s="145" t="n">
        <v>67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3845.256413960001</v>
      </c>
      <c r="I8" s="152">
        <f>G8+H8</f>
        <v/>
      </c>
      <c r="J8" s="119" t="n">
        <v>0</v>
      </c>
      <c r="K8" s="117" t="n">
        <v>0</v>
      </c>
      <c r="L8" s="117" t="n">
        <v>3981.33983346</v>
      </c>
      <c r="M8" s="162">
        <f>K8+L8</f>
        <v/>
      </c>
      <c r="N8" s="178" t="n">
        <v>7</v>
      </c>
      <c r="O8" s="88" t="n">
        <v>7</v>
      </c>
      <c r="P8" s="145" t="n">
        <v>6</v>
      </c>
      <c r="Q8" s="117" t="n"/>
    </row>
    <row r="9">
      <c r="B9" s="16" t="inlineStr">
        <is>
          <t>SMITH'S</t>
        </is>
      </c>
      <c r="C9" s="17" t="n">
        <v>1766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15448</v>
      </c>
      <c r="G10" s="117" t="n">
        <v>10586.35833333333</v>
      </c>
      <c r="H10" s="117" t="n">
        <v>673.1640149999999</v>
      </c>
      <c r="I10" s="152">
        <f>G10+H10</f>
        <v/>
      </c>
      <c r="J10" s="119" t="n">
        <v>16381</v>
      </c>
      <c r="K10" s="117" t="n">
        <v>11660.52983333333</v>
      </c>
      <c r="L10" s="117" t="n">
        <v>757.9515765599999</v>
      </c>
      <c r="M10" s="162">
        <f>K10+L10</f>
        <v/>
      </c>
      <c r="N10" s="178" t="n">
        <v>45</v>
      </c>
      <c r="O10" s="88" t="n">
        <v>45</v>
      </c>
      <c r="P10" s="145" t="n">
        <v>44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4841</v>
      </c>
      <c r="E12" s="161" t="inlineStr">
        <is>
          <t>Room 4</t>
        </is>
      </c>
      <c r="F12" s="119" t="n">
        <v>12286</v>
      </c>
      <c r="G12" s="117" t="n">
        <v>10293.18775</v>
      </c>
      <c r="H12" s="117" t="n">
        <v>15014.01027777</v>
      </c>
      <c r="I12" s="152">
        <f>G12+H12</f>
        <v/>
      </c>
      <c r="J12" s="119" t="n">
        <v>12528</v>
      </c>
      <c r="K12" s="117" t="n">
        <v>12202.64225</v>
      </c>
      <c r="L12" s="117" t="n">
        <v>15178.04216759999</v>
      </c>
      <c r="M12" s="162">
        <f>K12+L12</f>
        <v/>
      </c>
      <c r="N12" s="178" t="n">
        <v>52</v>
      </c>
      <c r="O12" s="88" t="n">
        <v>50</v>
      </c>
      <c r="P12" s="145" t="n">
        <v>47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8594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1628</v>
      </c>
      <c r="E14" s="161" t="inlineStr">
        <is>
          <t>Room 5</t>
        </is>
      </c>
      <c r="F14" s="119" t="n">
        <v>30187</v>
      </c>
      <c r="G14" s="117" t="n">
        <v>23684.614</v>
      </c>
      <c r="H14" s="117" t="n">
        <v>37114.47505084</v>
      </c>
      <c r="I14" s="152">
        <f>G14+H14</f>
        <v/>
      </c>
      <c r="J14" s="119" t="n">
        <v>29915</v>
      </c>
      <c r="K14" s="117" t="n">
        <v>25969.48275</v>
      </c>
      <c r="L14" s="117" t="n">
        <v>36627.49609644</v>
      </c>
      <c r="M14" s="162">
        <f>K14+L14</f>
        <v/>
      </c>
      <c r="N14" s="178" t="n">
        <v>71</v>
      </c>
      <c r="O14" s="88" t="n">
        <v>69</v>
      </c>
      <c r="P14" s="145" t="n">
        <v>65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37013-5306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1602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7028.44934762</v>
      </c>
      <c r="I16" s="152">
        <f>G16+H16</f>
        <v/>
      </c>
      <c r="J16" s="119" t="n">
        <v>0</v>
      </c>
      <c r="K16" s="117" t="n">
        <v>0</v>
      </c>
      <c r="L16" s="117" t="n">
        <v>7209.2439548</v>
      </c>
      <c r="M16" s="162">
        <f>K16+L16</f>
        <v/>
      </c>
      <c r="N16" s="178" t="n">
        <v>11</v>
      </c>
      <c r="O16" s="88" t="n">
        <v>11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310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10071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686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4920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1276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8557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37138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4841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13730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1276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F14" sqref="F1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67</v>
      </c>
      <c r="E6" s="161" t="inlineStr">
        <is>
          <t xml:space="preserve">Room 1 </t>
        </is>
      </c>
      <c r="F6" s="119" t="n">
        <v>27391</v>
      </c>
      <c r="G6" s="117" t="n">
        <v>10950.76979166667</v>
      </c>
      <c r="H6" s="117" t="n">
        <v>7072.629336239999</v>
      </c>
      <c r="I6" s="152">
        <f>G6+H6</f>
        <v/>
      </c>
      <c r="J6" s="119" t="n">
        <v>27376</v>
      </c>
      <c r="K6" s="117" t="n">
        <v>13219.84529166667</v>
      </c>
      <c r="L6" s="117" t="n">
        <v>7155.721266060001</v>
      </c>
      <c r="M6" s="162">
        <f>K6+L6</f>
        <v/>
      </c>
      <c r="N6" s="178" t="n">
        <v>76</v>
      </c>
      <c r="O6" s="88" t="n">
        <v>76</v>
      </c>
      <c r="P6" s="145" t="n">
        <v>70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3396.673454960001</v>
      </c>
      <c r="I8" s="152">
        <f>G8+H8</f>
        <v/>
      </c>
      <c r="J8" s="119" t="n">
        <v>0</v>
      </c>
      <c r="K8" s="117" t="n">
        <v>0</v>
      </c>
      <c r="L8" s="117" t="n">
        <v>3378.407281379999</v>
      </c>
      <c r="M8" s="162">
        <f>K8+L8</f>
        <v/>
      </c>
      <c r="N8" s="178" t="n">
        <v>7</v>
      </c>
      <c r="O8" s="88" t="n">
        <v>7</v>
      </c>
      <c r="P8" s="145" t="n">
        <v>5</v>
      </c>
      <c r="Q8" s="117" t="n"/>
    </row>
    <row r="9">
      <c r="B9" s="16" t="inlineStr">
        <is>
          <t>SMITH'S</t>
        </is>
      </c>
      <c r="C9" s="17" t="n">
        <v>1766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755</v>
      </c>
      <c r="E10" s="161" t="inlineStr">
        <is>
          <t>Room 3</t>
        </is>
      </c>
      <c r="F10" s="119" t="n">
        <v>15855</v>
      </c>
      <c r="G10" s="117" t="n">
        <v>10215.15925</v>
      </c>
      <c r="H10" s="117" t="n">
        <v>1094.71884166</v>
      </c>
      <c r="I10" s="152">
        <f>G10+H10</f>
        <v/>
      </c>
      <c r="J10" s="119" t="n">
        <v>13125</v>
      </c>
      <c r="K10" s="117" t="n">
        <v>9114.022249999998</v>
      </c>
      <c r="L10" s="117" t="n">
        <v>1139.80359434</v>
      </c>
      <c r="M10" s="162">
        <f>K10+L10</f>
        <v/>
      </c>
      <c r="N10" s="178" t="n">
        <v>47</v>
      </c>
      <c r="O10" s="88" t="n">
        <v>45</v>
      </c>
      <c r="P10" s="145" t="n">
        <v>43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2011</v>
      </c>
      <c r="E12" s="161" t="inlineStr">
        <is>
          <t>Room 4</t>
        </is>
      </c>
      <c r="F12" s="119" t="n">
        <v>14650</v>
      </c>
      <c r="G12" s="117" t="n">
        <v>10672.832</v>
      </c>
      <c r="H12" s="117" t="n">
        <v>18002.29581959001</v>
      </c>
      <c r="I12" s="152">
        <f>G12+H12</f>
        <v/>
      </c>
      <c r="J12" s="119" t="n">
        <v>16133</v>
      </c>
      <c r="K12" s="117" t="n">
        <v>13994.28575</v>
      </c>
      <c r="L12" s="117" t="n">
        <v>18124.46795537999</v>
      </c>
      <c r="M12" s="162">
        <f>K12+L12</f>
        <v/>
      </c>
      <c r="N12" s="178" t="n">
        <v>48</v>
      </c>
      <c r="O12" s="88" t="n">
        <v>47</v>
      </c>
      <c r="P12" s="145" t="n">
        <v>44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6655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3041</v>
      </c>
      <c r="E14" s="161" t="inlineStr">
        <is>
          <t>Room 5</t>
        </is>
      </c>
      <c r="F14" s="119" t="n">
        <v>18255</v>
      </c>
      <c r="G14" s="117" t="n">
        <v>20610.4725</v>
      </c>
      <c r="H14" s="117" t="n">
        <v>22256.41146431999</v>
      </c>
      <c r="I14" s="152">
        <f>G14+H14</f>
        <v/>
      </c>
      <c r="J14" s="119" t="n">
        <v>18558</v>
      </c>
      <c r="K14" s="117" t="n">
        <v>15941.19025</v>
      </c>
      <c r="L14" s="117" t="n">
        <v>22630.85953711999</v>
      </c>
      <c r="M14" s="162">
        <f>K14+L14</f>
        <v/>
      </c>
      <c r="N14" s="178" t="n">
        <v>65</v>
      </c>
      <c r="O14" s="88" t="n">
        <v>62</v>
      </c>
      <c r="P14" s="145" t="n">
        <v>57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31539-C14-C16-C17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2752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4250.34381452</v>
      </c>
      <c r="I16" s="152">
        <f>G16+H16</f>
        <v/>
      </c>
      <c r="J16" s="119" t="n">
        <v>0</v>
      </c>
      <c r="K16" s="117" t="n">
        <v>0</v>
      </c>
      <c r="L16" s="117" t="n">
        <v>4103.23419166</v>
      </c>
      <c r="M16" s="162">
        <f>K16+L16</f>
        <v/>
      </c>
      <c r="N16" s="178" t="n">
        <v>11</v>
      </c>
      <c r="O16" s="88" t="n">
        <v>11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354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10032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1714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4881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382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11257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32492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67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2011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14945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755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382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H26" sqref="H2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10090</v>
      </c>
      <c r="G6" s="117" t="n">
        <v>3004</v>
      </c>
      <c r="H6" s="117" t="n">
        <v>913</v>
      </c>
      <c r="I6" s="152">
        <f>G6+H6</f>
        <v/>
      </c>
      <c r="J6" s="119" t="n">
        <v>9947</v>
      </c>
      <c r="K6" s="117" t="n">
        <v>3211</v>
      </c>
      <c r="L6" s="117" t="n">
        <v>875</v>
      </c>
      <c r="M6" s="162">
        <f>K6+L6</f>
        <v/>
      </c>
      <c r="N6" s="178" t="n">
        <v>40</v>
      </c>
      <c r="O6" s="88" t="n">
        <v>39</v>
      </c>
      <c r="P6" s="145" t="n">
        <v>36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178" t="n">
        <v>1</v>
      </c>
      <c r="O8" s="88" t="n">
        <v>1</v>
      </c>
      <c r="P8" s="145" t="n">
        <v>1</v>
      </c>
      <c r="Q8" s="117" t="n"/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5045</v>
      </c>
      <c r="G10" s="117" t="n">
        <v>2602</v>
      </c>
      <c r="H10" s="117" t="n">
        <v>735</v>
      </c>
      <c r="I10" s="152">
        <f>G10+H10</f>
        <v/>
      </c>
      <c r="J10" s="119" t="n">
        <v>5552</v>
      </c>
      <c r="K10" s="117" t="n">
        <v>2861</v>
      </c>
      <c r="L10" s="117" t="n">
        <v>870</v>
      </c>
      <c r="M10" s="162">
        <f>K10+L10</f>
        <v/>
      </c>
      <c r="N10" s="178" t="n">
        <v>0</v>
      </c>
      <c r="O10" s="88" t="n">
        <v>0</v>
      </c>
      <c r="P10" s="145" t="n">
        <v>0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48</v>
      </c>
      <c r="G12" s="117" t="n">
        <v>29</v>
      </c>
      <c r="H12" s="117" t="n"/>
      <c r="I12" s="152">
        <f>G12+H12</f>
        <v/>
      </c>
      <c r="J12" s="119" t="n">
        <v>88</v>
      </c>
      <c r="K12" s="117" t="n">
        <v>58</v>
      </c>
      <c r="L12" s="117" t="n"/>
      <c r="M12" s="162">
        <f>K12+L12</f>
        <v/>
      </c>
      <c r="N12" s="178" t="n">
        <v>0</v>
      </c>
      <c r="O12" s="88" t="n">
        <v>0</v>
      </c>
      <c r="P12" s="145" t="n">
        <v>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6961</v>
      </c>
      <c r="G14" s="117" t="n">
        <v>8323</v>
      </c>
      <c r="H14" s="117" t="n"/>
      <c r="I14" s="152">
        <f>G14+H14</f>
        <v/>
      </c>
      <c r="J14" s="119" t="n">
        <v>5248</v>
      </c>
      <c r="K14" s="117" t="n">
        <v>7289</v>
      </c>
      <c r="L14" s="117" t="n"/>
      <c r="M14" s="162">
        <f>K14+L14</f>
        <v/>
      </c>
      <c r="N14" s="178" t="n">
        <v>17</v>
      </c>
      <c r="O14" s="88" t="n">
        <v>15</v>
      </c>
      <c r="P14" s="145" t="n">
        <v>11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5351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178" t="n">
        <v>0</v>
      </c>
      <c r="O16" s="88" t="n">
        <v>0</v>
      </c>
      <c r="P16" s="145" t="n">
        <v>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10287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750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4462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7012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15135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I26" sqref="I2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72</v>
      </c>
      <c r="E6" s="161" t="inlineStr">
        <is>
          <t xml:space="preserve">Room 1 </t>
        </is>
      </c>
      <c r="F6" s="119" t="n">
        <v>26577</v>
      </c>
      <c r="G6" s="117" t="n">
        <v>11547.70929999999</v>
      </c>
      <c r="H6" s="117" t="n">
        <v>4969.280145899997</v>
      </c>
      <c r="I6" s="152">
        <f>G6+H6</f>
        <v/>
      </c>
      <c r="J6" s="119" t="n">
        <v>25193</v>
      </c>
      <c r="K6" s="117" t="n">
        <v>10909.7203</v>
      </c>
      <c r="L6" s="117" t="n">
        <v>4727.790609120001</v>
      </c>
      <c r="M6" s="162">
        <f>K6+L6</f>
        <v/>
      </c>
      <c r="N6" s="178" t="n">
        <v>73</v>
      </c>
      <c r="O6" s="88" t="n">
        <v>73</v>
      </c>
      <c r="P6" s="145" t="n">
        <v>60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3415.681266219999</v>
      </c>
      <c r="I8" s="152">
        <f>G8+H8</f>
        <v/>
      </c>
      <c r="J8" s="119" t="n">
        <v>0</v>
      </c>
      <c r="K8" s="117" t="n">
        <v>0</v>
      </c>
      <c r="L8" s="117" t="n">
        <v>3186.937707159999</v>
      </c>
      <c r="M8" s="162">
        <f>K8+L8</f>
        <v/>
      </c>
      <c r="N8" s="178" t="n">
        <v>6</v>
      </c>
      <c r="O8" s="88" t="n">
        <v>6</v>
      </c>
      <c r="P8" s="145" t="n">
        <v>6</v>
      </c>
      <c r="Q8" s="117" t="n"/>
    </row>
    <row r="9">
      <c r="B9" s="16" t="inlineStr">
        <is>
          <t>SMITH'S</t>
        </is>
      </c>
      <c r="C9" s="17" t="n">
        <v>1366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1013</v>
      </c>
      <c r="E10" s="161" t="inlineStr">
        <is>
          <t>Room 3</t>
        </is>
      </c>
      <c r="F10" s="119" t="n">
        <v>16459</v>
      </c>
      <c r="G10" s="117" t="n">
        <v>11104.44491666666</v>
      </c>
      <c r="H10" s="117" t="n">
        <v>877.7605085</v>
      </c>
      <c r="I10" s="152">
        <f>G10+H10</f>
        <v/>
      </c>
      <c r="J10" s="119" t="n">
        <v>16316</v>
      </c>
      <c r="K10" s="117" t="n">
        <v>11237.37141666667</v>
      </c>
      <c r="L10" s="117" t="n">
        <v>888.75354712</v>
      </c>
      <c r="M10" s="162">
        <f>K10+L10</f>
        <v/>
      </c>
      <c r="N10" s="178" t="n">
        <v>44</v>
      </c>
      <c r="O10" s="88" t="n">
        <v>46</v>
      </c>
      <c r="P10" s="145" t="n">
        <v>40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1476</v>
      </c>
      <c r="E12" s="161" t="inlineStr">
        <is>
          <t>Room 4</t>
        </is>
      </c>
      <c r="F12" s="119" t="n">
        <v>14210</v>
      </c>
      <c r="G12" s="117" t="n">
        <v>10284.74091666667</v>
      </c>
      <c r="H12" s="117" t="n">
        <v>14646.46091537001</v>
      </c>
      <c r="I12" s="152">
        <f>G12+H12</f>
        <v/>
      </c>
      <c r="J12" s="119" t="n">
        <v>14705</v>
      </c>
      <c r="K12" s="117" t="n">
        <v>11449.14691666667</v>
      </c>
      <c r="L12" s="117" t="n">
        <v>14972.88322874001</v>
      </c>
      <c r="M12" s="162">
        <f>K12+L12</f>
        <v/>
      </c>
      <c r="N12" s="178" t="n">
        <v>46</v>
      </c>
      <c r="O12" s="88" t="n">
        <v>47</v>
      </c>
      <c r="P12" s="145" t="n">
        <v>38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6886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1604</v>
      </c>
      <c r="E14" s="161" t="inlineStr">
        <is>
          <t>Room 5</t>
        </is>
      </c>
      <c r="F14" s="119" t="n">
        <v>20199</v>
      </c>
      <c r="G14" s="117" t="n">
        <v>18485.1725</v>
      </c>
      <c r="H14" s="117" t="n">
        <v>24935.83176940001</v>
      </c>
      <c r="I14" s="152">
        <f>G14+H14</f>
        <v/>
      </c>
      <c r="J14" s="119" t="n">
        <v>19988</v>
      </c>
      <c r="K14" s="117" t="n">
        <v>20452.35725</v>
      </c>
      <c r="L14" s="117" t="n">
        <v>24673.42452973999</v>
      </c>
      <c r="M14" s="162">
        <f>K14+L14</f>
        <v/>
      </c>
      <c r="N14" s="178" t="n">
        <v>66</v>
      </c>
      <c r="O14" s="88" t="n">
        <v>65</v>
      </c>
      <c r="P14" s="145" t="n">
        <v>56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30352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1569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6967.06359014</v>
      </c>
      <c r="I16" s="152">
        <f>G16+H16</f>
        <v/>
      </c>
      <c r="J16" s="119" t="n">
        <v>0</v>
      </c>
      <c r="K16" s="117" t="n">
        <v>0</v>
      </c>
      <c r="L16" s="117" t="n">
        <v>6916.858219039999</v>
      </c>
      <c r="M16" s="162">
        <f>K16+L16</f>
        <v/>
      </c>
      <c r="N16" s="178" t="n">
        <v>10</v>
      </c>
      <c r="O16" s="88" t="n">
        <v>9</v>
      </c>
      <c r="P16" s="145" t="n">
        <v>6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294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9226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1390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4345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772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7295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35040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72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1476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15960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1013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772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K27" sqref="K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143</v>
      </c>
      <c r="E6" s="161" t="inlineStr">
        <is>
          <t xml:space="preserve">Room 1 </t>
        </is>
      </c>
      <c r="F6" s="119" t="n">
        <v>29883</v>
      </c>
      <c r="G6" s="117" t="n">
        <v>10813.44216666666</v>
      </c>
      <c r="H6" s="117" t="n">
        <v>6930.933172359999</v>
      </c>
      <c r="I6" s="152">
        <f>G6+H6</f>
        <v/>
      </c>
      <c r="J6" s="119" t="n">
        <v>31576</v>
      </c>
      <c r="K6" s="117" t="n">
        <v>12389.18716666667</v>
      </c>
      <c r="L6" s="117" t="n">
        <v>6829.47971028</v>
      </c>
      <c r="M6" s="162">
        <f>K6+L6</f>
        <v/>
      </c>
      <c r="N6" s="178" t="n">
        <v>76</v>
      </c>
      <c r="O6" s="88" t="n">
        <v>77</v>
      </c>
      <c r="P6" s="145" t="n">
        <v>71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3182.11066564</v>
      </c>
      <c r="I8" s="152">
        <f>G8+H8</f>
        <v/>
      </c>
      <c r="J8" s="119" t="n">
        <v>0</v>
      </c>
      <c r="K8" s="117" t="n">
        <v>0</v>
      </c>
      <c r="L8" s="117" t="n">
        <v>3203.392598219999</v>
      </c>
      <c r="M8" s="162">
        <f>K8+L8</f>
        <v/>
      </c>
      <c r="N8" s="178" t="n">
        <v>6</v>
      </c>
      <c r="O8" s="88" t="n">
        <v>6</v>
      </c>
      <c r="P8" s="145" t="n">
        <v>6</v>
      </c>
      <c r="Q8" s="117" t="n"/>
    </row>
    <row r="9">
      <c r="B9" s="16" t="inlineStr">
        <is>
          <t>SMITH'S</t>
        </is>
      </c>
      <c r="C9" s="17" t="n">
        <v>2819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1516</v>
      </c>
      <c r="E10" s="161" t="inlineStr">
        <is>
          <t>Room 3</t>
        </is>
      </c>
      <c r="F10" s="119" t="n">
        <v>19486</v>
      </c>
      <c r="G10" s="117" t="n">
        <v>11754.69216666667</v>
      </c>
      <c r="H10" s="117" t="n">
        <v>1167.7297039</v>
      </c>
      <c r="I10" s="152">
        <f>G10+H10</f>
        <v/>
      </c>
      <c r="J10" s="119" t="n">
        <v>20791</v>
      </c>
      <c r="K10" s="117" t="n">
        <v>13119.62516666666</v>
      </c>
      <c r="L10" s="117" t="n">
        <v>1271.89647354</v>
      </c>
      <c r="M10" s="162">
        <f>K10+L10</f>
        <v/>
      </c>
      <c r="N10" s="178" t="n">
        <v>47</v>
      </c>
      <c r="O10" s="88" t="n">
        <v>50</v>
      </c>
      <c r="P10" s="145" t="n">
        <v>44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2421</v>
      </c>
      <c r="E12" s="161" t="inlineStr">
        <is>
          <t>Room 4</t>
        </is>
      </c>
      <c r="F12" s="119" t="n">
        <v>15499</v>
      </c>
      <c r="G12" s="117" t="n">
        <v>9478.170249999997</v>
      </c>
      <c r="H12" s="117" t="n">
        <v>17044.95331754</v>
      </c>
      <c r="I12" s="152">
        <f>G12+H12</f>
        <v/>
      </c>
      <c r="J12" s="119" t="n">
        <v>15889</v>
      </c>
      <c r="K12" s="117" t="n">
        <v>11231.6165</v>
      </c>
      <c r="L12" s="117" t="n">
        <v>17107.07567867</v>
      </c>
      <c r="M12" s="162">
        <f>K12+L12</f>
        <v/>
      </c>
      <c r="N12" s="178" t="n">
        <v>47</v>
      </c>
      <c r="O12" s="88" t="n">
        <v>49</v>
      </c>
      <c r="P12" s="145" t="n">
        <v>49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9684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2135</v>
      </c>
      <c r="E14" s="161" t="inlineStr">
        <is>
          <t>Room 5</t>
        </is>
      </c>
      <c r="F14" s="119" t="n">
        <v>24102</v>
      </c>
      <c r="G14" s="117" t="n">
        <v>18334.09</v>
      </c>
      <c r="H14" s="117" t="n">
        <v>29944.56495647999</v>
      </c>
      <c r="I14" s="152">
        <f>G14+H14</f>
        <v/>
      </c>
      <c r="J14" s="119" t="n">
        <v>24116</v>
      </c>
      <c r="K14" s="117" t="n">
        <v>22059.1945</v>
      </c>
      <c r="L14" s="117" t="n">
        <v>30084.92233828</v>
      </c>
      <c r="M14" s="162">
        <f>K14+L14</f>
        <v/>
      </c>
      <c r="N14" s="178" t="n">
        <v>65</v>
      </c>
      <c r="O14" s="88" t="n">
        <v>64</v>
      </c>
      <c r="P14" s="145" t="n">
        <v>60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30744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1692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4143.59656594</v>
      </c>
      <c r="I16" s="152">
        <f>G16+H16</f>
        <v/>
      </c>
      <c r="J16" s="119" t="n">
        <v>0</v>
      </c>
      <c r="K16" s="117" t="n">
        <v>0</v>
      </c>
      <c r="L16" s="117" t="n">
        <v>4643.1284223</v>
      </c>
      <c r="M16" s="162">
        <f>K16+L16</f>
        <v/>
      </c>
      <c r="N16" s="178" t="n">
        <v>12</v>
      </c>
      <c r="O16" s="88" t="n">
        <v>10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82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11821</v>
      </c>
      <c r="E18" s="84" t="n"/>
      <c r="F18" s="148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1452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5294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865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9829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36580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143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2421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14895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1516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865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B2" sqref="B2:Q3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54</v>
      </c>
      <c r="E6" s="161" t="inlineStr">
        <is>
          <t xml:space="preserve">Room 1 </t>
        </is>
      </c>
      <c r="F6" s="119" t="n">
        <v>24865</v>
      </c>
      <c r="G6" s="117" t="n">
        <v>11644.930625</v>
      </c>
      <c r="H6" s="117" t="n">
        <v>6465.044485519998</v>
      </c>
      <c r="I6" s="152">
        <f>G6+H6</f>
        <v/>
      </c>
      <c r="J6" s="119" t="n">
        <v>24878</v>
      </c>
      <c r="K6" s="117" t="n">
        <v>12539.638625</v>
      </c>
      <c r="L6" s="117" t="n">
        <v>5737.214482999998</v>
      </c>
      <c r="M6" s="162">
        <f>K6+L6</f>
        <v/>
      </c>
      <c r="N6" s="178" t="n">
        <v>70</v>
      </c>
      <c r="O6" s="88" t="n">
        <v>68</v>
      </c>
      <c r="P6" s="145" t="n">
        <v>66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3254.499824</v>
      </c>
      <c r="I8" s="152">
        <f>G8+H8</f>
        <v/>
      </c>
      <c r="J8" s="119" t="n">
        <v>0</v>
      </c>
      <c r="K8" s="117" t="n">
        <v>0</v>
      </c>
      <c r="L8" s="117" t="n">
        <v>3188.73247444</v>
      </c>
      <c r="M8" s="162">
        <f>K8+L8</f>
        <v/>
      </c>
      <c r="N8" s="178" t="n">
        <v>6</v>
      </c>
      <c r="O8" s="88" t="n">
        <v>6</v>
      </c>
      <c r="P8" s="145" t="n">
        <v>5</v>
      </c>
      <c r="Q8" s="117" t="n"/>
    </row>
    <row r="9">
      <c r="B9" s="16" t="inlineStr">
        <is>
          <t>SMITH'S</t>
        </is>
      </c>
      <c r="C9" s="17" t="n">
        <v>1357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16208</v>
      </c>
      <c r="G10" s="117" t="n">
        <v>11025.5725</v>
      </c>
      <c r="H10" s="117" t="n">
        <v>839.0900896999999</v>
      </c>
      <c r="I10" s="152">
        <f>G10+H10</f>
        <v/>
      </c>
      <c r="J10" s="119" t="n">
        <v>14935</v>
      </c>
      <c r="K10" s="117" t="n">
        <v>11427.08</v>
      </c>
      <c r="L10" s="117" t="n">
        <v>853.7773332800001</v>
      </c>
      <c r="M10" s="162">
        <f>K10+L10</f>
        <v/>
      </c>
      <c r="N10" s="178" t="n">
        <v>47</v>
      </c>
      <c r="O10" s="88" t="n">
        <v>49</v>
      </c>
      <c r="P10" s="145" t="n">
        <v>46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2440</v>
      </c>
      <c r="E12" s="161" t="inlineStr">
        <is>
          <t>Room 4</t>
        </is>
      </c>
      <c r="F12" s="119" t="n">
        <v>11615</v>
      </c>
      <c r="G12" s="117" t="n">
        <v>9230.106250000001</v>
      </c>
      <c r="H12" s="117" t="n">
        <v>14322.13347197</v>
      </c>
      <c r="I12" s="152">
        <f>G12+H12</f>
        <v/>
      </c>
      <c r="J12" s="119" t="n">
        <v>10953</v>
      </c>
      <c r="K12" s="117" t="n">
        <v>10590.8455</v>
      </c>
      <c r="L12" s="117" t="n">
        <v>13614.97377917</v>
      </c>
      <c r="M12" s="162">
        <f>K12+L12</f>
        <v/>
      </c>
      <c r="N12" s="178" t="n">
        <v>47</v>
      </c>
      <c r="O12" s="88" t="n">
        <v>48</v>
      </c>
      <c r="P12" s="145" t="n">
        <v>47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9188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1629</v>
      </c>
      <c r="E14" s="161" t="inlineStr">
        <is>
          <t>Room 5</t>
        </is>
      </c>
      <c r="F14" s="119" t="n">
        <v>20621</v>
      </c>
      <c r="G14" s="117" t="n">
        <v>18238.25625</v>
      </c>
      <c r="H14" s="117" t="n">
        <v>26130.17751016</v>
      </c>
      <c r="I14" s="152">
        <f>G14+H14</f>
        <v/>
      </c>
      <c r="J14" s="119" t="n">
        <v>20336</v>
      </c>
      <c r="K14" s="117" t="n">
        <v>19900.6085</v>
      </c>
      <c r="L14" s="117" t="n">
        <v>25779.759933</v>
      </c>
      <c r="M14" s="162">
        <f>K14+L14</f>
        <v/>
      </c>
      <c r="N14" s="178" t="n">
        <v>64</v>
      </c>
      <c r="O14" s="88" t="n">
        <v>64</v>
      </c>
      <c r="P14" s="145" t="n">
        <v>54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28381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1539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7077.99167158</v>
      </c>
      <c r="I16" s="152">
        <f>G16+H16</f>
        <v/>
      </c>
      <c r="J16" s="119" t="n">
        <v>0</v>
      </c>
      <c r="K16" s="117" t="n">
        <v>0</v>
      </c>
      <c r="L16" s="117" t="n">
        <v>6984.77000734</v>
      </c>
      <c r="M16" s="162">
        <f>K16+L16</f>
        <v/>
      </c>
      <c r="N16" s="178" t="n">
        <v>10</v>
      </c>
      <c r="O16" s="88" t="n">
        <v>10</v>
      </c>
      <c r="P16" s="145" t="n">
        <v>8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316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10052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1354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5169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10220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34232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54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2440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16375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M28" sqref="M2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99</v>
      </c>
      <c r="E6" s="161" t="inlineStr">
        <is>
          <t xml:space="preserve">Room 1 </t>
        </is>
      </c>
      <c r="F6" s="119" t="n">
        <v>23871</v>
      </c>
      <c r="G6" s="117" t="n">
        <v>11225.0953</v>
      </c>
      <c r="H6" s="117" t="n">
        <v>6799.82203782</v>
      </c>
      <c r="I6" s="152">
        <f>G6+H6</f>
        <v/>
      </c>
      <c r="J6" s="119" t="n">
        <v>24235</v>
      </c>
      <c r="K6" s="117" t="n">
        <v>12368.0943</v>
      </c>
      <c r="L6" s="117" t="n">
        <v>6251.20201182</v>
      </c>
      <c r="M6" s="162">
        <f>K6+L6</f>
        <v/>
      </c>
      <c r="N6" s="178" t="n">
        <v>68</v>
      </c>
      <c r="O6" s="88" t="n">
        <v>67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2888.0074186</v>
      </c>
      <c r="I8" s="152">
        <f>G8+H8</f>
        <v/>
      </c>
      <c r="J8" s="119" t="n">
        <v>0</v>
      </c>
      <c r="K8" s="117" t="n">
        <v>0</v>
      </c>
      <c r="L8" s="117" t="n">
        <v>2785.957081779999</v>
      </c>
      <c r="M8" s="162">
        <f>K8+L8</f>
        <v/>
      </c>
      <c r="N8" s="178" t="n">
        <v>7</v>
      </c>
      <c r="O8" s="88" t="n">
        <v>7</v>
      </c>
      <c r="P8" s="145" t="n">
        <v>5</v>
      </c>
      <c r="Q8" s="117" t="n"/>
    </row>
    <row r="9">
      <c r="B9" s="16" t="inlineStr">
        <is>
          <t>SMITH'S</t>
        </is>
      </c>
      <c r="C9" s="17" t="n">
        <v>2806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1150</v>
      </c>
      <c r="E10" s="161" t="inlineStr">
        <is>
          <t>Room 3</t>
        </is>
      </c>
      <c r="F10" s="119" t="n">
        <v>19618</v>
      </c>
      <c r="G10" s="117" t="n">
        <v>11956.14375</v>
      </c>
      <c r="H10" s="117" t="n">
        <v>1112.26463106</v>
      </c>
      <c r="I10" s="152">
        <f>G10+H10</f>
        <v/>
      </c>
      <c r="J10" s="119" t="n">
        <v>19434</v>
      </c>
      <c r="K10" s="117" t="n">
        <v>12895.61325</v>
      </c>
      <c r="L10" s="117" t="n">
        <v>1172.68418684</v>
      </c>
      <c r="M10" s="162">
        <f>K10+L10</f>
        <v/>
      </c>
      <c r="N10" s="178" t="n">
        <v>54</v>
      </c>
      <c r="O10" s="88" t="n">
        <v>53</v>
      </c>
      <c r="P10" s="145" t="n">
        <v>44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2495</v>
      </c>
      <c r="E12" s="161" t="inlineStr">
        <is>
          <t>Room 4</t>
        </is>
      </c>
      <c r="F12" s="119" t="n">
        <v>14926</v>
      </c>
      <c r="G12" s="117" t="n">
        <v>10312.79166666667</v>
      </c>
      <c r="H12" s="117" t="n">
        <v>18298.72272556</v>
      </c>
      <c r="I12" s="152">
        <f>G12+H12</f>
        <v/>
      </c>
      <c r="J12" s="119" t="n">
        <v>15152</v>
      </c>
      <c r="K12" s="117" t="n">
        <v>12450.32516666667</v>
      </c>
      <c r="L12" s="117" t="n">
        <v>18413.43288986</v>
      </c>
      <c r="M12" s="162">
        <f>K12+L12</f>
        <v/>
      </c>
      <c r="N12" s="178" t="n">
        <v>49</v>
      </c>
      <c r="O12" s="88" t="n">
        <v>51</v>
      </c>
      <c r="P12" s="145" t="n">
        <v>45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9214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2000</v>
      </c>
      <c r="E14" s="161" t="inlineStr">
        <is>
          <t>Room 5</t>
        </is>
      </c>
      <c r="F14" s="119" t="n">
        <v>25451</v>
      </c>
      <c r="G14" s="117" t="n">
        <v>19398.295</v>
      </c>
      <c r="H14" s="117" t="n">
        <v>31537.28767257999</v>
      </c>
      <c r="I14" s="152">
        <f>G14+H14</f>
        <v/>
      </c>
      <c r="J14" s="119" t="n">
        <v>25328</v>
      </c>
      <c r="K14" s="117" t="n">
        <v>22828.08625</v>
      </c>
      <c r="L14" s="117" t="n">
        <v>31236.30339759999</v>
      </c>
      <c r="M14" s="162">
        <f>K14+L14</f>
        <v/>
      </c>
      <c r="N14" s="178" t="n">
        <v>67</v>
      </c>
      <c r="O14" s="88" t="n">
        <v>68</v>
      </c>
      <c r="P14" s="145" t="n">
        <v>62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33726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1578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4580.66030168</v>
      </c>
      <c r="I16" s="152">
        <f>G16+H16</f>
        <v/>
      </c>
      <c r="J16" s="119" t="n">
        <v>0</v>
      </c>
      <c r="K16" s="117" t="n">
        <v>0</v>
      </c>
      <c r="L16" s="117" t="n">
        <v>5051.21835918</v>
      </c>
      <c r="M16" s="162">
        <f>K16+L16</f>
        <v/>
      </c>
      <c r="N16" s="178" t="n">
        <v>8</v>
      </c>
      <c r="O16" s="88" t="n">
        <v>11</v>
      </c>
      <c r="P16" s="145" t="n">
        <v>6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9318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1792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4255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9769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39180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99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2495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14088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1150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X17" sqref="X1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44799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27599</v>
      </c>
      <c r="G6" s="117" t="n">
        <v>12094.28766666666</v>
      </c>
      <c r="H6" s="117" t="n">
        <v>5427.104538140004</v>
      </c>
      <c r="I6" s="152">
        <f>G6+H6</f>
        <v/>
      </c>
      <c r="J6" s="119" t="n">
        <v>27064</v>
      </c>
      <c r="K6" s="117" t="n">
        <v>12304.34116666666</v>
      </c>
      <c r="L6" s="117" t="n">
        <v>5178.354261940006</v>
      </c>
      <c r="M6" s="162">
        <f>K6+L6</f>
        <v/>
      </c>
      <c r="N6" s="178" t="n">
        <v>75</v>
      </c>
      <c r="O6" s="88" t="n">
        <v>74</v>
      </c>
      <c r="P6" s="145" t="n">
        <v>72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3899.2476942</v>
      </c>
      <c r="I8" s="152">
        <f>G8+H8</f>
        <v/>
      </c>
      <c r="J8" s="119" t="n">
        <v>0</v>
      </c>
      <c r="K8" s="117" t="n">
        <v>0</v>
      </c>
      <c r="L8" s="117" t="n">
        <v>3805.072624279999</v>
      </c>
      <c r="M8" s="162">
        <f>K8+L8</f>
        <v/>
      </c>
      <c r="N8" s="178" t="n">
        <v>7</v>
      </c>
      <c r="O8" s="88" t="n">
        <v>7</v>
      </c>
      <c r="P8" s="145" t="n">
        <v>7</v>
      </c>
      <c r="Q8" s="117" t="n"/>
    </row>
    <row r="9">
      <c r="B9" s="16" t="inlineStr">
        <is>
          <t>SMITH'S</t>
        </is>
      </c>
      <c r="C9" s="17" t="n">
        <v>1596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15050</v>
      </c>
      <c r="G10" s="117" t="n">
        <v>10504.23266666667</v>
      </c>
      <c r="H10" s="117" t="n">
        <v>679.3690919999999</v>
      </c>
      <c r="I10" s="152">
        <f>G10+H10</f>
        <v/>
      </c>
      <c r="J10" s="119" t="n">
        <v>15296</v>
      </c>
      <c r="K10" s="117" t="n">
        <v>10525.99766666667</v>
      </c>
      <c r="L10" s="117" t="n">
        <v>689.9682477</v>
      </c>
      <c r="M10" s="162">
        <f>K10+L10</f>
        <v/>
      </c>
      <c r="N10" s="178" t="n">
        <v>46</v>
      </c>
      <c r="O10" s="88" t="n">
        <v>50</v>
      </c>
      <c r="P10" s="145" t="n">
        <v>43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4584</v>
      </c>
      <c r="E12" s="161" t="inlineStr">
        <is>
          <t>Room 4</t>
        </is>
      </c>
      <c r="F12" s="119" t="n">
        <v>12990</v>
      </c>
      <c r="G12" s="117" t="n">
        <v>10666.452</v>
      </c>
      <c r="H12" s="117" t="n">
        <v>15829.81818815</v>
      </c>
      <c r="I12" s="152">
        <f>G12+H12</f>
        <v/>
      </c>
      <c r="J12" s="119" t="n">
        <v>13138</v>
      </c>
      <c r="K12" s="117" t="n">
        <v>12825.33099999999</v>
      </c>
      <c r="L12" s="117" t="n">
        <v>15910.38236732001</v>
      </c>
      <c r="M12" s="162">
        <f>K12+L12</f>
        <v/>
      </c>
      <c r="N12" s="178" t="n">
        <v>49</v>
      </c>
      <c r="O12" s="88" t="n">
        <v>50</v>
      </c>
      <c r="P12" s="145" t="n">
        <v>49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7934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1550</v>
      </c>
      <c r="E14" s="161" t="inlineStr">
        <is>
          <t>Room 5</t>
        </is>
      </c>
      <c r="F14" s="119" t="n">
        <v>29032</v>
      </c>
      <c r="G14" s="117" t="n">
        <v>22851.3</v>
      </c>
      <c r="H14" s="117" t="n">
        <v>35580.54933447999</v>
      </c>
      <c r="I14" s="152">
        <f>G14+H14</f>
        <v/>
      </c>
      <c r="J14" s="119" t="n">
        <v>28214</v>
      </c>
      <c r="K14" s="117" t="n">
        <v>25174.5555</v>
      </c>
      <c r="L14" s="117" t="n">
        <v>34372.34731474001</v>
      </c>
      <c r="M14" s="162">
        <f>K14+L14</f>
        <v/>
      </c>
      <c r="N14" s="178" t="n">
        <v>75</v>
      </c>
      <c r="O14" s="88" t="n">
        <v>71</v>
      </c>
      <c r="P14" s="145" t="n">
        <v>64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37235-4958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1515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6903.812067139999</v>
      </c>
      <c r="I16" s="152">
        <f>G16+H16</f>
        <v/>
      </c>
      <c r="J16" s="119" t="n">
        <v>0</v>
      </c>
      <c r="K16" s="117" t="n">
        <v>0</v>
      </c>
      <c r="L16" s="117" t="n">
        <v>7002.52113748</v>
      </c>
      <c r="M16" s="162">
        <f>K16+L16</f>
        <v/>
      </c>
      <c r="N16" s="178" t="n">
        <v>12</v>
      </c>
      <c r="O16" s="88" t="n">
        <v>9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297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8195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438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4532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1317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9769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39180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99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2495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14088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1150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Q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72</v>
      </c>
      <c r="E6" s="161" t="inlineStr">
        <is>
          <t xml:space="preserve">Room 1 </t>
        </is>
      </c>
      <c r="F6" s="119" t="n">
        <v>26691</v>
      </c>
      <c r="G6" s="117" t="n">
        <v>11100.93708333333</v>
      </c>
      <c r="H6" s="117" t="n">
        <v>6641.791992480004</v>
      </c>
      <c r="I6" s="152">
        <f>G6+H6</f>
        <v/>
      </c>
      <c r="J6" s="119" t="n">
        <v>27290</v>
      </c>
      <c r="K6" s="117" t="n">
        <v>13331.25558333334</v>
      </c>
      <c r="L6" s="117" t="n">
        <v>6484.942763620001</v>
      </c>
      <c r="M6" s="162">
        <f>K6+L6</f>
        <v/>
      </c>
      <c r="N6" s="178" t="n">
        <v>75</v>
      </c>
      <c r="O6" s="88" t="n">
        <v>75</v>
      </c>
      <c r="P6" s="145" t="n">
        <v>72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3564.048293620001</v>
      </c>
      <c r="I8" s="152">
        <f>G8+H8</f>
        <v/>
      </c>
      <c r="J8" s="119" t="n">
        <v>0</v>
      </c>
      <c r="K8" s="117" t="n">
        <v>0</v>
      </c>
      <c r="L8" s="117" t="n">
        <v>3554.009195859999</v>
      </c>
      <c r="M8" s="162">
        <f>K8+L8</f>
        <v/>
      </c>
      <c r="N8" s="178" t="n">
        <v>7</v>
      </c>
      <c r="O8" s="88" t="n">
        <v>7</v>
      </c>
      <c r="P8" s="145" t="n">
        <v>7</v>
      </c>
      <c r="Q8" s="117" t="n"/>
    </row>
    <row r="9">
      <c r="B9" s="16" t="inlineStr">
        <is>
          <t>SMITH'S</t>
        </is>
      </c>
      <c r="C9" s="17" t="n">
        <v>1710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910</v>
      </c>
      <c r="E10" s="161" t="inlineStr">
        <is>
          <t>Room 3</t>
        </is>
      </c>
      <c r="F10" s="119" t="n">
        <v>16130</v>
      </c>
      <c r="G10" s="117" t="n">
        <v>10178.41275</v>
      </c>
      <c r="H10" s="117" t="n">
        <v>1090.69264666</v>
      </c>
      <c r="I10" s="152">
        <f>G10+H10</f>
        <v/>
      </c>
      <c r="J10" s="119" t="n">
        <v>16339</v>
      </c>
      <c r="K10" s="117" t="n">
        <v>11209.25125</v>
      </c>
      <c r="L10" s="117" t="n">
        <v>1217.72894072</v>
      </c>
      <c r="M10" s="162">
        <f>K10+L10</f>
        <v/>
      </c>
      <c r="N10" s="178" t="n">
        <v>47</v>
      </c>
      <c r="O10" s="88" t="n">
        <v>49</v>
      </c>
      <c r="P10" s="145" t="n">
        <v>44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2219</v>
      </c>
      <c r="E12" s="161" t="inlineStr">
        <is>
          <t>Room 4</t>
        </is>
      </c>
      <c r="F12" s="119" t="n">
        <v>16454</v>
      </c>
      <c r="G12" s="117" t="n">
        <v>11258.78758333333</v>
      </c>
      <c r="H12" s="117" t="n">
        <v>19020.31898706</v>
      </c>
      <c r="I12" s="152">
        <f>G12+H12</f>
        <v/>
      </c>
      <c r="J12" s="119" t="n">
        <v>16266</v>
      </c>
      <c r="K12" s="117" t="n">
        <v>13687.22333333334</v>
      </c>
      <c r="L12" s="117" t="n">
        <v>18865.40008962</v>
      </c>
      <c r="M12" s="162">
        <f>K12+L12</f>
        <v/>
      </c>
      <c r="N12" s="178" t="n">
        <v>48</v>
      </c>
      <c r="O12" s="88" t="n">
        <v>51</v>
      </c>
      <c r="P12" s="145" t="n">
        <v>46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10480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1264</v>
      </c>
      <c r="E14" s="161" t="inlineStr">
        <is>
          <t>Room 5</t>
        </is>
      </c>
      <c r="F14" s="119" t="n">
        <v>18973</v>
      </c>
      <c r="G14" s="117" t="n">
        <v>20839.97125</v>
      </c>
      <c r="H14" s="117" t="n">
        <v>23208.70816072</v>
      </c>
      <c r="I14" s="152">
        <f>G14+H14</f>
        <v/>
      </c>
      <c r="J14" s="119" t="n">
        <v>19211</v>
      </c>
      <c r="K14" s="117" t="n">
        <v>16818.47975</v>
      </c>
      <c r="L14" s="117" t="n">
        <v>23738.77699606</v>
      </c>
      <c r="M14" s="162">
        <f>K14+L14</f>
        <v/>
      </c>
      <c r="N14" s="178" t="n">
        <v>66</v>
      </c>
      <c r="O14" s="88" t="n">
        <v>63</v>
      </c>
      <c r="P14" s="145" t="n">
        <v>52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33103-3958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943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4470.95260898</v>
      </c>
      <c r="I16" s="152">
        <f>G16+H16</f>
        <v/>
      </c>
      <c r="J16" s="119" t="n">
        <v>0</v>
      </c>
      <c r="K16" s="117" t="n">
        <v>0</v>
      </c>
      <c r="L16" s="117" t="n">
        <v>4511.36136682</v>
      </c>
      <c r="M16" s="162">
        <f>K16+L16</f>
        <v/>
      </c>
      <c r="N16" s="178" t="n">
        <v>10</v>
      </c>
      <c r="O16" s="88" t="n">
        <v>9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10274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1483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4354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391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10888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33104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72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2219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14945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910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391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4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Q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9045</v>
      </c>
      <c r="G6" s="117" t="n">
        <v>3088</v>
      </c>
      <c r="H6" s="117" t="n">
        <v>781</v>
      </c>
      <c r="I6" s="152">
        <f>G6+H6</f>
        <v/>
      </c>
      <c r="J6" s="119" t="n">
        <v>9277</v>
      </c>
      <c r="K6" s="117" t="n">
        <v>3148</v>
      </c>
      <c r="L6" s="117" t="n">
        <v>1148</v>
      </c>
      <c r="M6" s="162">
        <f>K6+L6</f>
        <v/>
      </c>
      <c r="N6" s="178" t="n">
        <v>39</v>
      </c>
      <c r="O6" s="88" t="n">
        <v>38</v>
      </c>
      <c r="P6" s="145" t="n">
        <v>36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178" t="n">
        <v>1</v>
      </c>
      <c r="O8" s="88" t="n">
        <v>1</v>
      </c>
      <c r="P8" s="145" t="n">
        <v>1</v>
      </c>
      <c r="Q8" s="117" t="n"/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4425</v>
      </c>
      <c r="G10" s="117" t="n">
        <v>2321</v>
      </c>
      <c r="H10" s="117" t="n">
        <v>783</v>
      </c>
      <c r="I10" s="152">
        <f>G10+H10</f>
        <v/>
      </c>
      <c r="J10" s="119" t="n">
        <v>4601</v>
      </c>
      <c r="K10" s="117" t="n">
        <v>2395</v>
      </c>
      <c r="L10" s="117" t="n">
        <v>813</v>
      </c>
      <c r="M10" s="162">
        <f>K10+L10</f>
        <v/>
      </c>
      <c r="N10" s="178" t="n">
        <v>0</v>
      </c>
      <c r="O10" s="88" t="n">
        <v>0</v>
      </c>
      <c r="P10" s="145" t="n">
        <v>0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178" t="n">
        <v>0</v>
      </c>
      <c r="O12" s="88" t="n">
        <v>0</v>
      </c>
      <c r="P12" s="145" t="n">
        <v>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7466</v>
      </c>
      <c r="G14" s="117" t="n">
        <v>9639</v>
      </c>
      <c r="H14" s="117" t="n"/>
      <c r="I14" s="152">
        <f>G14+H14</f>
        <v/>
      </c>
      <c r="J14" s="119" t="n">
        <v>6066</v>
      </c>
      <c r="K14" s="117" t="n">
        <v>8240</v>
      </c>
      <c r="L14" s="117" t="n"/>
      <c r="M14" s="162">
        <f>K14+L14</f>
        <v/>
      </c>
      <c r="N14" s="178" t="n">
        <v>18</v>
      </c>
      <c r="O14" s="88" t="n">
        <v>18</v>
      </c>
      <c r="P14" s="145" t="n">
        <v>16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6066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178" t="n">
        <v>0</v>
      </c>
      <c r="O16" s="88" t="n">
        <v>0</v>
      </c>
      <c r="P16" s="145" t="n">
        <v>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8744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685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4449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7466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14115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5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F18" sqref="F1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67</v>
      </c>
      <c r="E6" s="161" t="inlineStr">
        <is>
          <t xml:space="preserve">Room 1 </t>
        </is>
      </c>
      <c r="F6" s="119" t="n">
        <v>25135</v>
      </c>
      <c r="G6" s="117" t="n">
        <v>11094.46440833333</v>
      </c>
      <c r="H6" s="117" t="n">
        <v>5112.050829100001</v>
      </c>
      <c r="I6" s="152">
        <f>G6+H6</f>
        <v/>
      </c>
      <c r="J6" s="119" t="n">
        <v>26529</v>
      </c>
      <c r="K6" s="117" t="n">
        <v>11832.89140833333</v>
      </c>
      <c r="L6" s="117" t="n">
        <v>5264.463990860001</v>
      </c>
      <c r="M6" s="162">
        <f>K6+L6</f>
        <v/>
      </c>
      <c r="N6" s="178" t="n">
        <v>74</v>
      </c>
      <c r="O6" s="88" t="n">
        <v>72</v>
      </c>
      <c r="P6" s="145" t="n">
        <v>67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3392.11786996</v>
      </c>
      <c r="I8" s="152">
        <f>G8+H8</f>
        <v/>
      </c>
      <c r="J8" s="119" t="n">
        <v>0</v>
      </c>
      <c r="K8" s="117" t="n">
        <v>0</v>
      </c>
      <c r="L8" s="117" t="n">
        <v>3465.05766644</v>
      </c>
      <c r="M8" s="162">
        <f>K8+L8</f>
        <v/>
      </c>
      <c r="N8" s="178" t="n">
        <v>6</v>
      </c>
      <c r="O8" s="88" t="n">
        <v>6</v>
      </c>
      <c r="P8" s="145" t="n">
        <v>6</v>
      </c>
      <c r="Q8" s="117" t="n"/>
    </row>
    <row r="9">
      <c r="B9" s="16" t="inlineStr">
        <is>
          <t>SMITH'S</t>
        </is>
      </c>
      <c r="C9" s="17" t="n">
        <v>1271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425</v>
      </c>
      <c r="E10" s="161" t="inlineStr">
        <is>
          <t>Room 3</t>
        </is>
      </c>
      <c r="F10" s="119" t="n">
        <v>15004</v>
      </c>
      <c r="G10" s="117" t="n">
        <v>10300.98966666666</v>
      </c>
      <c r="H10" s="117" t="n">
        <v>873.6264219999999</v>
      </c>
      <c r="I10" s="152">
        <f>G10+H10</f>
        <v/>
      </c>
      <c r="J10" s="119" t="n">
        <v>15813</v>
      </c>
      <c r="K10" s="117" t="n">
        <v>10874.70216666667</v>
      </c>
      <c r="L10" s="117" t="n">
        <v>987.12522746</v>
      </c>
      <c r="M10" s="162">
        <f>K10+L10</f>
        <v/>
      </c>
      <c r="N10" s="178" t="n">
        <v>47</v>
      </c>
      <c r="O10" s="88" t="n">
        <v>47</v>
      </c>
      <c r="P10" s="145" t="n">
        <v>44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1299</v>
      </c>
      <c r="E12" s="161" t="inlineStr">
        <is>
          <t>Room 4</t>
        </is>
      </c>
      <c r="F12" s="119" t="n">
        <v>11854</v>
      </c>
      <c r="G12" s="117" t="n">
        <v>10250.47975</v>
      </c>
      <c r="H12" s="117" t="n">
        <v>14474.51305157</v>
      </c>
      <c r="I12" s="152">
        <f>G12+H12</f>
        <v/>
      </c>
      <c r="J12" s="119" t="n">
        <v>11434</v>
      </c>
      <c r="K12" s="117" t="n">
        <v>10626.87075</v>
      </c>
      <c r="L12" s="117" t="n">
        <v>14232.39427861</v>
      </c>
      <c r="M12" s="162">
        <f>K12+L12</f>
        <v/>
      </c>
      <c r="N12" s="178" t="n">
        <v>45</v>
      </c>
      <c r="O12" s="88" t="n">
        <v>46</v>
      </c>
      <c r="P12" s="145" t="n">
        <v>37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7562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1515</v>
      </c>
      <c r="E14" s="161" t="inlineStr">
        <is>
          <t>Room 5</t>
        </is>
      </c>
      <c r="F14" s="119" t="n">
        <v>19533</v>
      </c>
      <c r="G14" s="117" t="n">
        <v>18653.35625</v>
      </c>
      <c r="H14" s="117" t="n">
        <v>23733.00909958003</v>
      </c>
      <c r="I14" s="152">
        <f>G14+H14</f>
        <v/>
      </c>
      <c r="J14" s="119" t="n">
        <v>19069</v>
      </c>
      <c r="K14" s="117" t="n">
        <v>20230.86625</v>
      </c>
      <c r="L14" s="117" t="n">
        <v>23289.56165182</v>
      </c>
      <c r="M14" s="162">
        <f>K14+L14</f>
        <v/>
      </c>
      <c r="N14" s="178" t="n">
        <v>68</v>
      </c>
      <c r="O14" s="88" t="n">
        <v>63</v>
      </c>
      <c r="P14" s="145" t="n">
        <v>57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28815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1485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6504.05841676</v>
      </c>
      <c r="I16" s="152">
        <f>G16+H16</f>
        <v/>
      </c>
      <c r="J16" s="119" t="n">
        <v>0</v>
      </c>
      <c r="K16" s="117" t="n">
        <v>0</v>
      </c>
      <c r="L16" s="117" t="n">
        <v>6555.372618240001</v>
      </c>
      <c r="M16" s="162">
        <f>K16+L16</f>
        <v/>
      </c>
      <c r="N16" s="178" t="n">
        <v>10</v>
      </c>
      <c r="O16" s="88" t="n">
        <v>7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282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10407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1217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4407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800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7318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34289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67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1299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14135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425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800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5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G18" sqref="G1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130</v>
      </c>
      <c r="E6" s="161" t="inlineStr">
        <is>
          <t xml:space="preserve">Room 1 </t>
        </is>
      </c>
      <c r="F6" s="119" t="n">
        <v>28745</v>
      </c>
      <c r="G6" s="117" t="n">
        <v>11152.40548333333</v>
      </c>
      <c r="H6" s="117" t="n">
        <v>6587.42928796</v>
      </c>
      <c r="I6" s="152">
        <f>G6+H6</f>
        <v/>
      </c>
      <c r="J6" s="119" t="n">
        <v>27830</v>
      </c>
      <c r="K6" s="117" t="n">
        <v>11713.07498333334</v>
      </c>
      <c r="L6" s="117" t="n">
        <v>6871.823171100001</v>
      </c>
      <c r="M6" s="162">
        <f>K6+L6</f>
        <v/>
      </c>
      <c r="N6" s="178" t="n">
        <v>77</v>
      </c>
      <c r="O6" s="88" t="n">
        <v>76</v>
      </c>
      <c r="P6" s="145" t="n">
        <v>74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3376.28112302</v>
      </c>
      <c r="I8" s="152">
        <f>G8+H8</f>
        <v/>
      </c>
      <c r="J8" s="119" t="n">
        <v>0</v>
      </c>
      <c r="K8" s="117" t="n">
        <v>0</v>
      </c>
      <c r="L8" s="117" t="n">
        <v>3213.23936654</v>
      </c>
      <c r="M8" s="162">
        <f>K8+L8</f>
        <v/>
      </c>
      <c r="N8" s="178" t="n">
        <v>6</v>
      </c>
      <c r="O8" s="88" t="n">
        <v>6</v>
      </c>
      <c r="P8" s="145" t="n">
        <v>6</v>
      </c>
      <c r="Q8" s="117" t="n"/>
    </row>
    <row r="9">
      <c r="B9" s="16" t="inlineStr">
        <is>
          <t>SMITH'S</t>
        </is>
      </c>
      <c r="C9" s="17" t="n">
        <v>2593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1125</v>
      </c>
      <c r="E10" s="161" t="inlineStr">
        <is>
          <t>Room 3</t>
        </is>
      </c>
      <c r="F10" s="119" t="n">
        <v>18793</v>
      </c>
      <c r="G10" s="117" t="n">
        <v>11563.92325</v>
      </c>
      <c r="H10" s="117" t="n">
        <v>1182.7345169</v>
      </c>
      <c r="I10" s="152">
        <f>G10+H10</f>
        <v/>
      </c>
      <c r="J10" s="119" t="n">
        <v>19978</v>
      </c>
      <c r="K10" s="117" t="n">
        <v>12713.47975</v>
      </c>
      <c r="L10" s="117" t="n">
        <v>1201.44048202</v>
      </c>
      <c r="M10" s="162">
        <f>K10+L10</f>
        <v/>
      </c>
      <c r="N10" s="178" t="n">
        <v>50</v>
      </c>
      <c r="O10" s="88" t="n">
        <v>51</v>
      </c>
      <c r="P10" s="145" t="n">
        <v>44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1945</v>
      </c>
      <c r="E12" s="161" t="inlineStr">
        <is>
          <t>Room 4</t>
        </is>
      </c>
      <c r="F12" s="119" t="n">
        <v>14723</v>
      </c>
      <c r="G12" s="117" t="n">
        <v>9774.374833333337</v>
      </c>
      <c r="H12" s="117" t="n">
        <v>16694.40467929001</v>
      </c>
      <c r="I12" s="152">
        <f>G12+H12</f>
        <v/>
      </c>
      <c r="J12" s="119" t="n">
        <v>13447</v>
      </c>
      <c r="K12" s="117" t="n">
        <v>10692.48333333334</v>
      </c>
      <c r="L12" s="117" t="n">
        <v>16428.72305429</v>
      </c>
      <c r="M12" s="162">
        <f>K12+L12</f>
        <v/>
      </c>
      <c r="N12" s="178" t="n">
        <v>46</v>
      </c>
      <c r="O12" s="88" t="n">
        <v>49</v>
      </c>
      <c r="P12" s="145" t="n">
        <v>39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9761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1864</v>
      </c>
      <c r="E14" s="161" t="inlineStr">
        <is>
          <t>Room 5</t>
        </is>
      </c>
      <c r="F14" s="119" t="n">
        <v>24489</v>
      </c>
      <c r="G14" s="117" t="n">
        <v>21356.30625</v>
      </c>
      <c r="H14" s="117" t="n">
        <v>30244.74153654</v>
      </c>
      <c r="I14" s="152">
        <f>G14+H14</f>
        <v/>
      </c>
      <c r="J14" s="119" t="n">
        <v>22235</v>
      </c>
      <c r="K14" s="117" t="n">
        <v>20396.322</v>
      </c>
      <c r="L14" s="117" t="n">
        <v>27103.05876773997</v>
      </c>
      <c r="M14" s="162">
        <f>K14+L14</f>
        <v/>
      </c>
      <c r="N14" s="178" t="n">
        <v>63</v>
      </c>
      <c r="O14" s="88" t="n">
        <v>62</v>
      </c>
      <c r="P14" s="145" t="n">
        <v>53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35897-5976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1478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4178.5320692</v>
      </c>
      <c r="I16" s="152">
        <f>G16+H16</f>
        <v/>
      </c>
      <c r="J16" s="119" t="n">
        <v>0</v>
      </c>
      <c r="K16" s="117" t="n">
        <v>0</v>
      </c>
      <c r="L16" s="117" t="n">
        <v>4270.69025136</v>
      </c>
      <c r="M16" s="162">
        <f>K16+L16</f>
        <v/>
      </c>
      <c r="N16" s="178" t="n">
        <v>10</v>
      </c>
      <c r="O16" s="88" t="n">
        <v>9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41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8416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1079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4145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888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9281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38443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130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1945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14795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1125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888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5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H18" sqref="H1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1"/>
    <col hidden="1" width="4.6640625" customWidth="1" style="1" min="22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54</v>
      </c>
      <c r="E6" s="161" t="inlineStr">
        <is>
          <t xml:space="preserve">Room 1 </t>
        </is>
      </c>
      <c r="F6" s="119" t="n">
        <v>22643</v>
      </c>
      <c r="G6" s="117" t="n">
        <v>11001.54725</v>
      </c>
      <c r="H6" s="117" t="n">
        <v>6330.685631480002</v>
      </c>
      <c r="I6" s="152">
        <f>G6+H6</f>
        <v/>
      </c>
      <c r="J6" s="119" t="n">
        <v>25106</v>
      </c>
      <c r="K6" s="117" t="n">
        <v>13763.10875</v>
      </c>
      <c r="L6" s="117" t="n">
        <v>6842.306882480003</v>
      </c>
      <c r="M6" s="162">
        <f>K6+L6</f>
        <v/>
      </c>
      <c r="N6" s="178" t="n">
        <v>70</v>
      </c>
      <c r="O6" s="88" t="n">
        <v>68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0</v>
      </c>
      <c r="G8" s="117" t="n">
        <v>0</v>
      </c>
      <c r="H8" s="117" t="n">
        <v>3121.87658874</v>
      </c>
      <c r="I8" s="152">
        <f>G8+H8</f>
        <v/>
      </c>
      <c r="J8" s="119" t="n">
        <v>0</v>
      </c>
      <c r="K8" s="117" t="n">
        <v>0</v>
      </c>
      <c r="L8" s="117" t="n">
        <v>3491.601946659999</v>
      </c>
      <c r="M8" s="162">
        <f>K8+L8</f>
        <v/>
      </c>
      <c r="N8" s="178" t="n">
        <v>7</v>
      </c>
      <c r="O8" s="88" t="n">
        <v>7</v>
      </c>
      <c r="P8" s="145" t="n">
        <v>6</v>
      </c>
      <c r="Q8" s="117" t="n"/>
    </row>
    <row r="9">
      <c r="B9" s="16" t="inlineStr">
        <is>
          <t>SMITH'S</t>
        </is>
      </c>
      <c r="C9" s="17" t="n">
        <v>1249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15777</v>
      </c>
      <c r="G10" s="117" t="n">
        <v>11151.0275</v>
      </c>
      <c r="H10" s="117" t="n">
        <v>839.0900896999999</v>
      </c>
      <c r="I10" s="152">
        <f>G10+H10</f>
        <v/>
      </c>
      <c r="J10" s="119" t="n">
        <v>16255</v>
      </c>
      <c r="K10" s="117" t="n">
        <v>12407.148</v>
      </c>
      <c r="L10" s="117" t="n">
        <v>930.0984120000001</v>
      </c>
      <c r="M10" s="162">
        <f>K10+L10</f>
        <v/>
      </c>
      <c r="N10" s="178" t="n">
        <v>50</v>
      </c>
      <c r="O10" s="88" t="n">
        <v>50</v>
      </c>
      <c r="P10" s="145" t="n">
        <v>46</v>
      </c>
      <c r="Q10" s="181">
        <f>IF(J10=0,((F10/V10)),((J10/V10)))</f>
        <v/>
      </c>
      <c r="V10" s="1" t="n">
        <v>57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2375</v>
      </c>
      <c r="E12" s="161" t="inlineStr">
        <is>
          <t>Room 4</t>
        </is>
      </c>
      <c r="F12" s="119" t="n">
        <v>11931</v>
      </c>
      <c r="G12" s="117" t="n">
        <v>9739.002250000003</v>
      </c>
      <c r="H12" s="117" t="n">
        <v>16072.86508270999</v>
      </c>
      <c r="I12" s="152">
        <f>G12+H12</f>
        <v/>
      </c>
      <c r="J12" s="119" t="n">
        <v>12840</v>
      </c>
      <c r="K12" s="117" t="n">
        <v>12982.73575</v>
      </c>
      <c r="L12" s="117" t="n">
        <v>16856.54378389</v>
      </c>
      <c r="M12" s="162">
        <f>K12+L12</f>
        <v/>
      </c>
      <c r="N12" s="178" t="n">
        <v>52</v>
      </c>
      <c r="O12" s="88" t="n">
        <v>48</v>
      </c>
      <c r="P12" s="145" t="n">
        <v>49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10553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1521</v>
      </c>
      <c r="E14" s="161" t="inlineStr">
        <is>
          <t>Room 5</t>
        </is>
      </c>
      <c r="F14" s="119" t="n">
        <v>21067</v>
      </c>
      <c r="G14" s="117" t="n">
        <v>19433.22125</v>
      </c>
      <c r="H14" s="117" t="n">
        <v>28569.23865966002</v>
      </c>
      <c r="I14" s="152">
        <f>G14+H14</f>
        <v/>
      </c>
      <c r="J14" s="119" t="n">
        <v>23135</v>
      </c>
      <c r="K14" s="117" t="n">
        <v>25087.347</v>
      </c>
      <c r="L14" s="117" t="n">
        <v>31652.81606164</v>
      </c>
      <c r="M14" s="162">
        <f>K14+L14</f>
        <v/>
      </c>
      <c r="N14" s="178" t="n">
        <v>65</v>
      </c>
      <c r="O14" s="88" t="n">
        <v>60</v>
      </c>
      <c r="P14" s="145" t="n">
        <v>60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39500-4503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1427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7153.49415</v>
      </c>
      <c r="I16" s="152">
        <f>G16+H16</f>
        <v/>
      </c>
      <c r="J16" s="119" t="n">
        <v>0</v>
      </c>
      <c r="K16" s="117" t="n">
        <v>0</v>
      </c>
      <c r="L16" s="117" t="n">
        <v>7294.75356526</v>
      </c>
      <c r="M16" s="162">
        <f>K16+L16</f>
        <v/>
      </c>
      <c r="N16" s="178" t="n">
        <v>9</v>
      </c>
      <c r="O16" s="88" t="n">
        <v>10</v>
      </c>
      <c r="P16" s="145" t="n">
        <v>8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306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10478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1147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4741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9510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36720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54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2375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14360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5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P16" sqref="P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inlineStr">
        <is>
          <t>8:23AM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105</v>
      </c>
      <c r="E6" s="161" t="inlineStr">
        <is>
          <t xml:space="preserve">Room 1 </t>
        </is>
      </c>
      <c r="F6" s="119" t="n">
        <v>23663</v>
      </c>
      <c r="G6" s="117" t="n">
        <v>12081.12783333333</v>
      </c>
      <c r="H6" s="117" t="n">
        <v>6960.103161940006</v>
      </c>
      <c r="I6" s="152">
        <f>G6+H6</f>
        <v/>
      </c>
      <c r="J6" s="119" t="n">
        <v>24619</v>
      </c>
      <c r="K6" s="117" t="n">
        <v>13762.31033333333</v>
      </c>
      <c r="L6" s="117" t="n">
        <v>7240.306709720005</v>
      </c>
      <c r="M6" s="162">
        <f>K6+L6</f>
        <v/>
      </c>
      <c r="N6" s="178" t="n">
        <v>68</v>
      </c>
      <c r="O6" s="88" t="n">
        <v>67</v>
      </c>
      <c r="P6" s="145" t="n">
        <v>64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2841.44316156</v>
      </c>
      <c r="I8" s="152">
        <f>G8+H8</f>
        <v/>
      </c>
      <c r="J8" s="119" t="n">
        <v>0</v>
      </c>
      <c r="K8" s="117" t="n">
        <v>0</v>
      </c>
      <c r="L8" s="117" t="n">
        <v>2931.933847759999</v>
      </c>
      <c r="M8" s="162">
        <f>K8+L8</f>
        <v/>
      </c>
      <c r="N8" s="178" t="n">
        <v>6</v>
      </c>
      <c r="O8" s="88" t="n">
        <v>6</v>
      </c>
      <c r="P8" s="145" t="n">
        <v>6</v>
      </c>
      <c r="Q8" s="117" t="n"/>
    </row>
    <row r="9">
      <c r="B9" s="16" t="inlineStr">
        <is>
          <t>SMITH'S</t>
        </is>
      </c>
      <c r="C9" s="17" t="n">
        <v>2491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1260</v>
      </c>
      <c r="E10" s="161" t="inlineStr">
        <is>
          <t>Room 3</t>
        </is>
      </c>
      <c r="F10" s="119" t="n">
        <v>21537</v>
      </c>
      <c r="G10" s="117" t="n">
        <v>12889.32966666667</v>
      </c>
      <c r="H10" s="117" t="n">
        <v>1113.91195006</v>
      </c>
      <c r="I10" s="152">
        <f>G10+H10</f>
        <v/>
      </c>
      <c r="J10" s="119" t="n">
        <v>21871</v>
      </c>
      <c r="K10" s="117" t="n">
        <v>13552.06516666667</v>
      </c>
      <c r="L10" s="117" t="n">
        <v>1161.71241074</v>
      </c>
      <c r="M10" s="162">
        <f>K10+L10</f>
        <v/>
      </c>
      <c r="N10" s="178" t="n">
        <v>53</v>
      </c>
      <c r="O10" s="88" t="n">
        <v>53</v>
      </c>
      <c r="P10" s="145" t="n">
        <v>49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2387</v>
      </c>
      <c r="E12" s="161" t="inlineStr">
        <is>
          <t>Room 4</t>
        </is>
      </c>
      <c r="F12" s="119" t="n">
        <v>15638</v>
      </c>
      <c r="G12" s="117" t="n">
        <v>12005.44841666667</v>
      </c>
      <c r="H12" s="117" t="n">
        <v>21398.13289834999</v>
      </c>
      <c r="I12" s="152">
        <f>G12+H12</f>
        <v/>
      </c>
      <c r="J12" s="119" t="n">
        <v>15696</v>
      </c>
      <c r="K12" s="117" t="n">
        <v>13937.45116666667</v>
      </c>
      <c r="L12" s="117" t="n">
        <v>21617.14826034</v>
      </c>
      <c r="M12" s="162">
        <f>K12+L12</f>
        <v/>
      </c>
      <c r="N12" s="178" t="n">
        <v>51</v>
      </c>
      <c r="O12" s="88" t="n">
        <v>51</v>
      </c>
      <c r="P12" s="145" t="n">
        <v>42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10101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1781</v>
      </c>
      <c r="E14" s="161" t="inlineStr">
        <is>
          <t>Room 5</t>
        </is>
      </c>
      <c r="F14" s="119" t="n">
        <v>25589</v>
      </c>
      <c r="G14" s="117" t="n">
        <v>23091.19875</v>
      </c>
      <c r="H14" s="117" t="n">
        <v>34729.98301444003</v>
      </c>
      <c r="I14" s="152">
        <f>G14+H14</f>
        <v/>
      </c>
      <c r="J14" s="119" t="n">
        <v>24825</v>
      </c>
      <c r="K14" s="117" t="n">
        <v>24411.3755</v>
      </c>
      <c r="L14" s="117" t="n">
        <v>33658.20679134</v>
      </c>
      <c r="M14" s="162">
        <f>K14+L14</f>
        <v/>
      </c>
      <c r="N14" s="178" t="n">
        <v>69</v>
      </c>
      <c r="O14" s="88" t="n">
        <v>69</v>
      </c>
      <c r="P14" s="145" t="n">
        <v>56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43052-5660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1345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4867.01625094</v>
      </c>
      <c r="I16" s="152">
        <f>G16+H16</f>
        <v/>
      </c>
      <c r="J16" s="119" t="n">
        <v>0</v>
      </c>
      <c r="K16" s="117" t="n">
        <v>0</v>
      </c>
      <c r="L16" s="117" t="n">
        <v>4846.28343814</v>
      </c>
      <c r="M16" s="162">
        <f>K16+L16</f>
        <v/>
      </c>
      <c r="N16" s="178" t="n">
        <v>7</v>
      </c>
      <c r="O16" s="88" t="n">
        <v>10</v>
      </c>
      <c r="P16" s="145" t="n">
        <v>7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8204</v>
      </c>
      <c r="E18" s="84" t="n"/>
      <c r="F18" s="149" t="n">
        <v>86427</v>
      </c>
      <c r="G18" s="149" t="n">
        <v>60067.10466666667</v>
      </c>
      <c r="H18" s="149" t="n">
        <v>71910.59043729001</v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1843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4105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  <c r="N24" s="1" t="inlineStr">
        <is>
          <t xml:space="preserve">*Today I moved Sprouts Celery sticks &amp; Carrot/Celery sticks to room 3 </t>
        </is>
      </c>
    </row>
    <row r="25">
      <c r="B25" s="74" t="inlineStr">
        <is>
          <t>ALBSWY</t>
        </is>
      </c>
      <c r="C25" s="122" t="n">
        <v>9431</v>
      </c>
      <c r="D25" s="76">
        <f>C13</f>
        <v/>
      </c>
      <c r="E25" s="77">
        <f>D25-C25</f>
        <v/>
      </c>
      <c r="G25" t="n">
        <v>102625</v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G26" t="n">
        <v>102626</v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43803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105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2387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13480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1260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5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H24" sqref="H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26997</v>
      </c>
      <c r="G6" s="117" t="n">
        <v>12237.30033333333</v>
      </c>
      <c r="H6" s="117" t="n">
        <v>5545.253954500002</v>
      </c>
      <c r="I6" s="152">
        <f>G6+H6</f>
        <v/>
      </c>
      <c r="J6" s="119" t="n">
        <v>28635</v>
      </c>
      <c r="K6" s="117" t="n">
        <v>13705.87533333333</v>
      </c>
      <c r="L6" s="117" t="n">
        <v>5459.093882620001</v>
      </c>
      <c r="M6" s="162">
        <f>K6+L6</f>
        <v/>
      </c>
      <c r="N6" s="178" t="n">
        <v>75</v>
      </c>
      <c r="O6" s="88" t="n">
        <v>74</v>
      </c>
      <c r="P6" s="145" t="n">
        <v>70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3925.200871579999</v>
      </c>
      <c r="I8" s="152">
        <f>G8+H8</f>
        <v/>
      </c>
      <c r="J8" s="119" t="n">
        <v>0</v>
      </c>
      <c r="K8" s="117" t="n">
        <v>0</v>
      </c>
      <c r="L8" s="117" t="n">
        <v>4030.20143982</v>
      </c>
      <c r="M8" s="162">
        <f>K8+L8</f>
        <v/>
      </c>
      <c r="N8" s="178" t="n">
        <v>7</v>
      </c>
      <c r="O8" s="88" t="n">
        <v>7</v>
      </c>
      <c r="P8" s="145" t="n">
        <v>6</v>
      </c>
      <c r="Q8" s="117" t="n"/>
    </row>
    <row r="9">
      <c r="B9" s="16" t="inlineStr">
        <is>
          <t>SMITH'S</t>
        </is>
      </c>
      <c r="C9" s="17" t="n">
        <v>1464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17231</v>
      </c>
      <c r="G10" s="117" t="n">
        <v>10968.56783333333</v>
      </c>
      <c r="H10" s="117" t="n">
        <v>679.3690919999999</v>
      </c>
      <c r="I10" s="152">
        <f>G10+H10</f>
        <v/>
      </c>
      <c r="J10" s="119" t="n">
        <v>17630</v>
      </c>
      <c r="K10" s="117" t="n">
        <v>11477.47433333333</v>
      </c>
      <c r="L10" s="117" t="n">
        <v>722.6802136800001</v>
      </c>
      <c r="M10" s="162">
        <f>K10+L10</f>
        <v/>
      </c>
      <c r="N10" s="178" t="n">
        <v>48</v>
      </c>
      <c r="O10" s="88" t="n">
        <v>50</v>
      </c>
      <c r="P10" s="145" t="n">
        <v>40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5881</v>
      </c>
      <c r="E12" s="161" t="inlineStr">
        <is>
          <t>Room 4</t>
        </is>
      </c>
      <c r="F12" s="119" t="n">
        <v>14357</v>
      </c>
      <c r="G12" s="117" t="n">
        <v>12316.246</v>
      </c>
      <c r="H12" s="117" t="n">
        <v>19070.16013393</v>
      </c>
      <c r="I12" s="152">
        <f>G12+H12</f>
        <v/>
      </c>
      <c r="J12" s="119" t="n">
        <v>15693</v>
      </c>
      <c r="K12" s="117" t="n">
        <v>16273.40275</v>
      </c>
      <c r="L12" s="117" t="n">
        <v>20481.36700706001</v>
      </c>
      <c r="M12" s="162">
        <f>K12+L12</f>
        <v/>
      </c>
      <c r="N12" s="178" t="n">
        <v>50</v>
      </c>
      <c r="O12" s="88" t="n">
        <v>51</v>
      </c>
      <c r="P12" s="145" t="n">
        <v>47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8299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1449</v>
      </c>
      <c r="E14" s="161" t="inlineStr">
        <is>
          <t>Room 5</t>
        </is>
      </c>
      <c r="F14" s="119" t="n">
        <v>34230</v>
      </c>
      <c r="G14" s="117" t="n">
        <v>25310.9275</v>
      </c>
      <c r="H14" s="117" t="n">
        <v>46484.40679082003</v>
      </c>
      <c r="I14" s="152">
        <f>G14+H14</f>
        <v/>
      </c>
      <c r="J14" s="119" t="n">
        <v>35506</v>
      </c>
      <c r="K14" s="117" t="n">
        <v>34085.53525</v>
      </c>
      <c r="L14" s="117" t="n">
        <v>48438.98714428001</v>
      </c>
      <c r="M14" s="162">
        <f>K14+L14</f>
        <v/>
      </c>
      <c r="N14" s="178" t="n">
        <v>73</v>
      </c>
      <c r="O14" s="88" t="n">
        <v>74</v>
      </c>
      <c r="P14" s="145" t="n">
        <v>67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45827-12896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1392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7076.61778824</v>
      </c>
      <c r="I16" s="152">
        <f>G16+H16</f>
        <v/>
      </c>
      <c r="J16" s="119" t="n">
        <v>0</v>
      </c>
      <c r="K16" s="117" t="n">
        <v>0</v>
      </c>
      <c r="L16" s="117" t="n">
        <v>6973.08986554</v>
      </c>
      <c r="M16" s="162">
        <f>K16+L16</f>
        <v/>
      </c>
      <c r="N16" s="178" t="n">
        <v>12</v>
      </c>
      <c r="O16" s="88" t="n">
        <v>10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292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8792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530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4267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1341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8197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42883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5881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12030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1341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5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AF23" sqref="AF22:AF2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81</v>
      </c>
      <c r="E6" s="161" t="inlineStr">
        <is>
          <t xml:space="preserve">Room 1 </t>
        </is>
      </c>
      <c r="F6" s="119" t="n">
        <v>27678</v>
      </c>
      <c r="G6" s="117" t="n">
        <v>12189.56223333334</v>
      </c>
      <c r="H6" s="117" t="n">
        <v>6624.258602839998</v>
      </c>
      <c r="I6" s="152">
        <f>G6+H6</f>
        <v/>
      </c>
      <c r="J6" s="119" t="n">
        <v>28105</v>
      </c>
      <c r="K6" s="117" t="n">
        <v>14249.00273333333</v>
      </c>
      <c r="L6" s="117" t="n">
        <v>6691.970561219998</v>
      </c>
      <c r="M6" s="162">
        <f>K6+L6</f>
        <v/>
      </c>
      <c r="N6" s="178" t="n">
        <v>77</v>
      </c>
      <c r="O6" s="88" t="n">
        <v>74</v>
      </c>
      <c r="P6" s="145" t="n">
        <v>72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3759.018548500001</v>
      </c>
      <c r="I8" s="152">
        <f>G8+H8</f>
        <v/>
      </c>
      <c r="J8" s="119" t="n">
        <v>0</v>
      </c>
      <c r="K8" s="117" t="n">
        <v>0</v>
      </c>
      <c r="L8" s="117" t="n">
        <v>3738.873427800001</v>
      </c>
      <c r="M8" s="162">
        <f>K8+L8</f>
        <v/>
      </c>
      <c r="N8" s="178" t="n">
        <v>7</v>
      </c>
      <c r="O8" s="88" t="n">
        <v>7</v>
      </c>
      <c r="P8" s="145" t="n">
        <v>5</v>
      </c>
      <c r="Q8" s="117" t="n"/>
    </row>
    <row r="9">
      <c r="B9" s="16" t="inlineStr">
        <is>
          <t>SMITH'S</t>
        </is>
      </c>
      <c r="C9" s="17" t="n">
        <v>1703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1410</v>
      </c>
      <c r="E10" s="161" t="inlineStr">
        <is>
          <t>Room 3</t>
        </is>
      </c>
      <c r="F10" s="119" t="n">
        <v>18827</v>
      </c>
      <c r="G10" s="117" t="n">
        <v>11491.38108333333</v>
      </c>
      <c r="H10" s="117" t="n">
        <v>1108.78684066</v>
      </c>
      <c r="I10" s="152">
        <f>G10+H10</f>
        <v/>
      </c>
      <c r="J10" s="119" t="n">
        <v>18636</v>
      </c>
      <c r="K10" s="117" t="n">
        <v>12095.70908333333</v>
      </c>
      <c r="L10" s="117" t="n">
        <v>1102.91564838</v>
      </c>
      <c r="M10" s="162">
        <f>K10+L10</f>
        <v/>
      </c>
      <c r="N10" s="178" t="n">
        <v>48</v>
      </c>
      <c r="O10" s="88" t="n">
        <v>49</v>
      </c>
      <c r="P10" s="145" t="n">
        <v>39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6819</v>
      </c>
      <c r="E12" s="161" t="inlineStr">
        <is>
          <t>Room 4</t>
        </is>
      </c>
      <c r="F12" s="119" t="n">
        <v>18274</v>
      </c>
      <c r="G12" s="117" t="n">
        <v>14578.36433333333</v>
      </c>
      <c r="H12" s="117" t="n">
        <v>23611.80768204002</v>
      </c>
      <c r="I12" s="152">
        <f>G12+H12</f>
        <v/>
      </c>
      <c r="J12" s="119" t="n">
        <v>18137</v>
      </c>
      <c r="K12" s="117" t="n">
        <v>16069.53558333333</v>
      </c>
      <c r="L12" s="117" t="n">
        <v>23518.64870709001</v>
      </c>
      <c r="M12" s="162">
        <f>K12+L12</f>
        <v/>
      </c>
      <c r="N12" s="178" t="n">
        <v>52</v>
      </c>
      <c r="O12" s="88" t="n">
        <v>52</v>
      </c>
      <c r="P12" s="145" t="n">
        <v>45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9510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1255</v>
      </c>
      <c r="E14" s="161" t="inlineStr">
        <is>
          <t>Room 5</t>
        </is>
      </c>
      <c r="F14" s="119" t="n">
        <v>34690</v>
      </c>
      <c r="G14" s="117" t="n">
        <v>32012.17125</v>
      </c>
      <c r="H14" s="117" t="n">
        <v>46582.27189715995</v>
      </c>
      <c r="I14" s="152">
        <f>G14+H14</f>
        <v/>
      </c>
      <c r="J14" s="119" t="n">
        <v>33680</v>
      </c>
      <c r="K14" s="117" t="n">
        <v>23892.83875</v>
      </c>
      <c r="L14" s="117" t="n">
        <v>45297.49910620003</v>
      </c>
      <c r="M14" s="162">
        <f>K14+L14</f>
        <v/>
      </c>
      <c r="N14" s="178" t="n">
        <v>69</v>
      </c>
      <c r="O14" s="88" t="n">
        <v>68</v>
      </c>
      <c r="P14" s="145" t="n">
        <v>55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36735-3001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/>
      <c r="E16" s="161" t="inlineStr">
        <is>
          <t>Room 6</t>
        </is>
      </c>
      <c r="F16" s="119" t="n">
        <v>0</v>
      </c>
      <c r="G16" s="117" t="n">
        <v>0</v>
      </c>
      <c r="H16" s="117" t="n">
        <v>4804.44836128</v>
      </c>
      <c r="I16" s="152">
        <f>G16+H16</f>
        <v/>
      </c>
      <c r="J16" s="119" t="n">
        <v>0</v>
      </c>
      <c r="K16" s="117" t="n">
        <v>0</v>
      </c>
      <c r="L16" s="117" t="n">
        <v>4788.36358668</v>
      </c>
      <c r="M16" s="162">
        <f>K16+L16</f>
        <v/>
      </c>
      <c r="N16" s="178" t="n">
        <v>10</v>
      </c>
      <c r="O16" s="88" t="n">
        <v>10</v>
      </c>
      <c r="P16" s="145" t="n">
        <v>8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9172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1548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4459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399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9917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37975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81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6819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14440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1410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399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5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N35" sqref="N3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8955</v>
      </c>
      <c r="G6" s="117" t="n">
        <v>3043</v>
      </c>
      <c r="H6" s="117" t="n">
        <v>365.3698203599999</v>
      </c>
      <c r="I6" s="152">
        <f>G6+H6</f>
        <v/>
      </c>
      <c r="J6" s="119" t="n">
        <v>10944</v>
      </c>
      <c r="K6" s="117" t="n">
        <v>3726</v>
      </c>
      <c r="L6" s="117" t="n">
        <v>735</v>
      </c>
      <c r="M6" s="162">
        <f>K6+L6</f>
        <v/>
      </c>
      <c r="N6" s="178" t="n">
        <v>39</v>
      </c>
      <c r="O6" s="88" t="n">
        <v>39</v>
      </c>
      <c r="P6" s="145" t="n">
        <v>33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178" t="n">
        <v>1</v>
      </c>
      <c r="O8" s="88" t="n">
        <v>1</v>
      </c>
      <c r="P8" s="145" t="n">
        <v>1</v>
      </c>
      <c r="Q8" s="117" t="n"/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4520</v>
      </c>
      <c r="G10" s="117" t="n">
        <v>2359</v>
      </c>
      <c r="H10" s="117" t="n">
        <v>801.0970189999999</v>
      </c>
      <c r="I10" s="152">
        <f>G10+H10</f>
        <v/>
      </c>
      <c r="J10" s="119" t="n">
        <v>5088</v>
      </c>
      <c r="K10" s="117" t="n">
        <v>2661</v>
      </c>
      <c r="L10" s="117" t="n">
        <v>907</v>
      </c>
      <c r="M10" s="162">
        <f>K10+L10</f>
        <v/>
      </c>
      <c r="N10" s="178" t="n">
        <v>0</v>
      </c>
      <c r="O10" s="88" t="n">
        <v>0</v>
      </c>
      <c r="P10" s="145" t="n">
        <v>0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0</v>
      </c>
      <c r="G12" s="117" t="n">
        <v>0</v>
      </c>
      <c r="H12" s="117" t="n">
        <v>0</v>
      </c>
      <c r="I12" s="152">
        <f>G12+H12</f>
        <v/>
      </c>
      <c r="J12" s="119" t="n">
        <v>0</v>
      </c>
      <c r="K12" s="117" t="n">
        <v>0</v>
      </c>
      <c r="L12" s="117" t="n">
        <v>0</v>
      </c>
      <c r="M12" s="162">
        <f>K12+L12</f>
        <v/>
      </c>
      <c r="N12" s="178" t="n">
        <v>0</v>
      </c>
      <c r="O12" s="88" t="n">
        <v>0</v>
      </c>
      <c r="P12" s="145" t="n">
        <v>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7852</v>
      </c>
      <c r="G14" s="117" t="n">
        <v>10847</v>
      </c>
      <c r="H14" s="117" t="n"/>
      <c r="I14" s="152">
        <f>G14+H14</f>
        <v/>
      </c>
      <c r="J14" s="119" t="n">
        <v>6247</v>
      </c>
      <c r="K14" s="117" t="n">
        <v>8928</v>
      </c>
      <c r="L14" s="117" t="n"/>
      <c r="M14" s="162">
        <f>K14+L14</f>
        <v/>
      </c>
      <c r="N14" s="178" t="n">
        <v>17</v>
      </c>
      <c r="O14" s="88" t="n">
        <v>18</v>
      </c>
      <c r="P14" s="145" t="n">
        <v>11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/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178" t="n">
        <v>0</v>
      </c>
      <c r="O16" s="88" t="n">
        <v>0</v>
      </c>
      <c r="P16" s="145" t="n">
        <v>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10719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767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4546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7852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13475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5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J28" sqref="J2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44809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76</v>
      </c>
      <c r="E6" s="161" t="inlineStr">
        <is>
          <t xml:space="preserve">Room 1 </t>
        </is>
      </c>
      <c r="F6" s="119" t="n">
        <v>25503</v>
      </c>
      <c r="G6" s="117" t="n">
        <v>10664</v>
      </c>
      <c r="H6" s="117" t="n">
        <v>5469</v>
      </c>
      <c r="I6" s="152">
        <f>G6+H6</f>
        <v/>
      </c>
      <c r="J6" s="119" t="n">
        <v>25798</v>
      </c>
      <c r="K6" s="117" t="n">
        <v>11192.34008333334</v>
      </c>
      <c r="L6" s="117" t="n">
        <v>5446.59708652</v>
      </c>
      <c r="M6" s="162">
        <f>K6+L6</f>
        <v/>
      </c>
      <c r="N6" s="178" t="n">
        <v>68</v>
      </c>
      <c r="O6" s="88" t="n">
        <v>72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3522</v>
      </c>
      <c r="I8" s="152">
        <f>G8+H8</f>
        <v/>
      </c>
      <c r="J8" s="119" t="n">
        <v>0</v>
      </c>
      <c r="K8" s="117" t="n">
        <v>0</v>
      </c>
      <c r="L8" s="117" t="n">
        <v>3518.49582376</v>
      </c>
      <c r="M8" s="162">
        <f>K8+L8</f>
        <v/>
      </c>
      <c r="N8" s="178" t="n">
        <v>6</v>
      </c>
      <c r="O8" s="88" t="n">
        <v>6</v>
      </c>
      <c r="P8" s="145" t="n">
        <v>5</v>
      </c>
      <c r="Q8" s="117" t="n"/>
    </row>
    <row r="9">
      <c r="B9" s="16" t="inlineStr">
        <is>
          <t>SMITH'S</t>
        </is>
      </c>
      <c r="C9" s="17" t="n">
        <v>1529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760</v>
      </c>
      <c r="E10" s="161" t="inlineStr">
        <is>
          <t>Room 3</t>
        </is>
      </c>
      <c r="F10" s="119" t="n">
        <v>19254</v>
      </c>
      <c r="G10" s="117" t="n">
        <v>12381</v>
      </c>
      <c r="H10" s="117" t="n">
        <v>874</v>
      </c>
      <c r="I10" s="152">
        <f>G10+H10</f>
        <v/>
      </c>
      <c r="J10" s="119" t="n">
        <v>19259</v>
      </c>
      <c r="K10" s="117" t="n">
        <v>12419.442</v>
      </c>
      <c r="L10" s="117" t="n">
        <v>903.3197417</v>
      </c>
      <c r="M10" s="162">
        <f>K10+L10</f>
        <v/>
      </c>
      <c r="N10" s="178" t="n">
        <v>45</v>
      </c>
      <c r="O10" s="88" t="n">
        <v>47</v>
      </c>
      <c r="P10" s="145" t="n">
        <v>43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2406</v>
      </c>
      <c r="E12" s="161" t="inlineStr">
        <is>
          <t>Room 4</t>
        </is>
      </c>
      <c r="F12" s="119" t="n">
        <v>12325</v>
      </c>
      <c r="G12" s="117" t="n">
        <v>10127</v>
      </c>
      <c r="H12" s="117" t="n">
        <v>15407</v>
      </c>
      <c r="I12" s="152">
        <f>G12+H12</f>
        <v/>
      </c>
      <c r="J12" s="119" t="n">
        <v>11500</v>
      </c>
      <c r="K12" s="117" t="n">
        <v>9838.130916666669</v>
      </c>
      <c r="L12" s="117" t="n">
        <v>15053.883555</v>
      </c>
      <c r="M12" s="162">
        <f>K12+L12</f>
        <v/>
      </c>
      <c r="N12" s="178" t="n">
        <v>44</v>
      </c>
      <c r="O12" s="88" t="n">
        <v>48</v>
      </c>
      <c r="P12" s="145" t="n">
        <v>36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7834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1786</v>
      </c>
      <c r="E14" s="161" t="inlineStr">
        <is>
          <t>Room 5</t>
        </is>
      </c>
      <c r="F14" s="119" t="n">
        <v>22292</v>
      </c>
      <c r="G14" s="117" t="n">
        <v>19708</v>
      </c>
      <c r="H14" s="117" t="n">
        <v>30170</v>
      </c>
      <c r="I14" s="152">
        <f>G14+H14</f>
        <v/>
      </c>
      <c r="J14" s="119" t="n">
        <v>21915</v>
      </c>
      <c r="K14" s="117" t="n">
        <v>22256.5165</v>
      </c>
      <c r="L14" s="117" t="n">
        <v>30417.35518118003</v>
      </c>
      <c r="M14" s="162">
        <f>K14+L14</f>
        <v/>
      </c>
      <c r="N14" s="178" t="n">
        <v>55</v>
      </c>
      <c r="O14" s="88" t="n">
        <v>66</v>
      </c>
      <c r="P14" s="145" t="n">
        <v>54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28671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1767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6938</v>
      </c>
      <c r="I16" s="152">
        <f>G16+H16</f>
        <v/>
      </c>
      <c r="J16" s="119" t="n">
        <v>0</v>
      </c>
      <c r="K16" s="117" t="n">
        <v>0</v>
      </c>
      <c r="L16" s="117" t="n">
        <v>6881.1658014</v>
      </c>
      <c r="M16" s="162">
        <f>K16+L16</f>
        <v/>
      </c>
      <c r="N16" s="178" t="n">
        <v>8</v>
      </c>
      <c r="O16" s="88" t="n">
        <v>9</v>
      </c>
      <c r="P16" s="145" t="n">
        <v>8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305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9188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1108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4504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854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8097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35419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76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2406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14160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760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854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5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G31" sqref="G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>
        <v>0.3458333333333333</v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141</v>
      </c>
      <c r="E6" s="161" t="inlineStr">
        <is>
          <t xml:space="preserve">Room 1 </t>
        </is>
      </c>
      <c r="F6" s="119" t="n">
        <v>29289</v>
      </c>
      <c r="G6" s="117" t="n">
        <v>11466.29954166667</v>
      </c>
      <c r="H6" s="117" t="n">
        <v>7268.220553419997</v>
      </c>
      <c r="I6" s="152">
        <f>G6+H6</f>
        <v/>
      </c>
      <c r="J6" s="119" t="n">
        <v>30428</v>
      </c>
      <c r="K6" s="117" t="n">
        <v>12740.62904166667</v>
      </c>
      <c r="L6" s="117" t="n">
        <v>6881.553397739995</v>
      </c>
      <c r="M6" s="162">
        <f>K6+L6</f>
        <v/>
      </c>
      <c r="N6" s="178" t="n">
        <v>76</v>
      </c>
      <c r="O6" s="88" t="n">
        <v>75</v>
      </c>
      <c r="P6" s="145" t="n">
        <v>73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3272.9254109</v>
      </c>
      <c r="I8" s="152">
        <f>G8+H8</f>
        <v/>
      </c>
      <c r="J8" s="119" t="n">
        <v>0</v>
      </c>
      <c r="K8" s="117" t="n">
        <v>0</v>
      </c>
      <c r="L8" s="117" t="n">
        <v>3353.5335639</v>
      </c>
      <c r="M8" s="162">
        <f>K8+L8</f>
        <v/>
      </c>
      <c r="N8" s="178" t="n">
        <v>5</v>
      </c>
      <c r="O8" s="88" t="n">
        <v>5</v>
      </c>
      <c r="P8" s="145" t="n">
        <v>4</v>
      </c>
      <c r="Q8" s="117" t="n"/>
    </row>
    <row r="9">
      <c r="B9" s="16" t="inlineStr">
        <is>
          <t>SMITH'S</t>
        </is>
      </c>
      <c r="C9" s="17" t="n">
        <v>2508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1145</v>
      </c>
      <c r="E10" s="161" t="inlineStr">
        <is>
          <t>Room 3</t>
        </is>
      </c>
      <c r="F10" s="119" t="n">
        <v>21567</v>
      </c>
      <c r="G10" s="117" t="n">
        <v>12428.14616666666</v>
      </c>
      <c r="H10" s="117" t="n">
        <v>1184.3818359</v>
      </c>
      <c r="I10" s="152">
        <f>G10+H10</f>
        <v/>
      </c>
      <c r="J10" s="119" t="n">
        <v>21972</v>
      </c>
      <c r="K10" s="117" t="n">
        <v>13050.17316666667</v>
      </c>
      <c r="L10" s="117" t="n">
        <v>1277.51283136</v>
      </c>
      <c r="M10" s="162">
        <f>K10+L10</f>
        <v/>
      </c>
      <c r="N10" s="178" t="n">
        <v>48</v>
      </c>
      <c r="O10" s="88" t="n">
        <v>50</v>
      </c>
      <c r="P10" s="145" t="n">
        <v>45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2470</v>
      </c>
      <c r="E12" s="161" t="inlineStr">
        <is>
          <t>Room 4</t>
        </is>
      </c>
      <c r="F12" s="119" t="n">
        <v>12720</v>
      </c>
      <c r="G12" s="117" t="n">
        <v>9638.99675</v>
      </c>
      <c r="H12" s="117" t="n">
        <v>17836.24684064</v>
      </c>
      <c r="I12" s="152">
        <f>G12+H12</f>
        <v/>
      </c>
      <c r="J12" s="119" t="n">
        <v>13308</v>
      </c>
      <c r="K12" s="117" t="n">
        <v>11190.68925</v>
      </c>
      <c r="L12" s="117" t="n">
        <v>18453.87189864</v>
      </c>
      <c r="M12" s="162">
        <f>K12+L12</f>
        <v/>
      </c>
      <c r="N12" s="178" t="n">
        <v>48</v>
      </c>
      <c r="O12" s="88" t="n">
        <v>49</v>
      </c>
      <c r="P12" s="145" t="n">
        <v>47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9021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1745</v>
      </c>
      <c r="E14" s="161" t="inlineStr">
        <is>
          <t>Room 5</t>
        </is>
      </c>
      <c r="F14" s="119" t="n">
        <v>22317</v>
      </c>
      <c r="G14" s="117" t="n">
        <v>17991.37</v>
      </c>
      <c r="H14" s="117" t="n">
        <v>29450.78132332001</v>
      </c>
      <c r="I14" s="152">
        <f>G14+H14</f>
        <v/>
      </c>
      <c r="J14" s="119" t="n">
        <v>24521</v>
      </c>
      <c r="K14" s="117" t="n">
        <v>23522.8695</v>
      </c>
      <c r="L14" s="117" t="n">
        <v>32742.86969825999</v>
      </c>
      <c r="M14" s="162">
        <f>K14+L14</f>
        <v/>
      </c>
      <c r="N14" s="178" t="n">
        <v>63</v>
      </c>
      <c r="O14" s="88" t="n">
        <v>63</v>
      </c>
      <c r="P14" s="145" t="n">
        <v>49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38304-5587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1292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4084.8763877</v>
      </c>
      <c r="I16" s="152">
        <f>G16+H16</f>
        <v/>
      </c>
      <c r="J16" s="119" t="n">
        <v>0</v>
      </c>
      <c r="K16" s="117" t="n">
        <v>0</v>
      </c>
      <c r="L16" s="117" t="n">
        <v>3994.01853372</v>
      </c>
      <c r="M16" s="162">
        <f>K16+L16</f>
        <v/>
      </c>
      <c r="N16" s="178" t="n">
        <v>10</v>
      </c>
      <c r="O16" s="88" t="n">
        <v>9</v>
      </c>
      <c r="P16" s="145" t="n">
        <v>8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10760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1080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4634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871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9419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35276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141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2470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14835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1145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871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5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I7" sqref="I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>
        <v>0.3458333333333333</v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44</v>
      </c>
      <c r="E6" s="161" t="inlineStr">
        <is>
          <t xml:space="preserve">Room 1 </t>
        </is>
      </c>
      <c r="F6" s="119" t="n">
        <v>22679</v>
      </c>
      <c r="G6" s="117" t="n">
        <v>10984.633875</v>
      </c>
      <c r="H6" s="117" t="n">
        <v>6335.361523959997</v>
      </c>
      <c r="I6" s="152">
        <f>G6+H6</f>
        <v/>
      </c>
      <c r="J6" s="119" t="n">
        <v>22461</v>
      </c>
      <c r="K6" s="117" t="n">
        <v>12169.077875</v>
      </c>
      <c r="L6" s="117" t="n">
        <v>5833.590413199996</v>
      </c>
      <c r="M6" s="162">
        <f>K6+L6</f>
        <v/>
      </c>
      <c r="N6" s="178" t="n">
        <v>71</v>
      </c>
      <c r="O6" s="88" t="n">
        <v>69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3094.111714820001</v>
      </c>
      <c r="I8" s="152">
        <f>G8+H8</f>
        <v/>
      </c>
      <c r="J8" s="119" t="n">
        <v>0</v>
      </c>
      <c r="K8" s="117" t="n">
        <v>0</v>
      </c>
      <c r="L8" s="117" t="n">
        <v>3069.05238878</v>
      </c>
      <c r="M8" s="162">
        <f>K8+L8</f>
        <v/>
      </c>
      <c r="N8" s="178" t="n">
        <v>6</v>
      </c>
      <c r="O8" s="88" t="n">
        <v>7</v>
      </c>
      <c r="P8" s="145" t="n">
        <v>6</v>
      </c>
      <c r="Q8" s="117" t="n"/>
    </row>
    <row r="9">
      <c r="B9" s="16" t="inlineStr">
        <is>
          <t>SMITH'S</t>
        </is>
      </c>
      <c r="C9" s="17" t="n">
        <v>1451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17944</v>
      </c>
      <c r="G10" s="117" t="n">
        <v>11881.2075</v>
      </c>
      <c r="H10" s="117" t="n">
        <v>839.0900896999999</v>
      </c>
      <c r="I10" s="152">
        <f>G10+H10</f>
        <v/>
      </c>
      <c r="J10" s="119" t="n">
        <v>16536</v>
      </c>
      <c r="K10" s="117" t="n">
        <v>12454.8705</v>
      </c>
      <c r="L10" s="117" t="n">
        <v>865.60150486</v>
      </c>
      <c r="M10" s="162">
        <f>K10+L10</f>
        <v/>
      </c>
      <c r="N10" s="178" t="n">
        <v>48</v>
      </c>
      <c r="O10" s="88" t="n">
        <v>49</v>
      </c>
      <c r="P10" s="145" t="n">
        <v>41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2321</v>
      </c>
      <c r="E12" s="161" t="inlineStr">
        <is>
          <t>Room 4</t>
        </is>
      </c>
      <c r="F12" s="119" t="n">
        <v>11454</v>
      </c>
      <c r="G12" s="117" t="n">
        <v>9487.027499999998</v>
      </c>
      <c r="H12" s="117" t="n">
        <v>14870.21515111001</v>
      </c>
      <c r="I12" s="152">
        <f>G12+H12</f>
        <v/>
      </c>
      <c r="J12" s="119" t="n">
        <v>11126</v>
      </c>
      <c r="K12" s="117" t="n">
        <v>10886.26875</v>
      </c>
      <c r="L12" s="117" t="n">
        <v>14597.29798487</v>
      </c>
      <c r="M12" s="162">
        <f>K12+L12</f>
        <v/>
      </c>
      <c r="N12" s="178" t="n">
        <v>47</v>
      </c>
      <c r="O12" s="88" t="n">
        <v>48</v>
      </c>
      <c r="P12" s="145" t="n">
        <v>44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8916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1755</v>
      </c>
      <c r="E14" s="161" t="inlineStr">
        <is>
          <t>Room 5</t>
        </is>
      </c>
      <c r="F14" s="119" t="n">
        <v>19321</v>
      </c>
      <c r="G14" s="117" t="n">
        <v>17808.8575</v>
      </c>
      <c r="H14" s="117" t="n">
        <v>26691.92032154001</v>
      </c>
      <c r="I14" s="152">
        <f>G14+H14</f>
        <v/>
      </c>
      <c r="J14" s="119" t="n">
        <v>20190</v>
      </c>
      <c r="K14" s="117" t="n">
        <v>21374.27575</v>
      </c>
      <c r="L14" s="117" t="n">
        <v>27874.47788164002</v>
      </c>
      <c r="M14" s="162">
        <f>K14+L14</f>
        <v/>
      </c>
      <c r="N14" s="178" t="n">
        <v>66</v>
      </c>
      <c r="O14" s="88" t="n">
        <v>64</v>
      </c>
      <c r="P14" s="145" t="n">
        <v>53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36200-6750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1683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7204.36840954</v>
      </c>
      <c r="I16" s="152">
        <f>G16+H16</f>
        <v/>
      </c>
      <c r="J16" s="119" t="n">
        <v>0</v>
      </c>
      <c r="K16" s="117" t="n">
        <v>0</v>
      </c>
      <c r="L16" s="117" t="n">
        <v>7095.51338384</v>
      </c>
      <c r="M16" s="162">
        <f>K16+L16</f>
        <v/>
      </c>
      <c r="N16" s="178" t="n">
        <v>9</v>
      </c>
      <c r="O16" s="88" t="n">
        <v>9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335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9049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1133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4561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9628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24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35544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44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2321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14600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D25" sqref="D2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>
        <v>0.5319444444444444</v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112</v>
      </c>
      <c r="E6" s="161" t="inlineStr">
        <is>
          <t xml:space="preserve">Room 1 </t>
        </is>
      </c>
      <c r="F6" s="119" t="n">
        <v>23273</v>
      </c>
      <c r="G6" s="117" t="n">
        <v>11203.8564</v>
      </c>
      <c r="H6" s="117" t="n">
        <v>6773.924092680007</v>
      </c>
      <c r="I6" s="152">
        <f>G6+H6</f>
        <v/>
      </c>
      <c r="J6" s="119" t="n">
        <v>22232</v>
      </c>
      <c r="K6" s="117" t="n">
        <v>11949.6739</v>
      </c>
      <c r="L6" s="117" t="n">
        <v>6583.831300060005</v>
      </c>
      <c r="M6" s="162">
        <f>K6+L6</f>
        <v/>
      </c>
      <c r="N6" s="178" t="n">
        <v>72</v>
      </c>
      <c r="O6" s="88" t="n">
        <v>69</v>
      </c>
      <c r="P6" s="145" t="n">
        <v>66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2539.044265940001</v>
      </c>
      <c r="I8" s="152">
        <f>G8+H8</f>
        <v/>
      </c>
      <c r="J8" s="119" t="n">
        <v>0</v>
      </c>
      <c r="K8" s="117" t="n">
        <v>0</v>
      </c>
      <c r="L8" s="117" t="n">
        <v>2500.634635900001</v>
      </c>
      <c r="M8" s="162">
        <f>K8+L8</f>
        <v/>
      </c>
      <c r="N8" s="178" t="n">
        <v>10</v>
      </c>
      <c r="O8" s="88" t="n">
        <v>18</v>
      </c>
      <c r="P8" s="145" t="n">
        <v>10</v>
      </c>
      <c r="Q8" s="117" t="n"/>
    </row>
    <row r="9">
      <c r="B9" s="16" t="inlineStr">
        <is>
          <t>SMITH'S</t>
        </is>
      </c>
      <c r="C9" s="17" t="n">
        <v>2580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1430</v>
      </c>
      <c r="E10" s="161" t="inlineStr">
        <is>
          <t>Room 3</t>
        </is>
      </c>
      <c r="F10" s="119" t="n">
        <v>21148</v>
      </c>
      <c r="G10" s="117" t="n">
        <v>12513.0275</v>
      </c>
      <c r="H10" s="117" t="n">
        <v>1113.91195006</v>
      </c>
      <c r="I10" s="152">
        <f>G10+H10</f>
        <v/>
      </c>
      <c r="J10" s="119" t="n">
        <v>20155</v>
      </c>
      <c r="K10" s="117" t="n">
        <v>12189.244</v>
      </c>
      <c r="L10" s="117" t="n">
        <v>988.09835616</v>
      </c>
      <c r="M10" s="162">
        <f>K10+L10</f>
        <v/>
      </c>
      <c r="N10" s="178" t="n">
        <v>49</v>
      </c>
      <c r="O10" s="88" t="n">
        <v>51</v>
      </c>
      <c r="P10" s="145" t="n">
        <v>43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2282</v>
      </c>
      <c r="E12" s="161" t="inlineStr">
        <is>
          <t>Room 4</t>
        </is>
      </c>
      <c r="F12" s="119" t="n">
        <v>14039</v>
      </c>
      <c r="G12" s="117" t="n">
        <v>9577.99758333333</v>
      </c>
      <c r="H12" s="117" t="n">
        <v>18691.76981088</v>
      </c>
      <c r="I12" s="152">
        <f>G12+H12</f>
        <v/>
      </c>
      <c r="J12" s="119" t="n">
        <v>14075</v>
      </c>
      <c r="K12" s="117" t="n">
        <v>11306.70608333333</v>
      </c>
      <c r="L12" s="117" t="n">
        <v>18692.29050402001</v>
      </c>
      <c r="M12" s="162">
        <f>K12+L12</f>
        <v/>
      </c>
      <c r="N12" s="178" t="n">
        <v>52</v>
      </c>
      <c r="O12" s="88" t="n">
        <v>51</v>
      </c>
      <c r="P12" s="145" t="n">
        <v>48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8876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1805</v>
      </c>
      <c r="E14" s="161" t="inlineStr">
        <is>
          <t>Room 5</t>
        </is>
      </c>
      <c r="F14" s="119" t="n">
        <v>22746</v>
      </c>
      <c r="G14" s="117" t="n">
        <v>18694.91575</v>
      </c>
      <c r="H14" s="117" t="n">
        <v>31155.15121511999</v>
      </c>
      <c r="I14" s="152">
        <f>G14+H14</f>
        <v/>
      </c>
      <c r="J14" s="119" t="n">
        <v>23565</v>
      </c>
      <c r="K14" s="117" t="n">
        <v>22741.46</v>
      </c>
      <c r="L14" s="117" t="n">
        <v>32020.60105298</v>
      </c>
      <c r="M14" s="162">
        <f>K14+L14</f>
        <v/>
      </c>
      <c r="N14" s="178" t="n">
        <v>75</v>
      </c>
      <c r="O14" s="88" t="n">
        <v>70</v>
      </c>
      <c r="P14" s="145" t="n">
        <v>70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39167-6378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1355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4297.73674888</v>
      </c>
      <c r="I16" s="152">
        <f>G16+H16</f>
        <v/>
      </c>
      <c r="J16" s="119" t="n">
        <v>0</v>
      </c>
      <c r="K16" s="117" t="n">
        <v>0</v>
      </c>
      <c r="L16" s="117" t="n">
        <v>4113.853798040001</v>
      </c>
      <c r="M16" s="162">
        <f>K16+L16</f>
        <v/>
      </c>
      <c r="N16" s="178" t="n">
        <v>9</v>
      </c>
      <c r="O16" s="88" t="n">
        <v>9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7099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1758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3361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9419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38216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112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2282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13470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1430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B2" sqref="B2:Q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inlineStr">
        <is>
          <t>12:54PM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25841</v>
      </c>
      <c r="G6" s="117" t="n">
        <v>11217.70216666666</v>
      </c>
      <c r="H6" s="117" t="n">
        <v>4927.025592480005</v>
      </c>
      <c r="I6" s="152">
        <f>G6+H6</f>
        <v/>
      </c>
      <c r="J6" s="119" t="n">
        <v>25920</v>
      </c>
      <c r="K6" s="117" t="n">
        <v>11758.98316666666</v>
      </c>
      <c r="L6" s="117" t="n">
        <v>4724.719140640002</v>
      </c>
      <c r="M6" s="162">
        <f>K6+L6</f>
        <v/>
      </c>
      <c r="N6" s="178" t="n">
        <v>83</v>
      </c>
      <c r="O6" s="88" t="n">
        <v>82</v>
      </c>
      <c r="P6" s="145" t="n">
        <v>74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3778.69585114</v>
      </c>
      <c r="I8" s="152">
        <f>G8+H8</f>
        <v/>
      </c>
      <c r="J8" s="119" t="n">
        <v>0</v>
      </c>
      <c r="K8" s="117" t="n">
        <v>0</v>
      </c>
      <c r="L8" s="117" t="n">
        <v>3824.64038612</v>
      </c>
      <c r="M8" s="162">
        <f>K8+L8</f>
        <v/>
      </c>
      <c r="N8" s="178" t="n">
        <v>15</v>
      </c>
      <c r="O8" s="88" t="n">
        <v>30</v>
      </c>
      <c r="P8" s="145" t="n">
        <v>15</v>
      </c>
      <c r="Q8" s="117" t="n"/>
    </row>
    <row r="9">
      <c r="B9" s="16" t="inlineStr">
        <is>
          <t>SMITH'S</t>
        </is>
      </c>
      <c r="C9" s="17" t="n">
        <v>1688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17738</v>
      </c>
      <c r="G10" s="117" t="n">
        <v>11524.346</v>
      </c>
      <c r="H10" s="117" t="n">
        <v>679.3690919999999</v>
      </c>
      <c r="I10" s="152">
        <f>G10+H10</f>
        <v/>
      </c>
      <c r="J10" s="119" t="n">
        <v>17609</v>
      </c>
      <c r="K10" s="117" t="n">
        <v>11574.044</v>
      </c>
      <c r="L10" s="117" t="n">
        <v>630.53939904</v>
      </c>
      <c r="M10" s="162">
        <f>K10+L10</f>
        <v/>
      </c>
      <c r="N10" s="178" t="n">
        <v>42</v>
      </c>
      <c r="O10" s="88" t="n">
        <v>49</v>
      </c>
      <c r="P10" s="145" t="n">
        <v>42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4932</v>
      </c>
      <c r="E12" s="161" t="inlineStr">
        <is>
          <t>Room 4</t>
        </is>
      </c>
      <c r="F12" s="119" t="n">
        <v>11785</v>
      </c>
      <c r="G12" s="117" t="n">
        <v>10104.8745</v>
      </c>
      <c r="H12" s="117" t="n">
        <v>15215.88401077</v>
      </c>
      <c r="I12" s="152">
        <f>G12+H12</f>
        <v/>
      </c>
      <c r="J12" s="119" t="n">
        <v>12183</v>
      </c>
      <c r="K12" s="117" t="n">
        <v>12164.9865</v>
      </c>
      <c r="L12" s="117" t="n">
        <v>15562.00319926</v>
      </c>
      <c r="M12" s="162">
        <f>K12+L12</f>
        <v/>
      </c>
      <c r="N12" s="178" t="n">
        <v>49</v>
      </c>
      <c r="O12" s="88" t="n">
        <v>50</v>
      </c>
      <c r="P12" s="145" t="n">
        <v>49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7804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1700</v>
      </c>
      <c r="E14" s="161" t="inlineStr">
        <is>
          <t>Room 5</t>
        </is>
      </c>
      <c r="F14" s="119" t="n">
        <v>28948</v>
      </c>
      <c r="G14" s="117" t="n">
        <v>22418.3025</v>
      </c>
      <c r="H14" s="117" t="n">
        <v>38342.15049020002</v>
      </c>
      <c r="I14" s="152">
        <f>G14+H14</f>
        <v/>
      </c>
      <c r="J14" s="119" t="n">
        <v>29468</v>
      </c>
      <c r="K14" s="117" t="n">
        <v>26568.51625</v>
      </c>
      <c r="L14" s="117" t="n">
        <v>38853.61410727999</v>
      </c>
      <c r="M14" s="162">
        <f>K14+L14</f>
        <v/>
      </c>
      <c r="N14" s="178" t="n">
        <v>67</v>
      </c>
      <c r="O14" s="88" t="n">
        <v>82</v>
      </c>
      <c r="P14" s="145" t="n">
        <v>67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>
        <f>40436-5348</f>
        <v/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1646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7024.41063798</v>
      </c>
      <c r="I16" s="152">
        <f>G16+H16</f>
        <v/>
      </c>
      <c r="J16" s="119" t="n">
        <v>0</v>
      </c>
      <c r="K16" s="117" t="n">
        <v>0</v>
      </c>
      <c r="L16" s="117" t="n">
        <v>6982.20909196</v>
      </c>
      <c r="M16" s="162">
        <f>K16+L16</f>
        <v/>
      </c>
      <c r="N16" s="178" t="n">
        <v>10</v>
      </c>
      <c r="O16" s="88" t="n">
        <v>11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314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7446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531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4080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1321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7956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38036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4932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12030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1321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I6" sqref="I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58</v>
      </c>
      <c r="E6" s="161" t="inlineStr">
        <is>
          <t xml:space="preserve">Room 1 </t>
        </is>
      </c>
      <c r="F6" s="119" t="n">
        <v>26595</v>
      </c>
      <c r="G6" s="117" t="n">
        <v>11364.87988333333</v>
      </c>
      <c r="H6" s="117" t="n">
        <v>6096.283609060004</v>
      </c>
      <c r="I6" s="152">
        <f>G6+H6</f>
        <v/>
      </c>
      <c r="J6" s="119" t="n">
        <v>26908</v>
      </c>
      <c r="K6" s="117" t="n">
        <v>13491.98088333333</v>
      </c>
      <c r="L6" s="117" t="n">
        <v>6159.957327820002</v>
      </c>
      <c r="M6" s="162">
        <f>K6+L6</f>
        <v/>
      </c>
      <c r="N6" s="178" t="n">
        <v>91</v>
      </c>
      <c r="O6" s="88" t="n">
        <v>88</v>
      </c>
      <c r="P6" s="145" t="n">
        <v>72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3606.76537594</v>
      </c>
      <c r="I8" s="152">
        <f>G8+H8</f>
        <v/>
      </c>
      <c r="J8" s="119" t="n">
        <v>0</v>
      </c>
      <c r="K8" s="117" t="n">
        <v>0</v>
      </c>
      <c r="L8" s="117" t="n">
        <v>3604.15149548</v>
      </c>
      <c r="M8" s="162">
        <f>K8+L8</f>
        <v/>
      </c>
      <c r="N8" s="178" t="n">
        <v>22</v>
      </c>
      <c r="O8" s="88" t="n">
        <v>29</v>
      </c>
      <c r="P8" s="145" t="n">
        <v>11</v>
      </c>
      <c r="Q8" s="117" t="n"/>
    </row>
    <row r="9">
      <c r="B9" s="16" t="inlineStr">
        <is>
          <t>SMITH'S</t>
        </is>
      </c>
      <c r="C9" s="17" t="n">
        <v>1802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1146</v>
      </c>
      <c r="E10" s="161" t="inlineStr">
        <is>
          <t>Room 3</t>
        </is>
      </c>
      <c r="F10" s="119" t="n">
        <v>18720</v>
      </c>
      <c r="G10" s="117" t="n">
        <v>11504.91575</v>
      </c>
      <c r="H10" s="117" t="n">
        <v>1092.01050186</v>
      </c>
      <c r="I10" s="152">
        <f>G10+H10</f>
        <v/>
      </c>
      <c r="J10" s="119" t="n">
        <v>18877</v>
      </c>
      <c r="K10" s="117" t="n">
        <v>12390.74725</v>
      </c>
      <c r="L10" s="117" t="n">
        <v>1113.66374698</v>
      </c>
      <c r="M10" s="162">
        <f>K10+L10</f>
        <v/>
      </c>
      <c r="N10" s="178" t="n">
        <v>54</v>
      </c>
      <c r="O10" s="88" t="n">
        <v>56</v>
      </c>
      <c r="P10" s="145" t="n">
        <v>44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2659</v>
      </c>
      <c r="E12" s="161" t="inlineStr">
        <is>
          <t>Room 4</t>
        </is>
      </c>
      <c r="F12" s="119" t="n">
        <v>15639</v>
      </c>
      <c r="G12" s="117" t="n">
        <v>11524.23508333333</v>
      </c>
      <c r="H12" s="117" t="n">
        <v>20941.22421251999</v>
      </c>
      <c r="I12" s="152">
        <f>G12+H12</f>
        <v/>
      </c>
      <c r="J12" s="119" t="n">
        <v>15651</v>
      </c>
      <c r="K12" s="117" t="n">
        <v>13894.59958333333</v>
      </c>
      <c r="L12" s="117" t="n">
        <v>21003.74819292</v>
      </c>
      <c r="M12" s="162">
        <f>K12+L12</f>
        <v/>
      </c>
      <c r="N12" s="178" t="n">
        <v>59</v>
      </c>
      <c r="O12" s="88" t="n">
        <v>58</v>
      </c>
      <c r="P12" s="145" t="n">
        <v>52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/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1426</v>
      </c>
      <c r="E14" s="161" t="inlineStr">
        <is>
          <t>Room 5</t>
        </is>
      </c>
      <c r="F14" s="119" t="n">
        <v>20033</v>
      </c>
      <c r="G14" s="117" t="n">
        <v>22156.54625</v>
      </c>
      <c r="H14" s="117" t="n">
        <v>26143.88449602</v>
      </c>
      <c r="I14" s="152">
        <f>G14+H14</f>
        <v/>
      </c>
      <c r="J14" s="119" t="n">
        <v>19813</v>
      </c>
      <c r="K14" s="117" t="n">
        <v>16934.63175</v>
      </c>
      <c r="L14" s="117" t="n">
        <v>25811.69539565999</v>
      </c>
      <c r="M14" s="162">
        <f>K14+L14</f>
        <v/>
      </c>
      <c r="N14" s="178" t="n">
        <v>76</v>
      </c>
      <c r="O14" s="88" t="n">
        <v>75</v>
      </c>
      <c r="P14" s="145" t="n">
        <v>60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/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1156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4899.49687028</v>
      </c>
      <c r="I16" s="152">
        <f>G16+H16</f>
        <v/>
      </c>
      <c r="J16" s="119" t="n">
        <v>0</v>
      </c>
      <c r="K16" s="117" t="n">
        <v>0</v>
      </c>
      <c r="L16" s="117" t="n">
        <v>4890.9573893</v>
      </c>
      <c r="M16" s="162">
        <f>K16+L16</f>
        <v/>
      </c>
      <c r="N16" s="178" t="n">
        <v>9</v>
      </c>
      <c r="O16" s="88" t="n">
        <v>10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9654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1206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4214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388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8954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36101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58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2659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14345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1146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388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H22" sqref="H2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/>
      <c r="E6" s="161" t="inlineStr">
        <is>
          <t xml:space="preserve">Room 1 </t>
        </is>
      </c>
      <c r="F6" s="119" t="n">
        <v>8955</v>
      </c>
      <c r="G6" s="117" t="n">
        <v>3043</v>
      </c>
      <c r="H6" s="117" t="n">
        <v>5123</v>
      </c>
      <c r="I6" s="152">
        <f>G6+H6</f>
        <v/>
      </c>
      <c r="J6" s="119" t="n">
        <v>9085</v>
      </c>
      <c r="K6" s="117" t="n">
        <v>3085</v>
      </c>
      <c r="L6" s="117" t="n">
        <v>5218</v>
      </c>
      <c r="M6" s="162">
        <f>K6+L6</f>
        <v/>
      </c>
      <c r="N6" s="178" t="n">
        <v>49</v>
      </c>
      <c r="O6" s="88" t="n">
        <v>49</v>
      </c>
      <c r="P6" s="145" t="n">
        <v>36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0</v>
      </c>
      <c r="G8" s="117" t="n">
        <v>0</v>
      </c>
      <c r="H8" s="117" t="n">
        <v>0</v>
      </c>
      <c r="I8" s="152">
        <f>G8+H8</f>
        <v/>
      </c>
      <c r="J8" s="119" t="n">
        <v>0</v>
      </c>
      <c r="K8" s="117" t="n">
        <v>0</v>
      </c>
      <c r="L8" s="117" t="n">
        <v>0</v>
      </c>
      <c r="M8" s="162">
        <f>K8+L8</f>
        <v/>
      </c>
      <c r="N8" s="178" t="n">
        <v>1</v>
      </c>
      <c r="O8" s="88" t="n">
        <v>1</v>
      </c>
      <c r="P8" s="145" t="n">
        <v>1</v>
      </c>
      <c r="Q8" s="117" t="n"/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4520</v>
      </c>
      <c r="G10" s="117" t="n">
        <v>2359</v>
      </c>
      <c r="H10" s="117" t="n">
        <v>801</v>
      </c>
      <c r="I10" s="152">
        <f>G10+H10</f>
        <v/>
      </c>
      <c r="J10" s="119" t="n">
        <v>4371</v>
      </c>
      <c r="K10" s="117" t="n">
        <v>2240</v>
      </c>
      <c r="L10" s="117" t="n">
        <v>797</v>
      </c>
      <c r="M10" s="162">
        <f>K10+L10</f>
        <v/>
      </c>
      <c r="N10" s="178" t="n">
        <v>0</v>
      </c>
      <c r="O10" s="88" t="n">
        <v>0</v>
      </c>
      <c r="P10" s="145" t="n">
        <v>0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215</v>
      </c>
      <c r="G12" s="117" t="n">
        <v>137</v>
      </c>
      <c r="H12" s="117" t="n"/>
      <c r="I12" s="152">
        <f>G12+H12</f>
        <v/>
      </c>
      <c r="J12" s="119" t="n">
        <v>230</v>
      </c>
      <c r="K12" s="117" t="n">
        <v>148</v>
      </c>
      <c r="L12" s="117" t="n"/>
      <c r="M12" s="162">
        <f>K12+L12</f>
        <v/>
      </c>
      <c r="N12" s="178" t="n">
        <v>1</v>
      </c>
      <c r="O12" s="88" t="n">
        <v>1</v>
      </c>
      <c r="P12" s="145" t="n">
        <v>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6514</v>
      </c>
      <c r="G14" s="117" t="n">
        <v>7368</v>
      </c>
      <c r="H14" s="117" t="n"/>
      <c r="I14" s="152">
        <f>G14+H14</f>
        <v/>
      </c>
      <c r="J14" s="119" t="n">
        <v>5833</v>
      </c>
      <c r="K14" s="117" t="n">
        <v>7781</v>
      </c>
      <c r="L14" s="117" t="n"/>
      <c r="M14" s="162">
        <f>K14+L14</f>
        <v/>
      </c>
      <c r="N14" s="178" t="n">
        <v>16</v>
      </c>
      <c r="O14" s="88" t="n">
        <v>18</v>
      </c>
      <c r="P14" s="145" t="n">
        <v>13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6162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0</v>
      </c>
      <c r="I16" s="152">
        <f>G16+H16</f>
        <v/>
      </c>
      <c r="J16" s="119" t="n">
        <v>0</v>
      </c>
      <c r="K16" s="117" t="n">
        <v>0</v>
      </c>
      <c r="L16" s="117" t="n">
        <v>0</v>
      </c>
      <c r="M16" s="162">
        <f>K16+L16</f>
        <v/>
      </c>
      <c r="N16" s="178" t="n">
        <v>0</v>
      </c>
      <c r="O16" s="88" t="n">
        <v>0</v>
      </c>
      <c r="P16" s="145" t="n">
        <v>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8386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721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4349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0</v>
      </c>
      <c r="D25" s="76">
        <f>C13</f>
        <v/>
      </c>
      <c r="E25" s="77">
        <f>D25-C25</f>
        <v/>
      </c>
    </row>
    <row r="26">
      <c r="B26" s="74" t="inlineStr">
        <is>
          <t>CANTEEN</t>
        </is>
      </c>
      <c r="C26" s="122" t="n">
        <v>0</v>
      </c>
      <c r="D26" s="76">
        <f>C7</f>
        <v/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SYSCO</t>
        </is>
      </c>
      <c r="C27" s="122" t="n">
        <v>0</v>
      </c>
      <c r="D27" s="76">
        <f>C8</f>
        <v/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KROGER</t>
        </is>
      </c>
      <c r="C28" s="122" t="n">
        <v>6867</v>
      </c>
      <c r="D28" s="76">
        <f>C9+C14+C15+C16+C17</f>
        <v/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>
        <f>C6</f>
        <v/>
      </c>
      <c r="E29" s="77">
        <f>D29-C29</f>
        <v/>
      </c>
      <c r="P29" s="4" t="n"/>
      <c r="Q29" s="4" t="n"/>
    </row>
    <row r="30">
      <c r="B30" s="74" t="inlineStr">
        <is>
          <t>WALMART</t>
        </is>
      </c>
      <c r="C30" s="122" t="n">
        <v>0</v>
      </c>
      <c r="D30" s="76">
        <f>C12</f>
        <v/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STARBUCKS</t>
        </is>
      </c>
      <c r="C31" s="122" t="n">
        <v>13475</v>
      </c>
      <c r="D31" s="76">
        <f>C18+C19+C20</f>
        <v/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>
        <f>C10+C11</f>
        <v/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>
        <f>C21</f>
        <v/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I6" sqref="I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64</v>
      </c>
      <c r="E6" s="161" t="inlineStr">
        <is>
          <t xml:space="preserve">Room 1 </t>
        </is>
      </c>
      <c r="F6" s="119" t="n">
        <v>26679</v>
      </c>
      <c r="G6" s="117" t="n">
        <v>13198.46199999999</v>
      </c>
      <c r="H6" s="117" t="n">
        <v>4879.834517999999</v>
      </c>
      <c r="I6" s="152" t="n">
        <v>18078.29651799999</v>
      </c>
      <c r="J6" s="119" t="n">
        <v>28206</v>
      </c>
      <c r="K6" s="117" t="n">
        <v>13709.52099999999</v>
      </c>
      <c r="L6" s="117" t="n">
        <v>5001.102588999999</v>
      </c>
      <c r="M6" s="162" t="n">
        <v>18710.62358899999</v>
      </c>
      <c r="N6" s="178" t="n">
        <v>84</v>
      </c>
      <c r="O6" s="88" t="n">
        <v>87</v>
      </c>
      <c r="P6" s="145" t="n">
        <v>75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1219</v>
      </c>
      <c r="G8" s="117" t="n">
        <v>5298.211999999999</v>
      </c>
      <c r="H8" s="117" t="n">
        <v>7129.911752999998</v>
      </c>
      <c r="I8" s="152" t="n">
        <v>12428.123753</v>
      </c>
      <c r="J8" s="119" t="n">
        <v>1212</v>
      </c>
      <c r="K8" s="117" t="n">
        <v>5270.211999999999</v>
      </c>
      <c r="L8" s="117" t="n">
        <v>7239.296311999998</v>
      </c>
      <c r="M8" s="162" t="n">
        <v>12509.508312</v>
      </c>
      <c r="N8" s="178" t="n">
        <v>22</v>
      </c>
      <c r="O8" s="88" t="n">
        <v>28</v>
      </c>
      <c r="P8" s="145" t="n">
        <v>19</v>
      </c>
      <c r="Q8" s="117" t="n"/>
    </row>
    <row r="9">
      <c r="B9" s="16" t="inlineStr">
        <is>
          <t>SMITH'S</t>
        </is>
      </c>
      <c r="C9" s="17" t="n">
        <v>6652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660</v>
      </c>
      <c r="E10" s="161" t="inlineStr">
        <is>
          <t>Room 3</t>
        </is>
      </c>
      <c r="F10" s="119" t="n">
        <v>19404</v>
      </c>
      <c r="G10" s="117" t="n">
        <v>13922.8895</v>
      </c>
      <c r="H10" s="117" t="n">
        <v>470.54165</v>
      </c>
      <c r="I10" s="152" t="n">
        <v>14393.43115</v>
      </c>
      <c r="J10" s="119" t="n">
        <v>19678</v>
      </c>
      <c r="K10" s="117" t="n">
        <v>14008.276</v>
      </c>
      <c r="L10" s="117" t="n">
        <v>513.645201</v>
      </c>
      <c r="M10" s="162" t="n">
        <v>14521.921201</v>
      </c>
      <c r="N10" s="178" t="n">
        <v>51</v>
      </c>
      <c r="O10" s="88" t="n">
        <v>51</v>
      </c>
      <c r="P10" s="145" t="n">
        <v>45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2459</v>
      </c>
      <c r="E12" s="161" t="inlineStr">
        <is>
          <t>Room 4</t>
        </is>
      </c>
      <c r="F12" s="119" t="n">
        <v>12929</v>
      </c>
      <c r="G12" s="117" t="n">
        <v>12252.2445</v>
      </c>
      <c r="H12" s="117" t="n">
        <v>16999.56504399999</v>
      </c>
      <c r="I12" s="152" t="n">
        <v>29251.80954399999</v>
      </c>
      <c r="J12" s="119" t="n">
        <v>13954</v>
      </c>
      <c r="K12" s="117" t="n">
        <v>13078.49</v>
      </c>
      <c r="L12" s="117" t="n">
        <v>17526.93573099999</v>
      </c>
      <c r="M12" s="162" t="n">
        <v>30605.425731</v>
      </c>
      <c r="N12" s="178" t="n">
        <v>53</v>
      </c>
      <c r="O12" s="88" t="n">
        <v>54</v>
      </c>
      <c r="P12" s="145" t="n">
        <v>53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8255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1677</v>
      </c>
      <c r="E14" s="161" t="inlineStr">
        <is>
          <t>Room 5</t>
        </is>
      </c>
      <c r="F14" s="119" t="n">
        <v>22923</v>
      </c>
      <c r="G14" s="117" t="n">
        <v>29607.09525000001</v>
      </c>
      <c r="H14" s="117" t="n">
        <v>29659.68527999999</v>
      </c>
      <c r="I14" s="152" t="n">
        <v>59266.78053</v>
      </c>
      <c r="J14" s="119" t="n">
        <v>23250</v>
      </c>
      <c r="K14" s="117" t="n">
        <v>30497.80150000001</v>
      </c>
      <c r="L14" s="117" t="n">
        <v>30511.791807</v>
      </c>
      <c r="M14" s="162" t="n">
        <v>61009.593307</v>
      </c>
      <c r="N14" s="178" t="n">
        <v>71</v>
      </c>
      <c r="O14" s="88" t="n">
        <v>73</v>
      </c>
      <c r="P14" s="145" t="n">
        <v>56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25275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1624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7294.417751</v>
      </c>
      <c r="I16" s="152" t="n">
        <v>7294.417751</v>
      </c>
      <c r="J16" s="119" t="n">
        <v>0</v>
      </c>
      <c r="K16" s="117" t="n">
        <v>0</v>
      </c>
      <c r="L16" s="117" t="n">
        <v>7268.120333000002</v>
      </c>
      <c r="M16" s="162" t="n">
        <v>7268.120333000002</v>
      </c>
      <c r="N16" s="178" t="n">
        <v>10</v>
      </c>
      <c r="O16" s="88" t="n">
        <v>9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295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9936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1212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4202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849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9520</v>
      </c>
      <c r="D25" s="76" t="n">
        <v>9589</v>
      </c>
      <c r="E25" s="77">
        <f>D25-C25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32974</v>
      </c>
      <c r="D27" s="76" t="n">
        <v>34114</v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6476</v>
      </c>
      <c r="D28" s="76" t="n">
        <v>6476</v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2262</v>
      </c>
      <c r="D29" s="76" t="n">
        <v>2262</v>
      </c>
      <c r="E29" s="77">
        <f>D29-C29</f>
        <v/>
      </c>
      <c r="P29" s="4" t="n"/>
      <c r="Q29" s="4" t="n"/>
    </row>
    <row r="30">
      <c r="B30" s="74" t="inlineStr">
        <is>
          <t>WM</t>
        </is>
      </c>
      <c r="C30" s="122" t="n">
        <v>8522</v>
      </c>
      <c r="D30" s="76" t="n">
        <v>8522</v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14330</v>
      </c>
      <c r="D31" s="76" t="n">
        <v>16267</v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3504</v>
      </c>
      <c r="D32" s="76" t="n">
        <v>3504</v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5574</v>
      </c>
      <c r="D33" s="80" t="n">
        <v>5574</v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topLeftCell="B1" zoomScale="85" zoomScaleNormal="85" zoomScaleSheetLayoutView="70" workbookViewId="0">
      <selection activeCell="Q6" sqref="Q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inlineStr">
        <is>
          <t>8:30AM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139</v>
      </c>
      <c r="E6" s="161" t="inlineStr">
        <is>
          <t xml:space="preserve">Room 1 </t>
        </is>
      </c>
      <c r="F6" s="119" t="n">
        <v>29881</v>
      </c>
      <c r="G6" s="117" t="n">
        <v>14946.665</v>
      </c>
      <c r="H6" s="117" t="n">
        <v>6129.634339000001</v>
      </c>
      <c r="I6" s="152">
        <f>G6+H6</f>
        <v/>
      </c>
      <c r="J6" s="119" t="n">
        <v>29323</v>
      </c>
      <c r="K6" s="117" t="n">
        <v>14665.757</v>
      </c>
      <c r="L6" s="117" t="n">
        <v>6216.240671</v>
      </c>
      <c r="M6" s="162">
        <f>K6+L6</f>
        <v/>
      </c>
      <c r="N6" s="178" t="n">
        <v>84</v>
      </c>
      <c r="O6" s="88" t="n">
        <v>88</v>
      </c>
      <c r="P6" s="145" t="n">
        <v>76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971</v>
      </c>
      <c r="G8" s="117" t="n">
        <v>4107.465999999999</v>
      </c>
      <c r="H8" s="117" t="n">
        <v>5807.67834</v>
      </c>
      <c r="I8" s="152">
        <f>G8+H8</f>
        <v/>
      </c>
      <c r="J8" s="119" t="n">
        <v>889</v>
      </c>
      <c r="K8" s="117" t="n">
        <v>3740.944</v>
      </c>
      <c r="L8" s="117" t="n">
        <v>5548.863505000001</v>
      </c>
      <c r="M8" s="162">
        <f>K8+L8</f>
        <v/>
      </c>
      <c r="N8" s="178" t="n">
        <v>21</v>
      </c>
      <c r="O8" s="88" t="n">
        <v>30</v>
      </c>
      <c r="P8" s="145" t="n">
        <v>16</v>
      </c>
      <c r="Q8" s="117" t="n"/>
    </row>
    <row r="9">
      <c r="B9" s="16" t="inlineStr">
        <is>
          <t>SMITH'S</t>
        </is>
      </c>
      <c r="C9" s="17" t="n">
        <v>4534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1130</v>
      </c>
      <c r="E10" s="161" t="inlineStr">
        <is>
          <t>Room 3</t>
        </is>
      </c>
      <c r="F10" s="119" t="n">
        <v>23624</v>
      </c>
      <c r="G10" s="117" t="n">
        <v>16367.191</v>
      </c>
      <c r="H10" s="117" t="n">
        <v>828.198065</v>
      </c>
      <c r="I10" s="152">
        <f>G10+H10</f>
        <v/>
      </c>
      <c r="J10" s="119" t="n">
        <v>23131</v>
      </c>
      <c r="K10" s="117" t="n">
        <v>15946.781</v>
      </c>
      <c r="L10" s="117" t="n">
        <v>814.7725500000001</v>
      </c>
      <c r="M10" s="162">
        <f>K10+L10</f>
        <v/>
      </c>
      <c r="N10" s="178" t="n">
        <v>53</v>
      </c>
      <c r="O10" s="88" t="n">
        <v>55</v>
      </c>
      <c r="P10" s="145" t="n">
        <v>48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4452</v>
      </c>
      <c r="E12" s="161" t="inlineStr">
        <is>
          <t>Room 4</t>
        </is>
      </c>
      <c r="F12" s="119" t="n">
        <v>12164</v>
      </c>
      <c r="G12" s="117" t="n">
        <v>11130.7605</v>
      </c>
      <c r="H12" s="117" t="n">
        <v>17755.17502800001</v>
      </c>
      <c r="I12" s="152">
        <f>G12+H12</f>
        <v/>
      </c>
      <c r="J12" s="119" t="n">
        <v>12129</v>
      </c>
      <c r="K12" s="117" t="n">
        <v>11167.881</v>
      </c>
      <c r="L12" s="117" t="n">
        <v>17532.67182199999</v>
      </c>
      <c r="M12" s="162">
        <f>K12+L12</f>
        <v/>
      </c>
      <c r="N12" s="178" t="n">
        <v>57</v>
      </c>
      <c r="O12" s="88" t="n">
        <v>57</v>
      </c>
      <c r="P12" s="145" t="n">
        <v>54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7623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1884</v>
      </c>
      <c r="E14" s="161" t="inlineStr">
        <is>
          <t>Room 5</t>
        </is>
      </c>
      <c r="F14" s="119" t="n">
        <v>27025</v>
      </c>
      <c r="G14" s="117" t="n">
        <v>35015.2245</v>
      </c>
      <c r="H14" s="117" t="n">
        <v>31500.212536</v>
      </c>
      <c r="I14" s="152">
        <f>G14+H14</f>
        <v/>
      </c>
      <c r="J14" s="119" t="n">
        <v>23312</v>
      </c>
      <c r="K14" s="117" t="n">
        <v>31027.3405</v>
      </c>
      <c r="L14" s="117" t="n">
        <v>27227.926981</v>
      </c>
      <c r="M14" s="162">
        <f>K14+L14</f>
        <v/>
      </c>
      <c r="N14" s="178" t="n">
        <v>68</v>
      </c>
      <c r="O14" s="88" t="n">
        <v>71</v>
      </c>
      <c r="P14" s="145" t="n">
        <v>59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20928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1490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4771.202508</v>
      </c>
      <c r="I16" s="152">
        <f>G16+H16</f>
        <v/>
      </c>
      <c r="J16" s="119" t="n">
        <v>0</v>
      </c>
      <c r="K16" s="117" t="n">
        <v>0</v>
      </c>
      <c r="L16" s="117" t="n">
        <v>4624.211319</v>
      </c>
      <c r="M16" s="162">
        <f>K16+L16</f>
        <v/>
      </c>
      <c r="N16" s="178" t="n">
        <v>11</v>
      </c>
      <c r="O16" s="88" t="n">
        <v>10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8852</v>
      </c>
      <c r="E18" s="84" t="n"/>
      <c r="F18" s="149">
        <f>SUM(F6:F17)</f>
        <v/>
      </c>
      <c r="G18" s="149">
        <f>SUM(G6:G17)</f>
        <v/>
      </c>
      <c r="H18" s="149">
        <f>SUM(H6:H17)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1183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4586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846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9671</v>
      </c>
      <c r="D25" s="76" t="n">
        <v>9459</v>
      </c>
      <c r="E25" s="77">
        <f>D25-C25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30874</v>
      </c>
      <c r="D27" s="76" t="n">
        <v>22789</v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9137</v>
      </c>
      <c r="D28" s="76" t="n">
        <v>9137</v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4896</v>
      </c>
      <c r="D29" s="76" t="n">
        <v>4896</v>
      </c>
      <c r="E29" s="77">
        <f>D29-C29</f>
        <v/>
      </c>
      <c r="P29" s="4" t="n"/>
      <c r="Q29" s="4" t="n"/>
    </row>
    <row r="30">
      <c r="B30" s="74" t="inlineStr">
        <is>
          <t>WM</t>
        </is>
      </c>
      <c r="C30" s="122" t="n">
        <v>15504</v>
      </c>
      <c r="D30" s="76" t="n">
        <v>15504</v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15850</v>
      </c>
      <c r="D31" s="76" t="n">
        <v>15509</v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5956</v>
      </c>
      <c r="D32" s="76" t="n">
        <v>5956</v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5550</v>
      </c>
      <c r="D33" s="80" t="n">
        <v>5550</v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AC24" sqref="AC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44818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inlineStr">
        <is>
          <t>8:12AM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60</v>
      </c>
      <c r="E6" s="161" t="inlineStr">
        <is>
          <t xml:space="preserve">Room 1 </t>
        </is>
      </c>
      <c r="F6" s="119" t="n">
        <v>22899</v>
      </c>
      <c r="G6" s="117" t="n">
        <v>10977.641</v>
      </c>
      <c r="H6" s="117" t="n">
        <v>3719.271191</v>
      </c>
      <c r="I6" s="152">
        <f>G6+H6</f>
        <v/>
      </c>
      <c r="J6" s="119" t="n">
        <v>24918</v>
      </c>
      <c r="K6" s="117" t="n">
        <v>11848.681</v>
      </c>
      <c r="L6" s="117" t="n">
        <v>4436.306766</v>
      </c>
      <c r="M6" s="162">
        <f>K6+L6</f>
        <v/>
      </c>
      <c r="N6" s="178" t="n">
        <v>77</v>
      </c>
      <c r="O6" s="88" t="n">
        <v>81</v>
      </c>
      <c r="P6" s="145" t="n">
        <v>76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1114</v>
      </c>
      <c r="G8" s="117" t="n">
        <v>5206.47</v>
      </c>
      <c r="H8" s="117" t="n">
        <v>6550.003036</v>
      </c>
      <c r="I8" s="152">
        <f>G8+H8</f>
        <v/>
      </c>
      <c r="J8" s="119" t="n">
        <v>1106</v>
      </c>
      <c r="K8" s="117" t="n">
        <v>5174.47</v>
      </c>
      <c r="L8" s="117" t="n">
        <v>6730.915284</v>
      </c>
      <c r="M8" s="162">
        <f>K8+L8</f>
        <v/>
      </c>
      <c r="N8" s="178" t="n">
        <v>19</v>
      </c>
      <c r="O8" s="88" t="n">
        <v>24</v>
      </c>
      <c r="P8" s="145" t="n">
        <v>15</v>
      </c>
      <c r="Q8" s="117" t="n"/>
    </row>
    <row r="9">
      <c r="B9" s="16" t="inlineStr">
        <is>
          <t>SMITH'S</t>
        </is>
      </c>
      <c r="C9" s="17" t="n">
        <v>4015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17466</v>
      </c>
      <c r="G10" s="117" t="n">
        <v>12335.567</v>
      </c>
      <c r="H10" s="117" t="n">
        <v>490.61215</v>
      </c>
      <c r="I10" s="152">
        <f>G10+H10</f>
        <v/>
      </c>
      <c r="J10" s="119" t="n">
        <v>17699</v>
      </c>
      <c r="K10" s="117" t="n">
        <v>12633.5865</v>
      </c>
      <c r="L10" s="117" t="n">
        <v>514.4721870000001</v>
      </c>
      <c r="M10" s="162">
        <f>K10+L10</f>
        <v/>
      </c>
      <c r="N10" s="178" t="n">
        <v>52</v>
      </c>
      <c r="O10" s="88" t="n">
        <v>51</v>
      </c>
      <c r="P10" s="145" t="n">
        <v>50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3579</v>
      </c>
      <c r="E12" s="161" t="inlineStr">
        <is>
          <t>Room 4</t>
        </is>
      </c>
      <c r="F12" s="119" t="n">
        <v>11558</v>
      </c>
      <c r="G12" s="117" t="n">
        <v>11753.4925</v>
      </c>
      <c r="H12" s="117" t="n">
        <v>15939.356546</v>
      </c>
      <c r="I12" s="152">
        <f>G12+H12</f>
        <v/>
      </c>
      <c r="J12" s="119" t="n">
        <v>11663</v>
      </c>
      <c r="K12" s="117" t="n">
        <v>11793.3575</v>
      </c>
      <c r="L12" s="117" t="n">
        <v>15832.095656</v>
      </c>
      <c r="M12" s="162">
        <f>K12+L12</f>
        <v/>
      </c>
      <c r="N12" s="178" t="n">
        <v>49</v>
      </c>
      <c r="O12" s="88" t="n">
        <v>49</v>
      </c>
      <c r="P12" s="145" t="n">
        <v>49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9371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1744</v>
      </c>
      <c r="E14" s="161" t="inlineStr">
        <is>
          <t>Room 5</t>
        </is>
      </c>
      <c r="F14" s="119" t="n">
        <v>22642</v>
      </c>
      <c r="G14" s="117" t="n">
        <v>28462.62624999999</v>
      </c>
      <c r="H14" s="117" t="n">
        <v>27101.388488</v>
      </c>
      <c r="I14" s="152">
        <f>G14+H14</f>
        <v/>
      </c>
      <c r="J14" s="119" t="n">
        <v>23714</v>
      </c>
      <c r="K14" s="117" t="n">
        <v>29798.78500000001</v>
      </c>
      <c r="L14" s="117" t="n">
        <v>28318.574146</v>
      </c>
      <c r="M14" s="162">
        <f>K14+L14</f>
        <v/>
      </c>
      <c r="N14" s="178" t="n">
        <v>70</v>
      </c>
      <c r="O14" s="88" t="n">
        <v>70</v>
      </c>
      <c r="P14" s="145" t="n">
        <v>59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30139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1671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7176.752764000001</v>
      </c>
      <c r="I16" s="152">
        <f>G16+H16</f>
        <v/>
      </c>
      <c r="J16" s="119" t="n">
        <v>0</v>
      </c>
      <c r="K16" s="117" t="n">
        <v>0</v>
      </c>
      <c r="L16" s="117" t="n">
        <v>7347.304065999999</v>
      </c>
      <c r="M16" s="162">
        <f>K16+L16</f>
        <v/>
      </c>
      <c r="N16" s="178" t="n">
        <v>10</v>
      </c>
      <c r="O16" s="88" t="n">
        <v>10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345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9870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9">
        <f>SUM(O16,O14,O12,O10,O8,O6)</f>
        <v/>
      </c>
      <c r="P18" s="15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1309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4583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69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8208</v>
      </c>
      <c r="D25" s="76" t="n">
        <v>9566</v>
      </c>
      <c r="E25" s="77">
        <f>D25-C25</f>
        <v/>
      </c>
    </row>
    <row r="26">
      <c r="B26" s="74" t="inlineStr">
        <is>
          <t>TFSW</t>
        </is>
      </c>
      <c r="C26" s="122" t="n">
        <v>1200</v>
      </c>
      <c r="D26" s="76" t="n">
        <v>1200</v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30092</v>
      </c>
      <c r="D27" s="76" t="n">
        <v>30840</v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6691</v>
      </c>
      <c r="D28" s="76" t="n">
        <v>6691</v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1920</v>
      </c>
      <c r="D29" s="76" t="n">
        <v>1920</v>
      </c>
      <c r="E29" s="77">
        <f>D29-C29</f>
        <v/>
      </c>
      <c r="P29" s="4" t="n"/>
      <c r="Q29" s="4" t="n"/>
    </row>
    <row r="30">
      <c r="B30" s="74" t="inlineStr">
        <is>
          <t>WM</t>
        </is>
      </c>
      <c r="C30" s="122" t="n">
        <v>12174</v>
      </c>
      <c r="D30" s="76" t="n">
        <v>12174</v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15400</v>
      </c>
      <c r="D31" s="76" t="n">
        <v>16715</v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D32-C32</f>
        <v/>
      </c>
    </row>
    <row r="33" ht="15" customHeight="1" thickBot="1">
      <c r="B33" s="170" t="inlineStr">
        <is>
          <t>K&amp;G</t>
        </is>
      </c>
      <c r="C33" s="171" t="n">
        <v>0</v>
      </c>
      <c r="D33" s="80" t="n">
        <v>0</v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K10" sqref="K10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44819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inlineStr">
        <is>
          <t>8:12AM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129</v>
      </c>
      <c r="E6" s="161" t="inlineStr">
        <is>
          <t xml:space="preserve">Room 1 </t>
        </is>
      </c>
      <c r="F6" s="119" t="n">
        <v>23041</v>
      </c>
      <c r="G6" s="117" t="n">
        <v>10844.669</v>
      </c>
      <c r="H6" s="117" t="n">
        <v>5126.722285000001</v>
      </c>
      <c r="I6" s="152" t="n">
        <v>15971.391285</v>
      </c>
      <c r="J6" s="119" t="n">
        <v>23205</v>
      </c>
      <c r="K6" s="117" t="n">
        <v>10970.977</v>
      </c>
      <c r="L6" s="117" t="n">
        <v>5727.738211</v>
      </c>
      <c r="M6" s="162" t="n">
        <v>16698.715211</v>
      </c>
      <c r="N6" s="178" t="n">
        <v>77</v>
      </c>
      <c r="O6" s="88" t="n">
        <v>78</v>
      </c>
      <c r="P6" s="145" t="n">
        <v>62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986</v>
      </c>
      <c r="G8" s="117" t="n">
        <v>4242.117</v>
      </c>
      <c r="H8" s="117" t="n">
        <v>5362.855188999999</v>
      </c>
      <c r="I8" s="152" t="n">
        <v>9604.972189</v>
      </c>
      <c r="J8" s="119" t="n">
        <v>549</v>
      </c>
      <c r="K8" s="117" t="n">
        <v>2721.735</v>
      </c>
      <c r="L8" s="117" t="n">
        <v>3966.866839999999</v>
      </c>
      <c r="M8" s="162" t="n">
        <v>6688.601839999999</v>
      </c>
      <c r="N8" s="178" t="n">
        <v>17</v>
      </c>
      <c r="O8" s="88" t="n">
        <v>23</v>
      </c>
      <c r="P8" s="145" t="n">
        <v>10</v>
      </c>
      <c r="Q8" s="117" t="n"/>
    </row>
    <row r="9">
      <c r="B9" s="16" t="inlineStr">
        <is>
          <t>SMITH'S</t>
        </is>
      </c>
      <c r="C9" s="17" t="n">
        <v>4456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1080</v>
      </c>
      <c r="E10" s="161" t="inlineStr">
        <is>
          <t>Room 3</t>
        </is>
      </c>
      <c r="F10" s="119" t="n">
        <v>22889</v>
      </c>
      <c r="G10" s="117" t="n">
        <v>15597.106</v>
      </c>
      <c r="H10" s="117" t="n">
        <v>829.1239440000001</v>
      </c>
      <c r="I10" s="152" t="n">
        <v>16426.229944</v>
      </c>
      <c r="J10" s="119" t="n">
        <v>22487</v>
      </c>
      <c r="K10" s="117" t="n">
        <v>15463.885</v>
      </c>
      <c r="L10" s="117" t="n">
        <v>799.2886110000002</v>
      </c>
      <c r="M10" s="162" t="n">
        <v>16263.173611</v>
      </c>
      <c r="N10" s="178" t="n">
        <v>53</v>
      </c>
      <c r="O10" s="88" t="n">
        <v>55</v>
      </c>
      <c r="P10" s="145" t="n">
        <v>48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2236</v>
      </c>
      <c r="E12" s="161" t="inlineStr">
        <is>
          <t>Room 4</t>
        </is>
      </c>
      <c r="F12" s="119" t="n">
        <v>13247</v>
      </c>
      <c r="G12" s="117" t="n">
        <v>12551.427</v>
      </c>
      <c r="H12" s="117" t="n">
        <v>18797.21439399999</v>
      </c>
      <c r="I12" s="152" t="n">
        <v>31348.64139399998</v>
      </c>
      <c r="J12" s="119" t="n">
        <v>13400</v>
      </c>
      <c r="K12" s="117" t="n">
        <v>12414.482</v>
      </c>
      <c r="L12" s="117" t="n">
        <v>18305.020071</v>
      </c>
      <c r="M12" s="162" t="n">
        <v>30719.502071</v>
      </c>
      <c r="N12" s="178" t="n">
        <v>51</v>
      </c>
      <c r="O12" s="88" t="n">
        <v>51</v>
      </c>
      <c r="P12" s="145" t="n">
        <v>51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9135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1936</v>
      </c>
      <c r="E14" s="161" t="inlineStr">
        <is>
          <t>Room 5</t>
        </is>
      </c>
      <c r="F14" s="119" t="n">
        <v>24417</v>
      </c>
      <c r="G14" s="117" t="n">
        <v>28053.94849999999</v>
      </c>
      <c r="H14" s="117" t="n">
        <v>28457.66279199999</v>
      </c>
      <c r="I14" s="152" t="n">
        <v>56511.61129199999</v>
      </c>
      <c r="J14" s="119" t="n">
        <v>25537</v>
      </c>
      <c r="K14" s="117" t="n">
        <v>29473.27175</v>
      </c>
      <c r="L14" s="117" t="n">
        <v>29930.99388099999</v>
      </c>
      <c r="M14" s="162" t="n">
        <v>59404.26563099999</v>
      </c>
      <c r="N14" s="178" t="n">
        <v>77</v>
      </c>
      <c r="O14" s="88" t="n">
        <v>77</v>
      </c>
      <c r="P14" s="145" t="n">
        <v>59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24041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1483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5115.446276</v>
      </c>
      <c r="I16" s="152" t="n">
        <v>5115.446276</v>
      </c>
      <c r="J16" s="119" t="n">
        <v>0</v>
      </c>
      <c r="K16" s="117" t="n">
        <v>0</v>
      </c>
      <c r="L16" s="117" t="n">
        <v>5096.248469</v>
      </c>
      <c r="M16" s="162" t="n">
        <v>5096.248469</v>
      </c>
      <c r="N16" s="178" t="n">
        <v>10</v>
      </c>
      <c r="O16" s="88" t="n">
        <v>9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50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7406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1846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4040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9625</v>
      </c>
      <c r="D25" s="76" t="n">
        <v>10355</v>
      </c>
      <c r="E25" s="77">
        <f>D25-C25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32560</v>
      </c>
      <c r="D27" s="76" t="n">
        <v>32879</v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9582</v>
      </c>
      <c r="D28" s="76" t="n">
        <v>9582</v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4766</v>
      </c>
      <c r="D29" s="76" t="n">
        <v>4766</v>
      </c>
      <c r="E29" s="77">
        <f>D29-C29</f>
        <v/>
      </c>
      <c r="P29" s="4" t="n"/>
      <c r="Q29" s="4" t="n"/>
    </row>
    <row r="30">
      <c r="B30" s="74" t="inlineStr">
        <is>
          <t>WM</t>
        </is>
      </c>
      <c r="C30" s="122" t="n">
        <v>7738</v>
      </c>
      <c r="D30" s="76" t="n">
        <v>7738</v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14630</v>
      </c>
      <c r="D31" s="76" t="n">
        <v>14179</v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5702</v>
      </c>
      <c r="D32" s="76" t="n">
        <v>5702</v>
      </c>
      <c r="E32" s="77">
        <f>D32-C32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6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K10" sqref="K10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44820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inlineStr">
        <is>
          <t>8:12AM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25797</v>
      </c>
      <c r="G6" s="117" t="n">
        <v>12825.163</v>
      </c>
      <c r="H6" s="117" t="n">
        <v>3689.677408</v>
      </c>
      <c r="I6" s="152">
        <f>G6+H6</f>
        <v/>
      </c>
      <c r="J6" s="119" t="n">
        <v>27713</v>
      </c>
      <c r="K6" s="117" t="n">
        <v>13699.801</v>
      </c>
      <c r="L6" s="117" t="n">
        <v>4347.623729</v>
      </c>
      <c r="M6" s="152">
        <f>K6+L6</f>
        <v/>
      </c>
      <c r="N6" s="178" t="n">
        <v>74</v>
      </c>
      <c r="O6" s="88" t="n">
        <v>84</v>
      </c>
      <c r="P6" s="145" t="n">
        <v>69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596</v>
      </c>
      <c r="G8" s="117" t="n">
        <v>3270.537</v>
      </c>
      <c r="H8" s="117" t="n">
        <v>5395.995045000001</v>
      </c>
      <c r="I8" s="152">
        <f>G8+H8</f>
        <v/>
      </c>
      <c r="J8" s="119" t="n">
        <v>605</v>
      </c>
      <c r="K8" s="117" t="n">
        <v>3320.448</v>
      </c>
      <c r="L8" s="117" t="n">
        <v>5520.816603</v>
      </c>
      <c r="M8" s="152">
        <f>K8+L8</f>
        <v/>
      </c>
      <c r="N8" s="178" t="n">
        <v>27</v>
      </c>
      <c r="O8" s="88" t="n">
        <v>26</v>
      </c>
      <c r="P8" s="145" t="n">
        <v>22</v>
      </c>
      <c r="Q8" s="117" t="n"/>
    </row>
    <row r="9">
      <c r="B9" s="16" t="inlineStr">
        <is>
          <t>SMITH'S</t>
        </is>
      </c>
      <c r="C9" s="17" t="n">
        <v>3692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18023</v>
      </c>
      <c r="G10" s="117" t="n">
        <v>13144.5035</v>
      </c>
      <c r="H10" s="117" t="n">
        <v>393.85715</v>
      </c>
      <c r="I10" s="152">
        <f>G10+H10</f>
        <v/>
      </c>
      <c r="J10" s="119" t="n">
        <v>18090</v>
      </c>
      <c r="K10" s="117" t="n">
        <v>13339.532</v>
      </c>
      <c r="L10" s="117" t="n">
        <v>440.709035</v>
      </c>
      <c r="M10" s="152">
        <f>K10+L10</f>
        <v/>
      </c>
      <c r="N10" s="178" t="n">
        <v>54</v>
      </c>
      <c r="O10" s="88" t="n">
        <v>53</v>
      </c>
      <c r="P10" s="145" t="n">
        <v>51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2411</v>
      </c>
      <c r="E12" s="161" t="inlineStr">
        <is>
          <t>Room 4</t>
        </is>
      </c>
      <c r="F12" s="119" t="n">
        <v>12724</v>
      </c>
      <c r="G12" s="117" t="n">
        <v>12761.616</v>
      </c>
      <c r="H12" s="117" t="n">
        <v>16535.166367</v>
      </c>
      <c r="I12" s="152">
        <f>G12+H12</f>
        <v/>
      </c>
      <c r="J12" s="119" t="n">
        <v>13376</v>
      </c>
      <c r="K12" s="117" t="n">
        <v>13195.5935</v>
      </c>
      <c r="L12" s="117" t="n">
        <v>16973.181834</v>
      </c>
      <c r="M12" s="152">
        <f>K12+L12</f>
        <v/>
      </c>
      <c r="N12" s="178" t="n">
        <v>56</v>
      </c>
      <c r="O12" s="88" t="n">
        <v>53</v>
      </c>
      <c r="P12" s="145" t="n">
        <v>53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8841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1684</v>
      </c>
      <c r="E14" s="161" t="inlineStr">
        <is>
          <t>Room 5</t>
        </is>
      </c>
      <c r="F14" s="119" t="n">
        <v>23093</v>
      </c>
      <c r="G14" s="117" t="n">
        <v>27921.99925</v>
      </c>
      <c r="H14" s="117" t="n">
        <v>27679.39173800001</v>
      </c>
      <c r="I14" s="152">
        <f>G14+H14</f>
        <v/>
      </c>
      <c r="J14" s="119" t="n">
        <v>18673</v>
      </c>
      <c r="K14" s="117" t="n">
        <v>23894.03375</v>
      </c>
      <c r="L14" s="117" t="n">
        <v>23464.803283</v>
      </c>
      <c r="M14" s="152">
        <f>K14+L14</f>
        <v/>
      </c>
      <c r="N14" s="178" t="n">
        <v>87</v>
      </c>
      <c r="O14" s="88" t="n">
        <v>82</v>
      </c>
      <c r="P14" s="145" t="n">
        <v>74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26926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1631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7037.399327000001</v>
      </c>
      <c r="I16" s="152">
        <f>G16+H16</f>
        <v/>
      </c>
      <c r="J16" s="119" t="n">
        <v>0</v>
      </c>
      <c r="K16" s="117" t="n">
        <v>0</v>
      </c>
      <c r="L16" s="117" t="n">
        <v>7178.149504</v>
      </c>
      <c r="M16" s="152">
        <f>K16+L16</f>
        <v/>
      </c>
      <c r="N16" s="178" t="n">
        <v>13</v>
      </c>
      <c r="O16" s="88" t="n">
        <v>12</v>
      </c>
      <c r="P16" s="145" t="n">
        <v>13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319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8741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650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4093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1307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9700</v>
      </c>
      <c r="D25" s="76" t="n">
        <v>10438</v>
      </c>
      <c r="E25" s="77">
        <f>D25-C25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34749</v>
      </c>
      <c r="D27" s="76" t="n">
        <v>30608</v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6497</v>
      </c>
      <c r="D28" s="76" t="n">
        <v>6497</v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 t="n">
        <v>0</v>
      </c>
      <c r="E29" s="77">
        <f>D29-C29</f>
        <v/>
      </c>
      <c r="P29" s="4" t="n"/>
      <c r="Q29" s="4" t="n"/>
    </row>
    <row r="30">
      <c r="B30" s="74" t="inlineStr">
        <is>
          <t>WM</t>
        </is>
      </c>
      <c r="C30" s="122" t="n">
        <v>8492</v>
      </c>
      <c r="D30" s="76" t="n">
        <v>8492</v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12700</v>
      </c>
      <c r="D31" s="76" t="n">
        <v>14327</v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D32-C32</f>
        <v/>
      </c>
    </row>
    <row r="33" ht="15" customHeight="1" thickBot="1">
      <c r="B33" s="170" t="inlineStr">
        <is>
          <t>K&amp;G</t>
        </is>
      </c>
      <c r="C33" s="121" t="n">
        <v>8106</v>
      </c>
      <c r="D33" s="80" t="n">
        <v>8106</v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6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AD31" sqref="AD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44821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inlineStr">
        <is>
          <t>8:12AM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85</v>
      </c>
      <c r="E6" s="161" t="inlineStr">
        <is>
          <t xml:space="preserve">Room 1 </t>
        </is>
      </c>
      <c r="F6" s="119" t="n">
        <v>27758</v>
      </c>
      <c r="G6" s="117" t="n">
        <v>13752.926</v>
      </c>
      <c r="H6" s="117" t="n">
        <v>4993.530998</v>
      </c>
      <c r="I6" s="152">
        <f>G6+H6</f>
        <v/>
      </c>
      <c r="J6" s="119" t="n">
        <v>28093</v>
      </c>
      <c r="K6" s="117" t="n">
        <v>13958.261</v>
      </c>
      <c r="L6" s="117" t="n">
        <v>5369.429736</v>
      </c>
      <c r="M6" s="152">
        <f>K6+L6</f>
        <v/>
      </c>
      <c r="N6" s="178" t="n">
        <v>75</v>
      </c>
      <c r="O6" s="88" t="n">
        <v>86</v>
      </c>
      <c r="P6" s="145" t="n">
        <v>69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556</v>
      </c>
      <c r="G8" s="117" t="n">
        <v>2811.112</v>
      </c>
      <c r="H8" s="117" t="n">
        <v>4939.173155</v>
      </c>
      <c r="I8" s="152">
        <f>G8+H8</f>
        <v/>
      </c>
      <c r="J8" s="119" t="n">
        <v>573</v>
      </c>
      <c r="K8" s="117" t="n">
        <v>2874.514999999999</v>
      </c>
      <c r="L8" s="117" t="n">
        <v>4977.965016999999</v>
      </c>
      <c r="M8" s="152">
        <f>K8+L8</f>
        <v/>
      </c>
      <c r="N8" s="178" t="n">
        <v>29</v>
      </c>
      <c r="O8" s="88" t="n">
        <v>28</v>
      </c>
      <c r="P8" s="145" t="n">
        <v>23</v>
      </c>
      <c r="Q8" s="117" t="n"/>
    </row>
    <row r="9">
      <c r="B9" s="16" t="inlineStr">
        <is>
          <t>SMITH'S</t>
        </is>
      </c>
      <c r="C9" s="17" t="n">
        <v>4514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1111</v>
      </c>
      <c r="E10" s="161" t="inlineStr">
        <is>
          <t>Room 3</t>
        </is>
      </c>
      <c r="F10" s="119" t="n">
        <v>18134</v>
      </c>
      <c r="G10" s="117" t="n">
        <v>12912.6735</v>
      </c>
      <c r="H10" s="117" t="n">
        <v>722.4751660000001</v>
      </c>
      <c r="I10" s="152">
        <f>G10+H10</f>
        <v/>
      </c>
      <c r="J10" s="119" t="n">
        <v>18901</v>
      </c>
      <c r="K10" s="117" t="n">
        <v>13494.346</v>
      </c>
      <c r="L10" s="117" t="n">
        <v>733.261119</v>
      </c>
      <c r="M10" s="152">
        <f>K10+L10</f>
        <v/>
      </c>
      <c r="N10" s="178" t="n">
        <v>55</v>
      </c>
      <c r="O10" s="88" t="n">
        <v>53</v>
      </c>
      <c r="P10" s="145" t="n">
        <v>52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1030</v>
      </c>
      <c r="E12" s="161" t="inlineStr">
        <is>
          <t>Room 4</t>
        </is>
      </c>
      <c r="F12" s="119" t="n">
        <v>14503</v>
      </c>
      <c r="G12" s="117" t="n">
        <v>13409.965</v>
      </c>
      <c r="H12" s="117" t="n">
        <v>18397.42121300001</v>
      </c>
      <c r="I12" s="152">
        <f>G12+H12</f>
        <v/>
      </c>
      <c r="J12" s="119" t="n">
        <v>14685</v>
      </c>
      <c r="K12" s="117" t="n">
        <v>13498.413</v>
      </c>
      <c r="L12" s="117" t="n">
        <v>18740.53285999999</v>
      </c>
      <c r="M12" s="152">
        <f>K12+L12</f>
        <v/>
      </c>
      <c r="N12" s="178" t="n">
        <v>57</v>
      </c>
      <c r="O12" s="88" t="n">
        <v>53</v>
      </c>
      <c r="P12" s="145" t="n">
        <v>55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7340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1346</v>
      </c>
      <c r="E14" s="161" t="inlineStr">
        <is>
          <t>Room 5</t>
        </is>
      </c>
      <c r="F14" s="119" t="n">
        <v>11442</v>
      </c>
      <c r="G14" s="117" t="n">
        <v>14027.289</v>
      </c>
      <c r="H14" s="117" t="n">
        <v>14016.23496199999</v>
      </c>
      <c r="I14" s="152">
        <f>G14+H14</f>
        <v/>
      </c>
      <c r="J14" s="119" t="n">
        <v>10625</v>
      </c>
      <c r="K14" s="117" t="n">
        <v>13037.69575</v>
      </c>
      <c r="L14" s="117" t="n">
        <v>12972.497926</v>
      </c>
      <c r="M14" s="152">
        <f>K14+L14</f>
        <v/>
      </c>
      <c r="N14" s="178" t="n">
        <v>82</v>
      </c>
      <c r="O14" s="88" t="n">
        <v>76</v>
      </c>
      <c r="P14" s="145" t="n">
        <v>66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25217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1035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4483.459669999999</v>
      </c>
      <c r="I16" s="152">
        <f>G16+H16</f>
        <v/>
      </c>
      <c r="J16" s="119" t="n">
        <v>0</v>
      </c>
      <c r="K16" s="117" t="n">
        <v>0</v>
      </c>
      <c r="L16" s="117" t="n">
        <v>4693.646267</v>
      </c>
      <c r="M16" s="152">
        <f>K16+L16</f>
        <v/>
      </c>
      <c r="N16" s="178" t="n">
        <v>11</v>
      </c>
      <c r="O16" s="88" t="n">
        <v>10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48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8578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1565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4343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385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9733</v>
      </c>
      <c r="D25" s="76" t="n">
        <v>9899</v>
      </c>
      <c r="E25" s="77">
        <f>D25-C25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D26-C26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24633</v>
      </c>
      <c r="D27" s="76" t="n">
        <v>24634</v>
      </c>
      <c r="E27" s="77">
        <f>D27-C27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7083</v>
      </c>
      <c r="D28" s="76" t="n">
        <v>7083</v>
      </c>
      <c r="E28" s="77">
        <f>D28-C28</f>
        <v/>
      </c>
      <c r="P28" s="4" t="n"/>
      <c r="Q28" s="4" t="n"/>
    </row>
    <row r="29">
      <c r="B29" s="74" t="inlineStr">
        <is>
          <t>QT</t>
        </is>
      </c>
      <c r="C29" s="122" t="n">
        <v>2966</v>
      </c>
      <c r="D29" s="76" t="n">
        <v>2966</v>
      </c>
      <c r="E29" s="77">
        <f>D29-C29</f>
        <v/>
      </c>
      <c r="P29" s="4" t="n"/>
      <c r="Q29" s="4" t="n"/>
    </row>
    <row r="30">
      <c r="B30" s="74" t="inlineStr">
        <is>
          <t>WM</t>
        </is>
      </c>
      <c r="C30" s="122" t="n">
        <v>3922</v>
      </c>
      <c r="D30" s="76" t="n">
        <v>3922</v>
      </c>
      <c r="E30" s="77">
        <f>D30-C30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15100</v>
      </c>
      <c r="D31" s="76" t="n">
        <v>15417</v>
      </c>
      <c r="E31" s="77">
        <f>D31-C31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5898</v>
      </c>
      <c r="D32" s="76" t="n">
        <v>5898</v>
      </c>
      <c r="E32" s="77">
        <f>D32-C32</f>
        <v/>
      </c>
    </row>
    <row r="33" ht="15" customHeight="1" thickBot="1">
      <c r="B33" s="170" t="inlineStr">
        <is>
          <t>K&amp;G</t>
        </is>
      </c>
      <c r="C33" s="121" t="n">
        <v>3080</v>
      </c>
      <c r="D33" s="80" t="n">
        <v>3080</v>
      </c>
      <c r="E33" s="172">
        <f>D33-C33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7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AD31" sqref="AD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hidden="1" width="5.5546875" customWidth="1" style="1" min="19" max="19"/>
    <col hidden="1"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44822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inlineStr">
        <is>
          <t>8:12AM</t>
        </is>
      </c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inlineStr">
        <is>
          <t xml:space="preserve">                      -  </t>
        </is>
      </c>
      <c r="E6" s="161" t="inlineStr">
        <is>
          <t xml:space="preserve">Room 1 </t>
        </is>
      </c>
      <c r="F6" s="119" t="n">
        <v>10060</v>
      </c>
      <c r="G6" s="117" t="n">
        <v>3512</v>
      </c>
      <c r="H6" s="117" t="n">
        <v>147</v>
      </c>
      <c r="I6" s="152">
        <f>G6+H6</f>
        <v/>
      </c>
      <c r="J6" s="119" t="n">
        <v>11220</v>
      </c>
      <c r="K6" s="117" t="n">
        <v>3875</v>
      </c>
      <c r="L6" s="117" t="n">
        <v>171</v>
      </c>
      <c r="M6" s="152">
        <f>K6+L6</f>
        <v/>
      </c>
      <c r="N6" s="178" t="n">
        <v>46</v>
      </c>
      <c r="O6" s="88" t="n">
        <v>46</v>
      </c>
      <c r="P6" s="145" t="n">
        <v>38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inlineStr">
        <is>
          <t xml:space="preserve">                      -  </t>
        </is>
      </c>
      <c r="E7" s="161" t="inlineStr">
        <is>
          <t>Rm 1 Extra</t>
        </is>
      </c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inlineStr">
        <is>
          <t xml:space="preserve">                      -  </t>
        </is>
      </c>
      <c r="E8" s="161" t="inlineStr">
        <is>
          <t>Room 2</t>
        </is>
      </c>
      <c r="F8" s="119" t="n">
        <v>14</v>
      </c>
      <c r="G8" s="117" t="n">
        <v>90</v>
      </c>
      <c r="H8" s="117" t="n">
        <v>546</v>
      </c>
      <c r="I8" s="152">
        <f>G8+H8</f>
        <v/>
      </c>
      <c r="J8" s="119" t="n">
        <v>16</v>
      </c>
      <c r="K8" s="117" t="n">
        <v>114</v>
      </c>
      <c r="L8" s="117" t="n">
        <v>583</v>
      </c>
      <c r="M8" s="152">
        <f>K8+L8</f>
        <v/>
      </c>
      <c r="N8" s="178" t="n">
        <v>1</v>
      </c>
      <c r="O8" s="88" t="n">
        <v>1</v>
      </c>
      <c r="P8" s="145" t="n">
        <v>1</v>
      </c>
      <c r="Q8" s="117" t="n"/>
    </row>
    <row r="9">
      <c r="B9" s="16" t="inlineStr">
        <is>
          <t>SMITH'S</t>
        </is>
      </c>
      <c r="C9" s="17" t="n">
        <v>2756</v>
      </c>
      <c r="E9" s="161" t="inlineStr">
        <is>
          <t>Rm 2 Extra</t>
        </is>
      </c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inlineStr">
        <is>
          <t xml:space="preserve">                      -  </t>
        </is>
      </c>
      <c r="E10" s="161" t="inlineStr">
        <is>
          <t>Room 3</t>
        </is>
      </c>
      <c r="F10" s="119" t="n">
        <v>4641</v>
      </c>
      <c r="G10" s="117" t="n">
        <v>2439</v>
      </c>
      <c r="H10" s="117" t="n">
        <v>461</v>
      </c>
      <c r="I10" s="152">
        <f>G10+H10</f>
        <v/>
      </c>
      <c r="J10" s="119" t="n">
        <v>5107</v>
      </c>
      <c r="K10" s="117" t="n">
        <v>2710</v>
      </c>
      <c r="L10" s="117" t="n">
        <v>501</v>
      </c>
      <c r="M10" s="152">
        <f>K10+L10</f>
        <v/>
      </c>
      <c r="N10" s="178" t="n">
        <v>0</v>
      </c>
      <c r="O10" s="88" t="n">
        <v>0</v>
      </c>
      <c r="P10" s="145" t="n">
        <v>0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inlineStr">
        <is>
          <t xml:space="preserve">                      -  </t>
        </is>
      </c>
      <c r="E11" s="161" t="inlineStr">
        <is>
          <t>Rm 3 Extra</t>
        </is>
      </c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inlineStr">
        <is>
          <t xml:space="preserve">                      -  </t>
        </is>
      </c>
      <c r="E12" s="161" t="inlineStr">
        <is>
          <t>Room 4</t>
        </is>
      </c>
      <c r="F12" s="119" t="n">
        <v>131</v>
      </c>
      <c r="G12" s="117" t="n">
        <v>133</v>
      </c>
      <c r="H12" s="117" t="n">
        <v>358</v>
      </c>
      <c r="I12" s="152">
        <f>G12+H12</f>
        <v/>
      </c>
      <c r="J12" s="119" t="n">
        <v>542</v>
      </c>
      <c r="K12" s="117" t="n">
        <v>504</v>
      </c>
      <c r="L12" s="117" t="n">
        <v>813</v>
      </c>
      <c r="M12" s="152">
        <f>K12+L12</f>
        <v/>
      </c>
      <c r="N12" s="178" t="n">
        <v>1</v>
      </c>
      <c r="O12" s="88" t="n">
        <v>1</v>
      </c>
      <c r="P12" s="145" t="n">
        <v>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inlineStr">
        <is>
          <t xml:space="preserve">                      -  </t>
        </is>
      </c>
      <c r="E13" s="161" t="inlineStr">
        <is>
          <t>Rm 4 Extra</t>
        </is>
      </c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inlineStr">
        <is>
          <t xml:space="preserve">                      -  </t>
        </is>
      </c>
      <c r="E14" s="161" t="inlineStr">
        <is>
          <t>Room 5</t>
        </is>
      </c>
      <c r="F14" s="119" t="n">
        <v>1996</v>
      </c>
      <c r="G14" s="117" t="n">
        <v>2009</v>
      </c>
      <c r="H14" s="117" t="n">
        <v>2090</v>
      </c>
      <c r="I14" s="152">
        <f>G14+H14</f>
        <v/>
      </c>
      <c r="J14" s="119" t="n">
        <v>4745</v>
      </c>
      <c r="K14" s="117" t="n">
        <v>5014</v>
      </c>
      <c r="L14" s="117" t="n">
        <v>5191</v>
      </c>
      <c r="M14" s="152">
        <f>K14+L14</f>
        <v/>
      </c>
      <c r="N14" s="178" t="n">
        <v>18</v>
      </c>
      <c r="O14" s="88" t="n">
        <v>18</v>
      </c>
      <c r="P14" s="145" t="n">
        <v>15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27526</v>
      </c>
      <c r="E15" s="161" t="inlineStr">
        <is>
          <t>Rm 5 Extra</t>
        </is>
      </c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inlineStr">
        <is>
          <t xml:space="preserve">                      -  </t>
        </is>
      </c>
      <c r="E16" s="161" t="inlineStr">
        <is>
          <t>Room 6</t>
        </is>
      </c>
      <c r="F16" s="119" t="n">
        <v>0</v>
      </c>
      <c r="G16" s="117" t="n">
        <v>0</v>
      </c>
      <c r="H16" s="117" t="n">
        <v>28</v>
      </c>
      <c r="I16" s="152">
        <f>G16+H16</f>
        <v/>
      </c>
      <c r="J16" s="119" t="n">
        <v>0</v>
      </c>
      <c r="K16" s="117" t="n">
        <v>0</v>
      </c>
      <c r="L16" s="117" t="n">
        <v>35</v>
      </c>
      <c r="M16" s="152">
        <f>K16+L16</f>
        <v/>
      </c>
      <c r="N16" s="178" t="n">
        <v>11</v>
      </c>
      <c r="O16" s="88" t="n">
        <v>10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inlineStr">
        <is>
          <t xml:space="preserve">                      -  </t>
        </is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9764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766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4371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inlineStr">
        <is>
          <t xml:space="preserve">                      -  </t>
        </is>
      </c>
    </row>
    <row r="22" ht="15" customHeight="1" thickBot="1"/>
    <row r="23" ht="15" customHeight="1" thickBot="1">
      <c r="C23" s="185" t="inlineStr">
        <is>
          <t>FORECAST</t>
        </is>
      </c>
      <c r="D23" s="186" t="inlineStr">
        <is>
          <t>Actual</t>
        </is>
      </c>
      <c r="E23" s="187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0</v>
      </c>
      <c r="D25" s="76" t="inlineStr">
        <is>
          <t xml:space="preserve">                    -  </t>
        </is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inlineStr">
        <is>
          <t xml:space="preserve">                    -  </t>
        </is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2834</v>
      </c>
      <c r="D27" s="76" t="n">
        <v>5941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0</v>
      </c>
      <c r="D28" s="76" t="inlineStr">
        <is>
          <t xml:space="preserve">                    -  </t>
        </is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 t="inlineStr">
        <is>
          <t xml:space="preserve">                    -  </t>
        </is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0</v>
      </c>
      <c r="D30" s="76" t="inlineStr">
        <is>
          <t xml:space="preserve">                    -  </t>
        </is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14015</v>
      </c>
      <c r="D31" s="76" t="n">
        <v>15696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inlineStr">
        <is>
          <t xml:space="preserve">                    -  </t>
        </is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inlineStr">
        <is>
          <t xml:space="preserve">                    -  </t>
        </is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7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AD31" sqref="AD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hidden="1" outlineLevel="1" width="9.33203125" customWidth="1" style="1" min="10" max="10"/>
    <col hidden="1" outlineLevel="1" width="10" customWidth="1" style="1" min="11" max="13"/>
    <col collapsed="1" width="13.5546875" customWidth="1" style="1" min="14" max="14"/>
    <col width="13.5546875" customWidth="1" style="1" min="15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44823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82</v>
      </c>
      <c r="E6" s="161" t="inlineStr">
        <is>
          <t xml:space="preserve">Room 1 </t>
        </is>
      </c>
      <c r="F6" s="119" t="n">
        <v>26997</v>
      </c>
      <c r="G6" s="117" t="n">
        <v>14175.576</v>
      </c>
      <c r="H6" s="117" t="n">
        <v>4945.459258999998</v>
      </c>
      <c r="I6" s="152">
        <f>G6+H6</f>
        <v/>
      </c>
      <c r="J6" s="119" t="n">
        <v>27298</v>
      </c>
      <c r="K6" s="117" t="n">
        <v>14387.822</v>
      </c>
      <c r="L6" s="117" t="n">
        <v>5292.276629</v>
      </c>
      <c r="M6" s="152">
        <f>K6+L6</f>
        <v/>
      </c>
      <c r="N6" s="178" t="n">
        <v>73</v>
      </c>
      <c r="O6" s="88" t="n">
        <v>73</v>
      </c>
      <c r="P6" s="145" t="n">
        <v>62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496</v>
      </c>
      <c r="G8" s="117" t="n">
        <v>2585.064</v>
      </c>
      <c r="H8" s="117" t="n">
        <v>4722.915282</v>
      </c>
      <c r="I8" s="152">
        <f>G8+H8</f>
        <v/>
      </c>
      <c r="J8" s="119" t="n">
        <v>499</v>
      </c>
      <c r="K8" s="117" t="n">
        <v>2594.247</v>
      </c>
      <c r="L8" s="117" t="n">
        <v>4829.743192999999</v>
      </c>
      <c r="M8" s="152">
        <f>K8+L8</f>
        <v/>
      </c>
      <c r="N8" s="178" t="n">
        <v>26</v>
      </c>
      <c r="O8" s="88" t="n">
        <v>27</v>
      </c>
      <c r="P8" s="145" t="n">
        <v>21</v>
      </c>
      <c r="Q8" s="117" t="n"/>
    </row>
    <row r="9">
      <c r="B9" s="16" t="inlineStr">
        <is>
          <t>SMITH'S</t>
        </is>
      </c>
      <c r="C9" s="17" t="n">
        <v>4153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568</v>
      </c>
      <c r="E10" s="161" t="inlineStr">
        <is>
          <t>Room 3</t>
        </is>
      </c>
      <c r="F10" s="119" t="n">
        <v>17366</v>
      </c>
      <c r="G10" s="117" t="n">
        <v>12266.746</v>
      </c>
      <c r="H10" s="117" t="n">
        <v>484.8596</v>
      </c>
      <c r="I10" s="152">
        <f>G10+H10</f>
        <v/>
      </c>
      <c r="J10" s="119" t="n">
        <v>17651</v>
      </c>
      <c r="K10" s="117" t="n">
        <v>12471.981</v>
      </c>
      <c r="L10" s="117" t="n">
        <v>472.283533</v>
      </c>
      <c r="M10" s="152">
        <f>K10+L10</f>
        <v/>
      </c>
      <c r="N10" s="178" t="n">
        <v>51</v>
      </c>
      <c r="O10" s="88" t="n">
        <v>49</v>
      </c>
      <c r="P10" s="145" t="n">
        <v>47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1350</v>
      </c>
      <c r="E12" s="161" t="inlineStr">
        <is>
          <t>Room 4</t>
        </is>
      </c>
      <c r="F12" s="119" t="n">
        <v>11617</v>
      </c>
      <c r="G12" s="117" t="n">
        <v>11025.2115</v>
      </c>
      <c r="H12" s="117" t="n">
        <v>14977.94663000001</v>
      </c>
      <c r="I12" s="152">
        <f>G12+H12</f>
        <v/>
      </c>
      <c r="J12" s="119" t="n">
        <v>12690</v>
      </c>
      <c r="K12" s="117" t="n">
        <v>11721.0195</v>
      </c>
      <c r="L12" s="117" t="n">
        <v>16009.691868</v>
      </c>
      <c r="M12" s="152">
        <f>K12+L12</f>
        <v/>
      </c>
      <c r="N12" s="178" t="n">
        <v>53</v>
      </c>
      <c r="O12" s="88" t="n">
        <v>52</v>
      </c>
      <c r="P12" s="145" t="n">
        <v>50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8307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1570</v>
      </c>
      <c r="E14" s="161" t="inlineStr">
        <is>
          <t>Room 5</t>
        </is>
      </c>
      <c r="F14" s="119" t="n">
        <v>15437</v>
      </c>
      <c r="G14" s="117" t="n">
        <v>18565.38425</v>
      </c>
      <c r="H14" s="117" t="n">
        <v>18036.732762</v>
      </c>
      <c r="I14" s="152">
        <f>G14+H14</f>
        <v/>
      </c>
      <c r="J14" s="119" t="n">
        <v>16511</v>
      </c>
      <c r="K14" s="117" t="n">
        <v>19767.5285</v>
      </c>
      <c r="L14" s="117" t="n">
        <v>19195.48977299999</v>
      </c>
      <c r="M14" s="152">
        <f>K14+L14</f>
        <v/>
      </c>
      <c r="N14" s="178" t="n">
        <v>74</v>
      </c>
      <c r="O14" s="88" t="n">
        <v>74</v>
      </c>
      <c r="P14" s="145" t="n">
        <v>62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23415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1356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5182.421762</v>
      </c>
      <c r="I16" s="152">
        <f>G16+H16</f>
        <v/>
      </c>
      <c r="J16" s="119" t="n">
        <v>0</v>
      </c>
      <c r="K16" s="117" t="n">
        <v>0</v>
      </c>
      <c r="L16" s="117" t="n">
        <v>5223.487691000001</v>
      </c>
      <c r="M16" s="152">
        <f>K16+L16</f>
        <v/>
      </c>
      <c r="N16" s="178" t="n">
        <v>10</v>
      </c>
      <c r="O16" s="88" t="n">
        <v>9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280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8598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1247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4235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833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8961</v>
      </c>
      <c r="D25" s="76" t="n">
        <v>9244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25770</v>
      </c>
      <c r="D27" s="76" t="n">
        <v>28485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5788</v>
      </c>
      <c r="D28" s="76" t="n">
        <v>5788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2876</v>
      </c>
      <c r="D29" s="76" t="n">
        <v>2876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4914</v>
      </c>
      <c r="D30" s="76" t="n">
        <v>4914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15175</v>
      </c>
      <c r="D31" s="76" t="n">
        <v>14913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2986</v>
      </c>
      <c r="D32" s="76" t="n">
        <v>2986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5456</v>
      </c>
      <c r="D33" s="80" t="n">
        <v>5456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/>
  <rowBreaks count="1" manualBreakCount="1">
    <brk id="1" min="1" max="16" man="1"/>
  </rowBreaks>
  <legacyDrawing r:id="anysvml"/>
</worksheet>
</file>

<file path=xl/worksheets/sheet47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AD31" sqref="AD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1.44140625" bestFit="1" customWidth="1" style="1" min="17" max="17"/>
    <col width="18.44140625" bestFit="1" customWidth="1" style="1" min="18" max="18"/>
    <col width="5.554687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44824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145</v>
      </c>
      <c r="E6" s="161" t="inlineStr">
        <is>
          <t xml:space="preserve">Room 1 </t>
        </is>
      </c>
      <c r="F6" s="119" t="n">
        <v>30932</v>
      </c>
      <c r="G6" s="117" t="n">
        <v>16311.94</v>
      </c>
      <c r="H6" s="117" t="n">
        <v>5757.344231000001</v>
      </c>
      <c r="I6" s="152">
        <f>G6+H6</f>
        <v/>
      </c>
      <c r="J6" s="119" t="n">
        <v>32928</v>
      </c>
      <c r="K6" s="117" t="n">
        <v>17298.787</v>
      </c>
      <c r="L6" s="117" t="n">
        <v>6638.265430000002</v>
      </c>
      <c r="M6" s="152">
        <f>K6+L6</f>
        <v/>
      </c>
      <c r="N6" s="178" t="n">
        <v>75</v>
      </c>
      <c r="O6" s="88" t="n">
        <v>75</v>
      </c>
      <c r="P6" s="145" t="n">
        <v>67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554</v>
      </c>
      <c r="G8" s="117" t="n">
        <v>2887.858999999999</v>
      </c>
      <c r="H8" s="117" t="n">
        <v>4818.033176</v>
      </c>
      <c r="I8" s="152">
        <f>G8+H8</f>
        <v/>
      </c>
      <c r="J8" s="119" t="n">
        <v>556</v>
      </c>
      <c r="K8" s="117" t="n">
        <v>2908.817</v>
      </c>
      <c r="L8" s="117" t="n">
        <v>5109.601257</v>
      </c>
      <c r="M8" s="152">
        <f>K8+L8</f>
        <v/>
      </c>
      <c r="N8" s="178" t="n">
        <v>29</v>
      </c>
      <c r="O8" s="88" t="n">
        <v>29</v>
      </c>
      <c r="P8" s="145" t="n">
        <v>23</v>
      </c>
      <c r="Q8" s="117" t="n"/>
    </row>
    <row r="9">
      <c r="B9" s="16" t="inlineStr">
        <is>
          <t>SMITH'S</t>
        </is>
      </c>
      <c r="C9" s="17" t="n">
        <v>6101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1065</v>
      </c>
      <c r="E10" s="161" t="inlineStr">
        <is>
          <t>Room 3</t>
        </is>
      </c>
      <c r="F10" s="119" t="n">
        <v>23073</v>
      </c>
      <c r="G10" s="117" t="n">
        <v>15816.471</v>
      </c>
      <c r="H10" s="117" t="n">
        <v>870.8325450000001</v>
      </c>
      <c r="I10" s="152">
        <f>G10+H10</f>
        <v/>
      </c>
      <c r="J10" s="119" t="n">
        <v>24022</v>
      </c>
      <c r="K10" s="117" t="n">
        <v>16438.933</v>
      </c>
      <c r="L10" s="117" t="n">
        <v>903.0738270000002</v>
      </c>
      <c r="M10" s="152">
        <f>K10+L10</f>
        <v/>
      </c>
      <c r="N10" s="178" t="n">
        <v>55</v>
      </c>
      <c r="O10" s="88" t="n">
        <v>54</v>
      </c>
      <c r="P10" s="145" t="n">
        <v>52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1625</v>
      </c>
      <c r="E12" s="161" t="inlineStr">
        <is>
          <t>Room 4</t>
        </is>
      </c>
      <c r="F12" s="119" t="n">
        <v>13055</v>
      </c>
      <c r="G12" s="117" t="n">
        <v>11592.3</v>
      </c>
      <c r="H12" s="117" t="n">
        <v>17447.172238</v>
      </c>
      <c r="I12" s="152">
        <f>G12+H12</f>
        <v/>
      </c>
      <c r="J12" s="119" t="n">
        <v>14437</v>
      </c>
      <c r="K12" s="117" t="n">
        <v>12688.4765</v>
      </c>
      <c r="L12" s="117" t="n">
        <v>18881.333777</v>
      </c>
      <c r="M12" s="152">
        <f>K12+L12</f>
        <v/>
      </c>
      <c r="N12" s="178" t="n">
        <v>56</v>
      </c>
      <c r="O12" s="88" t="n">
        <v>54</v>
      </c>
      <c r="P12" s="145" t="n">
        <v>56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9393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1948</v>
      </c>
      <c r="E14" s="161" t="inlineStr">
        <is>
          <t>Room 5</t>
        </is>
      </c>
      <c r="F14" s="119" t="n">
        <v>18176</v>
      </c>
      <c r="G14" s="117" t="n">
        <v>21059.1955</v>
      </c>
      <c r="H14" s="117" t="n">
        <v>21098.635751</v>
      </c>
      <c r="I14" s="152">
        <f>G14+H14</f>
        <v/>
      </c>
      <c r="J14" s="119" t="n">
        <v>20091</v>
      </c>
      <c r="K14" s="117" t="n">
        <v>23152.80125</v>
      </c>
      <c r="L14" s="117" t="n">
        <v>23219.904923</v>
      </c>
      <c r="M14" s="152">
        <f>K14+L14</f>
        <v/>
      </c>
      <c r="N14" s="178" t="n">
        <v>73</v>
      </c>
      <c r="O14" s="88" t="n">
        <v>72</v>
      </c>
      <c r="P14" s="145" t="n">
        <v>61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23534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1652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6351.414333</v>
      </c>
      <c r="I16" s="152">
        <f>G16+H16</f>
        <v/>
      </c>
      <c r="J16" s="119" t="n">
        <v>0</v>
      </c>
      <c r="K16" s="117" t="n">
        <v>0</v>
      </c>
      <c r="L16" s="117" t="n">
        <v>6550.627452</v>
      </c>
      <c r="M16" s="152">
        <f>K16+L16</f>
        <v/>
      </c>
      <c r="N16" s="178" t="n">
        <v>11</v>
      </c>
      <c r="O16" s="88" t="n">
        <v>11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66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10270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1025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4710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841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10110</v>
      </c>
      <c r="D25" s="122" t="n">
        <v>11668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28046</v>
      </c>
      <c r="D27" s="76" t="n">
        <v>31721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9664</v>
      </c>
      <c r="D28" s="76" t="n">
        <v>9664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5066</v>
      </c>
      <c r="D29" s="76" t="n">
        <v>5066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5726</v>
      </c>
      <c r="D30" s="76" t="n">
        <v>5726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15850</v>
      </c>
      <c r="D31" s="76" t="n">
        <v>16861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5810</v>
      </c>
      <c r="D32" s="76" t="n">
        <v>5810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5524</v>
      </c>
      <c r="D33" s="80" t="n">
        <v>5524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7"/>
  <rowBreaks count="1" manualBreakCount="1">
    <brk id="1" min="1" max="16" man="1"/>
  </rowBreaks>
  <legacyDrawing r:id="anysvml"/>
</worksheet>
</file>

<file path=xl/worksheets/sheet47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AD31" sqref="AD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44825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62</v>
      </c>
      <c r="E6" s="161" t="inlineStr">
        <is>
          <t xml:space="preserve">Room 1 </t>
        </is>
      </c>
      <c r="F6" s="119" t="n">
        <v>26452</v>
      </c>
      <c r="G6" s="117" t="n">
        <v>14130.631</v>
      </c>
      <c r="H6" s="117" t="n">
        <v>5511.457957999999</v>
      </c>
      <c r="I6" s="152">
        <f>G6+H6</f>
        <v/>
      </c>
      <c r="J6" s="119" t="n">
        <v>25558</v>
      </c>
      <c r="K6" s="117" t="n">
        <v>13717.363</v>
      </c>
      <c r="L6" s="117" t="n">
        <v>5171.969636000001</v>
      </c>
      <c r="M6" s="152">
        <f>K6+L6</f>
        <v/>
      </c>
      <c r="N6" s="178" t="n">
        <v>68</v>
      </c>
      <c r="O6" s="88" t="n">
        <v>69</v>
      </c>
      <c r="P6" s="145" t="n">
        <v>63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678</v>
      </c>
      <c r="G8" s="117" t="n">
        <v>3407.880000000001</v>
      </c>
      <c r="H8" s="117" t="n">
        <v>5229.724357999999</v>
      </c>
      <c r="I8" s="152" t="n">
        <v>8639.747808</v>
      </c>
      <c r="J8" s="119" t="n">
        <v>645</v>
      </c>
      <c r="K8" s="117" t="n">
        <v>3276.822</v>
      </c>
      <c r="L8" s="117" t="n">
        <v>5087.371929000001</v>
      </c>
      <c r="M8" s="152">
        <f>K8+L8</f>
        <v/>
      </c>
      <c r="N8" s="178" t="n">
        <v>24</v>
      </c>
      <c r="O8" s="88" t="n">
        <v>25</v>
      </c>
      <c r="P8" s="145" t="n">
        <v>21</v>
      </c>
      <c r="Q8" s="117" t="n"/>
    </row>
    <row r="9">
      <c r="B9" s="16" t="inlineStr">
        <is>
          <t>SMITH'S</t>
        </is>
      </c>
      <c r="C9" s="17" t="n">
        <v>5011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19330</v>
      </c>
      <c r="G10" s="117" t="n">
        <v>14151.223</v>
      </c>
      <c r="H10" s="117" t="n">
        <v>494.489912</v>
      </c>
      <c r="I10" s="152" t="n">
        <v>14645.712912</v>
      </c>
      <c r="J10" s="119" t="n">
        <v>19397</v>
      </c>
      <c r="K10" s="117" t="n">
        <v>14177.854</v>
      </c>
      <c r="L10" s="117" t="n">
        <v>490.787028</v>
      </c>
      <c r="M10" s="152">
        <f>K10+L10</f>
        <v/>
      </c>
      <c r="N10" s="178" t="n">
        <v>55</v>
      </c>
      <c r="O10" s="88" t="n">
        <v>53</v>
      </c>
      <c r="P10" s="145" t="n">
        <v>51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2219</v>
      </c>
      <c r="E12" s="161" t="inlineStr">
        <is>
          <t>Room 4</t>
        </is>
      </c>
      <c r="F12" s="119" t="n">
        <v>12227</v>
      </c>
      <c r="G12" s="117" t="n">
        <v>11403.48399999999</v>
      </c>
      <c r="H12" s="117" t="n">
        <v>15573.867101</v>
      </c>
      <c r="I12" s="152" t="n">
        <v>26975.343656</v>
      </c>
      <c r="J12" s="119" t="n">
        <v>13045</v>
      </c>
      <c r="K12" s="117" t="n">
        <v>11901.4955</v>
      </c>
      <c r="L12" s="117" t="n">
        <v>16254.01363</v>
      </c>
      <c r="M12" s="152">
        <f>K12+L12</f>
        <v/>
      </c>
      <c r="N12" s="178" t="n">
        <v>52</v>
      </c>
      <c r="O12" s="88" t="n">
        <v>51</v>
      </c>
      <c r="P12" s="145" t="n">
        <v>51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8636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1887</v>
      </c>
      <c r="E14" s="161" t="inlineStr">
        <is>
          <t>Room 5</t>
        </is>
      </c>
      <c r="F14" s="119" t="n">
        <v>20938</v>
      </c>
      <c r="G14" s="117" t="n">
        <v>24722.33025</v>
      </c>
      <c r="H14" s="117" t="n">
        <v>24545.57913400001</v>
      </c>
      <c r="I14" s="152" t="n">
        <v>49267.90938400001</v>
      </c>
      <c r="J14" s="119" t="n">
        <v>24012</v>
      </c>
      <c r="K14" s="117" t="n">
        <v>27986.23825000001</v>
      </c>
      <c r="L14" s="117" t="n">
        <v>27967.87391499999</v>
      </c>
      <c r="M14" s="152">
        <f>K14+L14</f>
        <v/>
      </c>
      <c r="N14" s="178" t="n">
        <v>67</v>
      </c>
      <c r="O14" s="88" t="n">
        <v>69</v>
      </c>
      <c r="P14" s="145" t="n">
        <v>64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29805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1800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7760.885462</v>
      </c>
      <c r="I16" s="152" t="n">
        <v>7760.885462</v>
      </c>
      <c r="J16" s="119" t="n">
        <v>0</v>
      </c>
      <c r="K16" s="117" t="n">
        <v>0</v>
      </c>
      <c r="L16" s="117" t="n">
        <v>7576.29749</v>
      </c>
      <c r="M16" s="152">
        <f>K16+L16</f>
        <v/>
      </c>
      <c r="N16" s="178" t="n">
        <v>11</v>
      </c>
      <c r="O16" s="88" t="n">
        <v>11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365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8627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1148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4512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11827</v>
      </c>
      <c r="D25" s="122" t="n">
        <v>11595</v>
      </c>
      <c r="E25" s="77">
        <f>IFERROR(D25-C25,0)</f>
        <v/>
      </c>
    </row>
    <row r="26">
      <c r="B26" s="74" t="inlineStr">
        <is>
          <t>TFSW</t>
        </is>
      </c>
      <c r="C26" s="122" t="n">
        <v>1200</v>
      </c>
      <c r="D26" s="76" t="n">
        <v>1200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33551</v>
      </c>
      <c r="D27" s="122" t="n">
        <v>37474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7241</v>
      </c>
      <c r="D28" s="122" t="n">
        <v>7241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1984</v>
      </c>
      <c r="D29" s="76" t="n">
        <v>1984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8012</v>
      </c>
      <c r="D30" s="76" t="n">
        <v>8012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15831</v>
      </c>
      <c r="D31" s="76" t="n">
        <v>15172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7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I34" sqref="I3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44826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119</v>
      </c>
      <c r="E6" s="161" t="inlineStr">
        <is>
          <t xml:space="preserve">Room 1 </t>
        </is>
      </c>
      <c r="F6" s="119" t="n">
        <v>22423</v>
      </c>
      <c r="G6" s="117" t="n">
        <v>10559.354</v>
      </c>
      <c r="H6" s="117" t="n">
        <v>5805.406825</v>
      </c>
      <c r="I6" s="152">
        <f>G6+H6</f>
        <v/>
      </c>
      <c r="J6" s="119" t="n">
        <v>23576</v>
      </c>
      <c r="K6" s="117" t="n">
        <v>10894.207</v>
      </c>
      <c r="L6" s="117" t="n">
        <v>5545.215015999999</v>
      </c>
      <c r="M6" s="152">
        <f>K6+L6</f>
        <v/>
      </c>
      <c r="N6" s="178" t="n">
        <v>67</v>
      </c>
      <c r="O6" s="88" t="n">
        <v>67</v>
      </c>
      <c r="P6" s="145" t="n">
        <v>63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498</v>
      </c>
      <c r="G8" s="117" t="n">
        <v>2503.227</v>
      </c>
      <c r="H8" s="117" t="n">
        <v>3809.884774000001</v>
      </c>
      <c r="I8" s="152">
        <f>G8+H8</f>
        <v/>
      </c>
      <c r="J8" s="119" t="n">
        <v>470</v>
      </c>
      <c r="K8" s="117" t="n">
        <v>2347.801</v>
      </c>
      <c r="L8" s="117" t="n">
        <v>3882.138337000001</v>
      </c>
      <c r="M8" s="152">
        <f>K8+L8</f>
        <v/>
      </c>
      <c r="N8" s="178" t="n">
        <v>26</v>
      </c>
      <c r="O8" s="88" t="n">
        <v>26</v>
      </c>
      <c r="P8" s="145" t="n">
        <v>22</v>
      </c>
      <c r="Q8" s="117" t="n"/>
    </row>
    <row r="9">
      <c r="B9" s="16" t="inlineStr">
        <is>
          <t>SMITH'S</t>
        </is>
      </c>
      <c r="C9" s="17" t="n">
        <v>5463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1230</v>
      </c>
      <c r="E10" s="161" t="inlineStr">
        <is>
          <t>Room 3</t>
        </is>
      </c>
      <c r="F10" s="119" t="n">
        <v>22012</v>
      </c>
      <c r="G10" s="117" t="n">
        <v>15329.005</v>
      </c>
      <c r="H10" s="117" t="n">
        <v>786.4133120000001</v>
      </c>
      <c r="I10" s="152">
        <f>G10+H10</f>
        <v/>
      </c>
      <c r="J10" s="119" t="n">
        <v>22153</v>
      </c>
      <c r="K10" s="117" t="n">
        <v>15427.8195</v>
      </c>
      <c r="L10" s="117" t="n">
        <v>819.4492260000001</v>
      </c>
      <c r="M10" s="152">
        <f>K10+L10</f>
        <v/>
      </c>
      <c r="N10" s="178" t="n">
        <v>55</v>
      </c>
      <c r="O10" s="88" t="n">
        <v>54</v>
      </c>
      <c r="P10" s="145" t="n">
        <v>52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2431</v>
      </c>
      <c r="E12" s="161" t="inlineStr">
        <is>
          <t>Room 4</t>
        </is>
      </c>
      <c r="F12" s="119" t="n">
        <v>13601</v>
      </c>
      <c r="G12" s="117" t="n">
        <v>12887.7205</v>
      </c>
      <c r="H12" s="117" t="n">
        <v>19086.25234400001</v>
      </c>
      <c r="I12" s="152">
        <f>G12+H12</f>
        <v/>
      </c>
      <c r="J12" s="119" t="n">
        <v>13627</v>
      </c>
      <c r="K12" s="117" t="n">
        <v>12975.1765</v>
      </c>
      <c r="L12" s="117" t="n">
        <v>19115.696027</v>
      </c>
      <c r="M12" s="152">
        <f>K12+L12</f>
        <v/>
      </c>
      <c r="N12" s="178" t="n">
        <v>54</v>
      </c>
      <c r="O12" s="88" t="n">
        <v>53</v>
      </c>
      <c r="P12" s="145" t="n">
        <v>53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8894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1958</v>
      </c>
      <c r="E14" s="161" t="inlineStr">
        <is>
          <t>Room 5</t>
        </is>
      </c>
      <c r="F14" s="119" t="n">
        <v>22343</v>
      </c>
      <c r="G14" s="117" t="n">
        <v>26198.5285</v>
      </c>
      <c r="H14" s="117" t="n">
        <v>26438.46398</v>
      </c>
      <c r="I14" s="152">
        <f>G14+H14</f>
        <v/>
      </c>
      <c r="J14" s="119" t="n">
        <v>20389</v>
      </c>
      <c r="K14" s="117" t="n">
        <v>24460.50625</v>
      </c>
      <c r="L14" s="117" t="n">
        <v>24628.024193</v>
      </c>
      <c r="M14" s="152">
        <f>K14+L14</f>
        <v/>
      </c>
      <c r="N14" s="178" t="n">
        <v>79</v>
      </c>
      <c r="O14" s="88" t="n">
        <v>79</v>
      </c>
      <c r="P14" s="145" t="n">
        <v>68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23266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1493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4919.640748</v>
      </c>
      <c r="I16" s="152">
        <f>G16+H16</f>
        <v/>
      </c>
      <c r="J16" s="119" t="n">
        <v>0</v>
      </c>
      <c r="K16" s="117" t="n">
        <v>0</v>
      </c>
      <c r="L16" s="117" t="n">
        <v>5037.59456</v>
      </c>
      <c r="M16" s="152">
        <f>K16+L16</f>
        <v/>
      </c>
      <c r="N16" s="178" t="n">
        <v>9</v>
      </c>
      <c r="O16" s="88" t="n">
        <v>9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57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8583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1664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4028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77" t="n">
        <v>7885</v>
      </c>
      <c r="D25" s="77" t="n">
        <v>8031</v>
      </c>
      <c r="E25" s="77">
        <f>IFERROR(D25-C25,0)</f>
        <v/>
      </c>
    </row>
    <row r="26">
      <c r="B26" s="74" t="inlineStr">
        <is>
          <t>TFSW</t>
        </is>
      </c>
      <c r="C26" s="77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77" t="n">
        <v>29982</v>
      </c>
      <c r="D27" s="77" t="n">
        <v>27978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77" t="n">
        <v>9644</v>
      </c>
      <c r="D28" s="77" t="n">
        <v>9644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77" t="n">
        <v>4380</v>
      </c>
      <c r="D29" s="77" t="n">
        <v>4380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77" t="n">
        <v>8662</v>
      </c>
      <c r="D30" s="77" t="n">
        <v>8662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77" t="n">
        <v>13943</v>
      </c>
      <c r="D31" s="77" t="n">
        <v>15139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77" t="n">
        <v>6400</v>
      </c>
      <c r="D32" s="77" t="n">
        <v>6400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77" t="n">
        <v>0</v>
      </c>
      <c r="D33" s="77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7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="85" zoomScaleNormal="85" zoomScaleSheetLayoutView="70" workbookViewId="0">
      <selection activeCell="AD31" sqref="AD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44827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28783</v>
      </c>
      <c r="G6" s="117" t="n">
        <v>14214.647</v>
      </c>
      <c r="H6" s="117" t="n">
        <v>4310.063763000001</v>
      </c>
      <c r="I6" s="152">
        <f>G6+H6</f>
        <v/>
      </c>
      <c r="J6" s="119" t="n">
        <v>26816</v>
      </c>
      <c r="K6" s="117" t="n">
        <v>13320.597</v>
      </c>
      <c r="L6" s="117" t="n">
        <v>3777.211184</v>
      </c>
      <c r="M6" s="152">
        <f>K6+L6</f>
        <v/>
      </c>
      <c r="N6" s="178" t="n">
        <v>71</v>
      </c>
      <c r="O6" s="88" t="n">
        <v>70</v>
      </c>
      <c r="P6" s="145" t="n">
        <v>68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530</v>
      </c>
      <c r="G8" s="117" t="n">
        <v>2682.904</v>
      </c>
      <c r="H8" s="117" t="n">
        <v>5520.556275</v>
      </c>
      <c r="I8" s="152">
        <f>G8+H8</f>
        <v/>
      </c>
      <c r="J8" s="119" t="n">
        <v>522</v>
      </c>
      <c r="K8" s="117" t="n">
        <v>2624.840000000001</v>
      </c>
      <c r="L8" s="117" t="n">
        <v>5414.639485999998</v>
      </c>
      <c r="M8" s="152">
        <f>K8+L8</f>
        <v/>
      </c>
      <c r="N8" s="178" t="n">
        <v>26</v>
      </c>
      <c r="O8" s="88" t="n">
        <v>27</v>
      </c>
      <c r="P8" s="145" t="n">
        <v>23</v>
      </c>
      <c r="Q8" s="117" t="n"/>
    </row>
    <row r="9">
      <c r="B9" s="16" t="inlineStr">
        <is>
          <t>SMITH'S</t>
        </is>
      </c>
      <c r="C9" s="17" t="n">
        <v>6162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20646</v>
      </c>
      <c r="G10" s="117" t="n">
        <v>15277.313</v>
      </c>
      <c r="H10" s="117" t="n">
        <v>469.281689</v>
      </c>
      <c r="I10" s="152">
        <f>G10+H10</f>
        <v/>
      </c>
      <c r="J10" s="119" t="n">
        <v>19814</v>
      </c>
      <c r="K10" s="117" t="n">
        <v>14625.205</v>
      </c>
      <c r="L10" s="117" t="n">
        <v>405.9914900000001</v>
      </c>
      <c r="M10" s="152">
        <f>K10+L10</f>
        <v/>
      </c>
      <c r="N10" s="178" t="n">
        <v>52</v>
      </c>
      <c r="O10" s="88" t="n">
        <v>51</v>
      </c>
      <c r="P10" s="145" t="n">
        <v>49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4865</v>
      </c>
      <c r="E12" s="161" t="inlineStr">
        <is>
          <t>Room 4</t>
        </is>
      </c>
      <c r="F12" s="119" t="n">
        <v>13912</v>
      </c>
      <c r="G12" s="117" t="n">
        <v>13364.3565</v>
      </c>
      <c r="H12" s="117" t="n">
        <v>17083.10868</v>
      </c>
      <c r="I12" s="152">
        <f>G12+H12</f>
        <v/>
      </c>
      <c r="J12" s="119" t="n">
        <v>13013</v>
      </c>
      <c r="K12" s="117" t="n">
        <v>12786.861</v>
      </c>
      <c r="L12" s="117" t="n">
        <v>16276.92509899999</v>
      </c>
      <c r="M12" s="152">
        <f>K12+L12</f>
        <v/>
      </c>
      <c r="N12" s="178" t="n">
        <v>54</v>
      </c>
      <c r="O12" s="88" t="n">
        <v>54</v>
      </c>
      <c r="P12" s="145" t="n">
        <v>53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8377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1845</v>
      </c>
      <c r="E14" s="161" t="inlineStr">
        <is>
          <t>Room 5</t>
        </is>
      </c>
      <c r="F14" s="119" t="n">
        <v>28285</v>
      </c>
      <c r="G14" s="117" t="n">
        <v>35743.23225000001</v>
      </c>
      <c r="H14" s="117" t="n">
        <v>34014.338917</v>
      </c>
      <c r="I14" s="152">
        <f>G14+H14</f>
        <v/>
      </c>
      <c r="J14" s="119" t="n">
        <v>28115</v>
      </c>
      <c r="K14" s="117" t="n">
        <v>35786.77125</v>
      </c>
      <c r="L14" s="117" t="n">
        <v>34149.223277</v>
      </c>
      <c r="M14" s="152">
        <f>K14+L14</f>
        <v/>
      </c>
      <c r="N14" s="178" t="n">
        <v>82</v>
      </c>
      <c r="O14" s="88" t="n">
        <v>82</v>
      </c>
      <c r="P14" s="145" t="n">
        <v>73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31596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1763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7716.013677000001</v>
      </c>
      <c r="I16" s="152">
        <f>G16+H16</f>
        <v/>
      </c>
      <c r="J16" s="119" t="n">
        <v>0</v>
      </c>
      <c r="K16" s="117" t="n">
        <v>0</v>
      </c>
      <c r="L16" s="117" t="n">
        <v>7595.075303999998</v>
      </c>
      <c r="M16" s="152">
        <f>K16+L16</f>
        <v/>
      </c>
      <c r="N16" s="178" t="n">
        <v>12</v>
      </c>
      <c r="O16" s="88" t="n">
        <v>13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324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7519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547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4279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1302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77" t="n">
        <v>9683</v>
      </c>
      <c r="D25" s="77" t="n">
        <v>9203</v>
      </c>
      <c r="E25" s="77">
        <f>IFERROR(D25-C25,0)</f>
        <v/>
      </c>
    </row>
    <row r="26">
      <c r="B26" s="74" t="inlineStr">
        <is>
          <t>TFSW</t>
        </is>
      </c>
      <c r="C26" s="77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77" t="n">
        <v>35014</v>
      </c>
      <c r="D27" s="77" t="n">
        <v>33492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77" t="n">
        <v>7056</v>
      </c>
      <c r="D28" s="77" t="n">
        <v>7056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77" t="n">
        <v>0</v>
      </c>
      <c r="D29" s="77" t="n">
        <v>0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77" t="n">
        <v>17390</v>
      </c>
      <c r="D30" s="77" t="n">
        <v>17390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77" t="n">
        <v>14957</v>
      </c>
      <c r="D31" s="77" t="n">
        <v>13083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77" t="n">
        <v>0</v>
      </c>
      <c r="D32" s="77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77" t="n">
        <v>8076</v>
      </c>
      <c r="D33" s="77" t="n">
        <v>8076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7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topLeftCell="B1" zoomScaleNormal="100" zoomScaleSheetLayoutView="70" workbookViewId="0">
      <selection activeCell="J25" sqref="J2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44830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70</v>
      </c>
      <c r="E6" s="161" t="inlineStr">
        <is>
          <t xml:space="preserve">Room 1 </t>
        </is>
      </c>
      <c r="F6" s="119" t="n">
        <v>28772</v>
      </c>
      <c r="G6" s="117" t="n">
        <v>14377.683</v>
      </c>
      <c r="H6" s="117" t="n">
        <v>5463.399458999999</v>
      </c>
      <c r="I6" s="152">
        <f>SUM(H6,G6)</f>
        <v/>
      </c>
      <c r="J6" s="119" t="n">
        <v>30100</v>
      </c>
      <c r="K6" s="117" t="n">
        <v>14955.949</v>
      </c>
      <c r="L6" s="117" t="n">
        <v>4952.817173000001</v>
      </c>
      <c r="M6" s="152">
        <f>K6+L6</f>
        <v/>
      </c>
      <c r="N6" s="178" t="n">
        <v>69</v>
      </c>
      <c r="O6" s="88" t="n">
        <v>71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1032</v>
      </c>
      <c r="G8" s="117" t="n">
        <v>6301.106</v>
      </c>
      <c r="H8" s="117" t="n">
        <v>5504.711938</v>
      </c>
      <c r="I8" s="152">
        <f>SUM(H8,G8)</f>
        <v/>
      </c>
      <c r="J8" s="119" t="n">
        <v>1342</v>
      </c>
      <c r="K8" s="117" t="n">
        <v>7962.195</v>
      </c>
      <c r="L8" s="117" t="n">
        <v>6368.444699000001</v>
      </c>
      <c r="M8" s="152">
        <f>K8+L8</f>
        <v/>
      </c>
      <c r="N8" s="178" t="n">
        <v>24</v>
      </c>
      <c r="O8" s="88" t="n">
        <v>27</v>
      </c>
      <c r="P8" s="145" t="n">
        <v>22</v>
      </c>
      <c r="Q8" s="117" t="n"/>
    </row>
    <row r="9">
      <c r="B9" s="16" t="inlineStr">
        <is>
          <t>SMITH'S</t>
        </is>
      </c>
      <c r="C9" s="17" t="n">
        <v>5271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635</v>
      </c>
      <c r="E10" s="161" t="inlineStr">
        <is>
          <t>Room 3</t>
        </is>
      </c>
      <c r="F10" s="119" t="n">
        <v>19763</v>
      </c>
      <c r="G10" s="117" t="n">
        <v>13780.9575</v>
      </c>
      <c r="H10" s="117" t="n">
        <v>464.653294</v>
      </c>
      <c r="I10" s="152">
        <f>SUM(H10,G10)</f>
        <v/>
      </c>
      <c r="J10" s="119" t="n">
        <v>20055</v>
      </c>
      <c r="K10" s="117" t="n">
        <v>13918.268</v>
      </c>
      <c r="L10" s="117" t="n">
        <v>536.230147</v>
      </c>
      <c r="M10" s="152">
        <f>K10+L10</f>
        <v/>
      </c>
      <c r="N10" s="178" t="n">
        <v>50</v>
      </c>
      <c r="O10" s="88" t="n">
        <v>48</v>
      </c>
      <c r="P10" s="145" t="n">
        <v>46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1162</v>
      </c>
      <c r="E12" s="161" t="inlineStr">
        <is>
          <t>Room 4</t>
        </is>
      </c>
      <c r="F12" s="119" t="n">
        <v>14051</v>
      </c>
      <c r="G12" s="117" t="n">
        <v>12266.381</v>
      </c>
      <c r="H12" s="117" t="n">
        <v>17252.27992199999</v>
      </c>
      <c r="I12" s="152">
        <f>SUM(H12,G12)</f>
        <v/>
      </c>
      <c r="J12" s="119" t="n">
        <v>13860</v>
      </c>
      <c r="K12" s="117" t="n">
        <v>12531.3545</v>
      </c>
      <c r="L12" s="117" t="n">
        <v>17433.130268</v>
      </c>
      <c r="M12" s="152">
        <f>K12+L12</f>
        <v/>
      </c>
      <c r="N12" s="178" t="n">
        <v>52</v>
      </c>
      <c r="O12" s="88" t="n">
        <v>52</v>
      </c>
      <c r="P12" s="145" t="n">
        <v>50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7415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1747</v>
      </c>
      <c r="E14" s="161" t="inlineStr">
        <is>
          <t>Room 5</t>
        </is>
      </c>
      <c r="F14" s="119" t="n">
        <v>18629</v>
      </c>
      <c r="G14" s="117" t="n">
        <v>22740.5705</v>
      </c>
      <c r="H14" s="117" t="n">
        <v>20741.53647</v>
      </c>
      <c r="I14" s="152">
        <f>SUM(H14,G14)</f>
        <v/>
      </c>
      <c r="J14" s="119" t="n">
        <v>19271</v>
      </c>
      <c r="K14" s="117" t="n">
        <v>23203.1705</v>
      </c>
      <c r="L14" s="117" t="n">
        <v>21274.036205</v>
      </c>
      <c r="M14" s="152">
        <f>K14+L14</f>
        <v/>
      </c>
      <c r="N14" s="178" t="n">
        <v>72</v>
      </c>
      <c r="O14" s="88" t="n">
        <v>73</v>
      </c>
      <c r="P14" s="145" t="n">
        <v>59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30690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1445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6045.663166999998</v>
      </c>
      <c r="I16" s="152">
        <f>SUM(H16,G16)</f>
        <v/>
      </c>
      <c r="J16" s="119" t="n">
        <v>0</v>
      </c>
      <c r="K16" s="117" t="n">
        <v>0</v>
      </c>
      <c r="L16" s="117" t="n">
        <v>6215.284390999998</v>
      </c>
      <c r="M16" s="152">
        <f>K16+L16</f>
        <v/>
      </c>
      <c r="N16" s="178" t="n">
        <v>10</v>
      </c>
      <c r="O16" s="88" t="n">
        <v>10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272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10361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1231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4318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824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77" t="n">
        <v>8497</v>
      </c>
      <c r="D25" s="77" t="n">
        <v>7502</v>
      </c>
      <c r="E25" s="77">
        <f>IFERROR(D25-C25,0)</f>
        <v/>
      </c>
    </row>
    <row r="26">
      <c r="B26" s="74" t="inlineStr">
        <is>
          <t>TFSW</t>
        </is>
      </c>
      <c r="C26" s="77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77" t="n">
        <v>36912</v>
      </c>
      <c r="D27" s="77" t="n">
        <v>37985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77" t="n">
        <v>6681</v>
      </c>
      <c r="D28" s="76" t="n">
        <v>6681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77" t="n">
        <v>2432</v>
      </c>
      <c r="D29" s="76" t="n">
        <v>2432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77" t="n">
        <v>4504</v>
      </c>
      <c r="D30" s="76" t="n">
        <v>4504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77" t="n">
        <v>14460</v>
      </c>
      <c r="D31" s="77" t="n">
        <v>16762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77" t="n">
        <v>3390</v>
      </c>
      <c r="D32" s="76" t="n">
        <v>3390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81" t="n">
        <v>5384</v>
      </c>
      <c r="D33" s="80" t="n">
        <v>5384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7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topLeftCell="A3" zoomScaleNormal="100" zoomScaleSheetLayoutView="70" workbookViewId="0">
      <selection activeCell="N31" sqref="N3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44831</v>
      </c>
    </row>
    <row r="3" ht="18.75" customHeight="1" thickBot="1">
      <c r="B3" t="inlineStr">
        <is>
          <t>Ship Date</t>
        </is>
      </c>
      <c r="C3" s="3">
        <f>C2+1</f>
        <v/>
      </c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143</v>
      </c>
      <c r="E6" s="161" t="inlineStr">
        <is>
          <t xml:space="preserve">Room 1 </t>
        </is>
      </c>
      <c r="F6" s="119" t="n">
        <v>32030</v>
      </c>
      <c r="G6" s="117" t="n">
        <v>16093.955</v>
      </c>
      <c r="H6" s="117" t="n">
        <v>5976.931069000001</v>
      </c>
      <c r="I6" s="152">
        <f>SUM(H6,G6)</f>
        <v/>
      </c>
      <c r="J6" s="119" t="n">
        <v>32656</v>
      </c>
      <c r="K6" s="117" t="n">
        <v>16764.356</v>
      </c>
      <c r="L6" s="117" t="n">
        <v>6129.888404</v>
      </c>
      <c r="M6" s="152">
        <f>K6+L6</f>
        <v/>
      </c>
      <c r="N6" s="178" t="n">
        <v>72</v>
      </c>
      <c r="O6" s="88" t="n">
        <v>71</v>
      </c>
      <c r="P6" s="145" t="n">
        <v>68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615</v>
      </c>
      <c r="G8" s="117" t="n">
        <v>3059.035</v>
      </c>
      <c r="H8" s="117" t="n">
        <v>5297.921936000001</v>
      </c>
      <c r="I8" s="152">
        <f>SUM(H8,G8)</f>
        <v/>
      </c>
      <c r="J8" s="119" t="n">
        <v>622</v>
      </c>
      <c r="K8" s="117" t="n">
        <v>3058.941</v>
      </c>
      <c r="L8" s="117" t="n">
        <v>5275.641121000001</v>
      </c>
      <c r="M8" s="152">
        <f>K8+L8</f>
        <v/>
      </c>
      <c r="N8" s="178" t="n">
        <v>27</v>
      </c>
      <c r="O8" s="88" t="n">
        <v>28</v>
      </c>
      <c r="P8" s="145" t="n">
        <v>24</v>
      </c>
      <c r="Q8" s="117" t="n"/>
    </row>
    <row r="9">
      <c r="B9" s="16" t="inlineStr">
        <is>
          <t>SMITH'S</t>
        </is>
      </c>
      <c r="C9" s="17" t="n">
        <v>6125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1000</v>
      </c>
      <c r="E10" s="161" t="inlineStr">
        <is>
          <t>Room 3</t>
        </is>
      </c>
      <c r="F10" s="119" t="n">
        <v>24003</v>
      </c>
      <c r="G10" s="117" t="n">
        <v>16794.3865</v>
      </c>
      <c r="H10" s="117" t="n">
        <v>866.9674790000001</v>
      </c>
      <c r="I10" s="152">
        <f>SUM(H10,G10)</f>
        <v/>
      </c>
      <c r="J10" s="119" t="n">
        <v>23860</v>
      </c>
      <c r="K10" s="117" t="n">
        <v>16816.443</v>
      </c>
      <c r="L10" s="117" t="n">
        <v>871.658091</v>
      </c>
      <c r="M10" s="152">
        <f>K10+L10</f>
        <v/>
      </c>
      <c r="N10" s="178" t="n">
        <v>53</v>
      </c>
      <c r="O10" s="88" t="n">
        <v>51</v>
      </c>
      <c r="P10" s="145" t="n">
        <v>51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2294</v>
      </c>
      <c r="E12" s="161" t="inlineStr">
        <is>
          <t>Room 4</t>
        </is>
      </c>
      <c r="F12" s="119" t="n">
        <v>14122</v>
      </c>
      <c r="G12" s="117" t="n">
        <v>12107.794</v>
      </c>
      <c r="H12" s="117" t="n">
        <v>17464.256197</v>
      </c>
      <c r="I12" s="152">
        <f>SUM(H12,G12)</f>
        <v/>
      </c>
      <c r="J12" s="119" t="n">
        <v>13959</v>
      </c>
      <c r="K12" s="117" t="n">
        <v>11943.788</v>
      </c>
      <c r="L12" s="117" t="n">
        <v>17248.18138399999</v>
      </c>
      <c r="M12" s="152">
        <f>K12+L12</f>
        <v/>
      </c>
      <c r="N12" s="178" t="n">
        <v>57</v>
      </c>
      <c r="O12" s="88" t="n">
        <v>54</v>
      </c>
      <c r="P12" s="145" t="n">
        <v>51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9033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9879</v>
      </c>
      <c r="E14" s="161" t="inlineStr">
        <is>
          <t>Room 5</t>
        </is>
      </c>
      <c r="F14" s="119" t="n">
        <v>22836</v>
      </c>
      <c r="G14" s="117" t="n">
        <v>27201.194</v>
      </c>
      <c r="H14" s="117" t="n">
        <v>26659.70183400001</v>
      </c>
      <c r="I14" s="152">
        <f>SUM(H14,G14)</f>
        <v/>
      </c>
      <c r="J14" s="119" t="n">
        <v>21896</v>
      </c>
      <c r="K14" s="117" t="n">
        <v>26344.26975</v>
      </c>
      <c r="L14" s="117" t="n">
        <v>25837.042553</v>
      </c>
      <c r="M14" s="152">
        <f>K14+L14</f>
        <v/>
      </c>
      <c r="N14" s="178" t="n">
        <v>71</v>
      </c>
      <c r="O14" s="88" t="n">
        <v>72</v>
      </c>
      <c r="P14" s="145" t="n">
        <v>65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24976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1711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5692.832652000001</v>
      </c>
      <c r="I16" s="152">
        <f>SUM(H16,G16)</f>
        <v/>
      </c>
      <c r="J16" s="119" t="n">
        <v>0</v>
      </c>
      <c r="K16" s="117" t="n">
        <v>0</v>
      </c>
      <c r="L16" s="117" t="n">
        <v>5744.635566</v>
      </c>
      <c r="M16" s="152">
        <f>K16+L16</f>
        <v/>
      </c>
      <c r="N16" s="178" t="n">
        <v>11</v>
      </c>
      <c r="O16" s="88" t="n">
        <v>12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1524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9252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1058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4635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543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77" t="n">
        <v>10621</v>
      </c>
      <c r="D25" s="77" t="n">
        <v>10675</v>
      </c>
      <c r="E25" s="77">
        <f>IFERROR(D25-C25,0)</f>
        <v/>
      </c>
    </row>
    <row r="26">
      <c r="B26" s="74" t="inlineStr">
        <is>
          <t>TFSW</t>
        </is>
      </c>
      <c r="C26" s="77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77" t="n">
        <v>36342</v>
      </c>
      <c r="D27" s="77" t="n">
        <v>35384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77" t="n">
        <v>9423</v>
      </c>
      <c r="D28" s="76" t="n">
        <v>9423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77" t="n">
        <v>4994</v>
      </c>
      <c r="D29" s="76" t="n">
        <v>4994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77" t="n">
        <v>7826</v>
      </c>
      <c r="D30" s="76" t="n">
        <v>7826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77" t="n">
        <v>15503</v>
      </c>
      <c r="D31" s="77" t="n">
        <v>15794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77" t="n">
        <v>5330</v>
      </c>
      <c r="D32" s="76" t="n">
        <v>5330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81" t="n">
        <v>3582</v>
      </c>
      <c r="D33" s="80" t="n">
        <v>3582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7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S18" sqref="S18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44832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59</v>
      </c>
      <c r="E6" s="161" t="inlineStr">
        <is>
          <t xml:space="preserve">Room 1 </t>
        </is>
      </c>
      <c r="F6" s="119" t="n">
        <v>27838</v>
      </c>
      <c r="G6" s="117" t="n">
        <v>14369.486</v>
      </c>
      <c r="H6" s="117" t="n">
        <v>6287.092987</v>
      </c>
      <c r="I6" s="152">
        <f>SUM(H6,G6)</f>
        <v/>
      </c>
      <c r="J6" s="119" t="n">
        <v>30174</v>
      </c>
      <c r="K6" s="117" t="n">
        <v>15428.86800000001</v>
      </c>
      <c r="L6" s="117" t="n">
        <v>6712.298316999998</v>
      </c>
      <c r="M6" s="152">
        <f>K6+L6</f>
        <v/>
      </c>
      <c r="N6" s="178" t="n">
        <v>68</v>
      </c>
      <c r="O6" s="88" t="n">
        <v>68</v>
      </c>
      <c r="P6" s="145" t="n">
        <v>63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1346</v>
      </c>
      <c r="G8" s="117" t="n">
        <v>8323.268</v>
      </c>
      <c r="H8" s="117" t="n">
        <v>9083.275404999995</v>
      </c>
      <c r="I8" s="152">
        <f>SUM(H8,G8)</f>
        <v/>
      </c>
      <c r="J8" s="119" t="n">
        <v>1338</v>
      </c>
      <c r="K8" s="117" t="n">
        <v>8322.83</v>
      </c>
      <c r="L8" s="117" t="n">
        <v>9312.971978999996</v>
      </c>
      <c r="M8" s="152">
        <f>K8+L8</f>
        <v/>
      </c>
      <c r="N8" s="178" t="n">
        <v>23</v>
      </c>
      <c r="O8" s="88" t="n">
        <v>24</v>
      </c>
      <c r="P8" s="145" t="n">
        <v>16</v>
      </c>
      <c r="Q8" s="117" t="n"/>
    </row>
    <row r="9">
      <c r="B9" s="16" t="inlineStr">
        <is>
          <t>SMITH'S</t>
        </is>
      </c>
      <c r="C9" s="17" t="n">
        <v>5615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19460</v>
      </c>
      <c r="G10" s="117" t="n">
        <v>14277.5295</v>
      </c>
      <c r="H10" s="117" t="n">
        <v>484.7413000000001</v>
      </c>
      <c r="I10" s="152">
        <f>SUM(H10,G10)</f>
        <v/>
      </c>
      <c r="J10" s="119" t="n">
        <v>20074</v>
      </c>
      <c r="K10" s="117" t="n">
        <v>14596.005</v>
      </c>
      <c r="L10" s="117" t="n">
        <v>512.018309</v>
      </c>
      <c r="M10" s="152">
        <f>K10+L10</f>
        <v/>
      </c>
      <c r="N10" s="178" t="n">
        <v>53</v>
      </c>
      <c r="O10" s="88" t="n">
        <v>51</v>
      </c>
      <c r="P10" s="145" t="n">
        <v>51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2461</v>
      </c>
      <c r="E12" s="161" t="inlineStr">
        <is>
          <t>Room 4</t>
        </is>
      </c>
      <c r="F12" s="119" t="n">
        <v>12414</v>
      </c>
      <c r="G12" s="117" t="n">
        <v>11607.0175</v>
      </c>
      <c r="H12" s="117" t="n">
        <v>15790.27766199999</v>
      </c>
      <c r="I12" s="152">
        <f>SUM(H12,G12)</f>
        <v/>
      </c>
      <c r="J12" s="119" t="n">
        <v>13625</v>
      </c>
      <c r="K12" s="117" t="n">
        <v>12524.476</v>
      </c>
      <c r="L12" s="117" t="n">
        <v>17080.00400799999</v>
      </c>
      <c r="M12" s="152">
        <f>K12+L12</f>
        <v/>
      </c>
      <c r="N12" s="178" t="n">
        <v>50</v>
      </c>
      <c r="O12" s="88" t="n">
        <v>49</v>
      </c>
      <c r="P12" s="145" t="n">
        <v>43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9381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1858</v>
      </c>
      <c r="E14" s="161" t="inlineStr">
        <is>
          <t>Room 5</t>
        </is>
      </c>
      <c r="F14" s="119" t="n">
        <v>19053</v>
      </c>
      <c r="G14" s="117" t="n">
        <v>23378.7585</v>
      </c>
      <c r="H14" s="117" t="n">
        <v>22992.164611</v>
      </c>
      <c r="I14" s="152">
        <f>SUM(H14,G14)</f>
        <v/>
      </c>
      <c r="J14" s="119" t="n">
        <v>20015</v>
      </c>
      <c r="K14" s="117" t="n">
        <v>24564.33475</v>
      </c>
      <c r="L14" s="117" t="n">
        <v>24115.93475899999</v>
      </c>
      <c r="M14" s="152">
        <f>K14+L14</f>
        <v/>
      </c>
      <c r="N14" s="178" t="n">
        <v>70</v>
      </c>
      <c r="O14" s="88" t="n">
        <v>71</v>
      </c>
      <c r="P14" s="145" t="n">
        <v>62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34510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1780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7707.335994999999</v>
      </c>
      <c r="I16" s="152">
        <f>SUM(H16,G16)</f>
        <v/>
      </c>
      <c r="J16" s="119" t="n">
        <v>0</v>
      </c>
      <c r="K16" s="117" t="n">
        <v>0</v>
      </c>
      <c r="L16" s="117" t="n">
        <v>7718.605549</v>
      </c>
      <c r="M16" s="152">
        <f>K16+L16</f>
        <v/>
      </c>
      <c r="N16" s="178" t="n">
        <v>10</v>
      </c>
      <c r="O16" s="88" t="n">
        <v>10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363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9859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1111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4538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77" t="n">
        <v>10678</v>
      </c>
      <c r="D25" s="77" t="n">
        <v>11371</v>
      </c>
      <c r="E25" s="77">
        <f>IFERROR(D25-C25,0)</f>
        <v/>
      </c>
    </row>
    <row r="26">
      <c r="B26" s="74" t="inlineStr">
        <is>
          <t>TFSW</t>
        </is>
      </c>
      <c r="C26" s="77" t="n">
        <v>1200</v>
      </c>
      <c r="D26" s="77" t="n">
        <v>1200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77" t="n">
        <v>35699</v>
      </c>
      <c r="D27" s="77" t="n">
        <v>38630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77" t="n">
        <v>7148</v>
      </c>
      <c r="D28" s="76" t="n">
        <v>7148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77" t="n">
        <v>1888</v>
      </c>
      <c r="D29" s="76" t="n">
        <v>1888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77" t="n">
        <v>8494</v>
      </c>
      <c r="D30" s="76" t="n">
        <v>8494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77" t="n">
        <v>15020</v>
      </c>
      <c r="D31" s="77" t="n">
        <v>16511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77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8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7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R7" sqref="R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44833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128</v>
      </c>
      <c r="E6" s="161" t="inlineStr">
        <is>
          <t xml:space="preserve">Room 1 </t>
        </is>
      </c>
      <c r="F6" s="119" t="n">
        <v>24852</v>
      </c>
      <c r="G6" s="117" t="n">
        <v>11993.494</v>
      </c>
      <c r="H6" s="117" t="n">
        <v>4993.339669999999</v>
      </c>
      <c r="I6" s="152">
        <f>SUM(H6,G6)</f>
        <v/>
      </c>
      <c r="J6" s="119" t="n">
        <v>26048</v>
      </c>
      <c r="K6" s="117" t="n">
        <v>13093.919</v>
      </c>
      <c r="L6" s="117" t="n">
        <v>5518.740877000001</v>
      </c>
      <c r="M6" s="152">
        <f>K6+L6</f>
        <v/>
      </c>
      <c r="N6" s="178" t="n">
        <v>67</v>
      </c>
      <c r="O6" s="88" t="n">
        <v>66</v>
      </c>
      <c r="P6" s="145" t="n">
        <v>62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1165</v>
      </c>
      <c r="G8" s="117" t="n">
        <v>6053.107</v>
      </c>
      <c r="H8" s="117" t="n">
        <v>5788.596992</v>
      </c>
      <c r="I8" s="152">
        <f>SUM(H8,G8)</f>
        <v/>
      </c>
      <c r="J8" s="119" t="n">
        <v>1161</v>
      </c>
      <c r="K8" s="117" t="n">
        <v>6103.614</v>
      </c>
      <c r="L8" s="117" t="n">
        <v>5818.309074</v>
      </c>
      <c r="M8" s="152">
        <f>K8+L8</f>
        <v/>
      </c>
      <c r="N8" s="178" t="n">
        <v>39</v>
      </c>
      <c r="O8" s="88" t="n">
        <v>24</v>
      </c>
      <c r="P8" s="145" t="n">
        <v>36</v>
      </c>
      <c r="Q8" s="117" t="n"/>
    </row>
    <row r="9">
      <c r="B9" s="16" t="inlineStr">
        <is>
          <t>SMITH'S</t>
        </is>
      </c>
      <c r="C9" s="17" t="n">
        <v>6313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1065</v>
      </c>
      <c r="E10" s="161" t="inlineStr">
        <is>
          <t>Room 3</t>
        </is>
      </c>
      <c r="F10" s="119" t="n">
        <v>23817</v>
      </c>
      <c r="G10" s="117" t="n">
        <v>16873.2725</v>
      </c>
      <c r="H10" s="117" t="n">
        <v>793.2356140000001</v>
      </c>
      <c r="I10" s="152">
        <f>SUM(H10,G10)</f>
        <v/>
      </c>
      <c r="J10" s="119" t="n">
        <v>23858</v>
      </c>
      <c r="K10" s="117" t="n">
        <v>16862.3825</v>
      </c>
      <c r="L10" s="117" t="n">
        <v>801.9688820000001</v>
      </c>
      <c r="M10" s="152">
        <f>K10+L10</f>
        <v/>
      </c>
      <c r="N10" s="178" t="n">
        <v>51</v>
      </c>
      <c r="O10" s="88" t="n">
        <v>52</v>
      </c>
      <c r="P10" s="145" t="n">
        <v>50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2228</v>
      </c>
      <c r="E12" s="161" t="inlineStr">
        <is>
          <t>Room 4</t>
        </is>
      </c>
      <c r="F12" s="119" t="n">
        <v>12536</v>
      </c>
      <c r="G12" s="117" t="n">
        <v>10286.533</v>
      </c>
      <c r="H12" s="117" t="n">
        <v>15802.234569</v>
      </c>
      <c r="I12" s="152">
        <f>SUM(H12,G12)</f>
        <v/>
      </c>
      <c r="J12" s="119" t="n">
        <v>13032</v>
      </c>
      <c r="K12" s="117" t="n">
        <v>10549.3585</v>
      </c>
      <c r="L12" s="117" t="n">
        <v>16128.634636</v>
      </c>
      <c r="M12" s="152">
        <f>K12+L12</f>
        <v/>
      </c>
      <c r="N12" s="178" t="n">
        <v>49</v>
      </c>
      <c r="O12" s="88" t="n">
        <v>52</v>
      </c>
      <c r="P12" s="145" t="n">
        <v>46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8983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14043</v>
      </c>
      <c r="E14" s="161" t="inlineStr">
        <is>
          <t>Room 5</t>
        </is>
      </c>
      <c r="F14" s="119" t="n">
        <v>23401</v>
      </c>
      <c r="G14" s="117" t="n">
        <v>26914.09225</v>
      </c>
      <c r="H14" s="117" t="n">
        <v>28520.51505300001</v>
      </c>
      <c r="I14" s="152">
        <f>SUM(H14,G14)</f>
        <v/>
      </c>
      <c r="J14" s="119" t="n">
        <v>23673</v>
      </c>
      <c r="K14" s="117" t="n">
        <v>27217.85225</v>
      </c>
      <c r="L14" s="117" t="n">
        <v>28814.224069</v>
      </c>
      <c r="M14" s="152">
        <f>K14+L14</f>
        <v/>
      </c>
      <c r="N14" s="178" t="n">
        <v>77</v>
      </c>
      <c r="O14" s="88" t="n">
        <v>77</v>
      </c>
      <c r="P14" s="145" t="n">
        <v>68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24359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1491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4165.627643</v>
      </c>
      <c r="I16" s="152">
        <f>SUM(H16,G16)</f>
        <v/>
      </c>
      <c r="J16" s="119" t="n">
        <v>0</v>
      </c>
      <c r="K16" s="117" t="n">
        <v>0</v>
      </c>
      <c r="L16" s="117" t="n">
        <v>4008.543446</v>
      </c>
      <c r="M16" s="152">
        <f>K16+L16</f>
        <v/>
      </c>
      <c r="N16" s="178" t="n">
        <v>9</v>
      </c>
      <c r="O16" s="88" t="n">
        <v>9</v>
      </c>
      <c r="P16" s="145" t="n">
        <v>8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2146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7618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1807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3937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77" t="n">
        <v>11492</v>
      </c>
      <c r="D25" s="77" t="n">
        <v>11699</v>
      </c>
      <c r="E25" s="77">
        <f>IFERROR(D25-C25,0)</f>
        <v/>
      </c>
    </row>
    <row r="26">
      <c r="B26" s="74" t="inlineStr">
        <is>
          <t>TFSW</t>
        </is>
      </c>
      <c r="C26" s="77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77" t="n">
        <v>31329</v>
      </c>
      <c r="D27" s="77" t="n">
        <v>32653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77" t="n">
        <v>11224</v>
      </c>
      <c r="D28" s="76" t="n">
        <v>11224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77" t="n">
        <v>4542</v>
      </c>
      <c r="D29" s="76" t="n">
        <v>4702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77" t="n">
        <v>7562</v>
      </c>
      <c r="D30" s="76" t="n">
        <v>7562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77" t="n">
        <v>13995</v>
      </c>
      <c r="D31" s="77" t="n">
        <v>14305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77" t="n">
        <v>5650</v>
      </c>
      <c r="D32" s="76" t="n">
        <v>5650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8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topLeftCell="A3" zoomScaleNormal="100" zoomScaleSheetLayoutView="70" workbookViewId="0">
      <selection activeCell="K22" sqref="K2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44834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34577</v>
      </c>
      <c r="G6" s="117" t="n">
        <v>17851.85200000001</v>
      </c>
      <c r="H6" s="117" t="n">
        <v>4484.961736000001</v>
      </c>
      <c r="I6" s="152">
        <f>SUM(H6,G6)</f>
        <v/>
      </c>
      <c r="J6" s="119" t="n">
        <v>26048</v>
      </c>
      <c r="K6" s="117" t="n">
        <v>13093.919</v>
      </c>
      <c r="L6" s="117" t="n">
        <v>5518.740877000001</v>
      </c>
      <c r="M6" s="152">
        <f>K6+L6</f>
        <v/>
      </c>
      <c r="N6" s="178" t="n">
        <v>72</v>
      </c>
      <c r="O6" s="88" t="n">
        <v>69</v>
      </c>
      <c r="P6" s="145" t="n">
        <v>64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1815</v>
      </c>
      <c r="G8" s="117" t="n">
        <v>11564.624</v>
      </c>
      <c r="H8" s="117" t="n">
        <v>11346.151993</v>
      </c>
      <c r="I8" s="152">
        <f>SUM(H8,G8)</f>
        <v/>
      </c>
      <c r="J8" s="119" t="n">
        <v>1161</v>
      </c>
      <c r="K8" s="117" t="n">
        <v>6103.614</v>
      </c>
      <c r="L8" s="117" t="n">
        <v>5818.309074</v>
      </c>
      <c r="M8" s="152">
        <f>K8+L8</f>
        <v/>
      </c>
      <c r="N8" s="178" t="n">
        <v>42</v>
      </c>
      <c r="O8" s="88" t="n">
        <v>25</v>
      </c>
      <c r="P8" s="145" t="n">
        <v>35</v>
      </c>
      <c r="Q8" s="117" t="n"/>
    </row>
    <row r="9">
      <c r="B9" s="16" t="inlineStr">
        <is>
          <t>SMITH'S</t>
        </is>
      </c>
      <c r="C9" s="17" t="n">
        <v>5989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19809</v>
      </c>
      <c r="G10" s="117" t="n">
        <v>14179.5935</v>
      </c>
      <c r="H10" s="117" t="n">
        <v>393.2571</v>
      </c>
      <c r="I10" s="152">
        <f>SUM(H10,G10)</f>
        <v/>
      </c>
      <c r="J10" s="119" t="n">
        <v>23858</v>
      </c>
      <c r="K10" s="117" t="n">
        <v>16862.3825</v>
      </c>
      <c r="L10" s="117" t="n">
        <v>801.9688820000001</v>
      </c>
      <c r="M10" s="152">
        <f>K10+L10</f>
        <v/>
      </c>
      <c r="N10" s="178" t="n">
        <v>48</v>
      </c>
      <c r="O10" s="88" t="n">
        <v>49</v>
      </c>
      <c r="P10" s="145" t="n">
        <v>40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4123</v>
      </c>
      <c r="E12" s="161" t="inlineStr">
        <is>
          <t>Room 4</t>
        </is>
      </c>
      <c r="F12" s="119" t="n">
        <v>12593</v>
      </c>
      <c r="G12" s="117" t="n">
        <v>12499.3765</v>
      </c>
      <c r="H12" s="117" t="n">
        <v>16944.69943600001</v>
      </c>
      <c r="I12" s="152">
        <f>SUM(H12,G12)</f>
        <v/>
      </c>
      <c r="J12" s="119" t="n">
        <v>13032</v>
      </c>
      <c r="K12" s="117" t="n">
        <v>10549.3585</v>
      </c>
      <c r="L12" s="117" t="n">
        <v>16128.634636</v>
      </c>
      <c r="M12" s="152">
        <f>K12+L12</f>
        <v/>
      </c>
      <c r="N12" s="178" t="n">
        <v>49</v>
      </c>
      <c r="O12" s="88" t="n">
        <v>53</v>
      </c>
      <c r="P12" s="145" t="n">
        <v>45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11609</v>
      </c>
      <c r="E14" s="161" t="inlineStr">
        <is>
          <t>Room 5</t>
        </is>
      </c>
      <c r="F14" s="119" t="n">
        <v>27847</v>
      </c>
      <c r="G14" s="117" t="n">
        <v>32621.4955</v>
      </c>
      <c r="H14" s="117" t="n">
        <v>34177.47142500001</v>
      </c>
      <c r="I14" s="152">
        <f>SUM(H14,G14)</f>
        <v/>
      </c>
      <c r="J14" s="119" t="n">
        <v>23673</v>
      </c>
      <c r="K14" s="117" t="n">
        <v>27217.85225</v>
      </c>
      <c r="L14" s="117" t="n">
        <v>28814.224069</v>
      </c>
      <c r="M14" s="152">
        <f>K14+L14</f>
        <v/>
      </c>
      <c r="N14" s="178" t="n">
        <v>77</v>
      </c>
      <c r="O14" s="88" t="n">
        <v>81</v>
      </c>
      <c r="P14" s="145" t="n">
        <v>64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14751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1749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8607.724833999997</v>
      </c>
      <c r="I16" s="152">
        <f>SUM(H16,G16)</f>
        <v/>
      </c>
      <c r="J16" s="119" t="n">
        <v>0</v>
      </c>
      <c r="K16" s="117" t="n">
        <v>0</v>
      </c>
      <c r="L16" s="117" t="n">
        <v>4008.543446</v>
      </c>
      <c r="M16" s="152">
        <f>K16+L16</f>
        <v/>
      </c>
      <c r="N16" s="178" t="n">
        <v>13</v>
      </c>
      <c r="O16" s="88" t="n">
        <v>13</v>
      </c>
      <c r="P16" s="145" t="n">
        <v>12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50" t="n">
        <v>3696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0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58" t="n">
        <v>1280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77" t="n">
        <v>6908</v>
      </c>
      <c r="D25" s="77" t="n">
        <v>0</v>
      </c>
      <c r="E25" s="77">
        <f>IFERROR(D25-C25,0)</f>
        <v/>
      </c>
    </row>
    <row r="26">
      <c r="B26" s="74" t="inlineStr">
        <is>
          <t>TFSW</t>
        </is>
      </c>
      <c r="C26" s="77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77" t="n">
        <v>47153</v>
      </c>
      <c r="D27" s="77" t="n">
        <v>0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77" t="n">
        <v>7058</v>
      </c>
      <c r="D28" s="76" t="n">
        <v>0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77" t="n">
        <v>0</v>
      </c>
      <c r="D29" s="76" t="n">
        <v>0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77" t="n">
        <v>14808</v>
      </c>
      <c r="D30" s="76" t="n">
        <v>0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77" t="n">
        <v>12770</v>
      </c>
      <c r="D31" s="77" t="n">
        <v>0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77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81" t="n">
        <v>7956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topLeftCell="A4" zoomScaleNormal="100" zoomScaleSheetLayoutView="70" workbookViewId="0">
      <selection activeCell="B2" sqref="B2:Q3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44835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81</v>
      </c>
      <c r="E6" s="161" t="inlineStr">
        <is>
          <t xml:space="preserve">Room 1 </t>
        </is>
      </c>
      <c r="F6" s="119" t="n">
        <v>32064</v>
      </c>
      <c r="G6" s="117" t="n">
        <v>16505.828</v>
      </c>
      <c r="H6" s="117" t="n">
        <v>4566.715015999998</v>
      </c>
      <c r="I6" s="152">
        <f>SUM(H6,G6)</f>
        <v/>
      </c>
      <c r="J6" s="119" t="n">
        <v>30876</v>
      </c>
      <c r="K6" s="117" t="n">
        <v>15915.532</v>
      </c>
      <c r="L6" s="117" t="n">
        <v>4359.288396999999</v>
      </c>
      <c r="M6" s="152">
        <f>K6+L6</f>
        <v/>
      </c>
      <c r="N6" s="178" t="n">
        <v>74</v>
      </c>
      <c r="O6" s="88" t="n">
        <v>69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945</v>
      </c>
      <c r="G8" s="117" t="n">
        <v>5190.348</v>
      </c>
      <c r="H8" s="117" t="n">
        <v>7311.504235</v>
      </c>
      <c r="I8" s="152">
        <f>SUM(H8,G8)</f>
        <v/>
      </c>
      <c r="J8" s="119" t="n">
        <v>917</v>
      </c>
      <c r="K8" s="117" t="n">
        <v>5040.257</v>
      </c>
      <c r="L8" s="117" t="n">
        <v>6870.261373</v>
      </c>
      <c r="M8" s="152">
        <f>K8+L8</f>
        <v/>
      </c>
      <c r="N8" s="178" t="n">
        <v>45</v>
      </c>
      <c r="O8" s="88" t="n">
        <v>49</v>
      </c>
      <c r="P8" s="145" t="n">
        <v>35</v>
      </c>
      <c r="Q8" s="117" t="n"/>
    </row>
    <row r="9">
      <c r="B9" s="16" t="inlineStr">
        <is>
          <t>SMITH'S</t>
        </is>
      </c>
      <c r="C9" s="17" t="n">
        <v>5232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1288</v>
      </c>
      <c r="E10" s="161" t="inlineStr">
        <is>
          <t>Room 3</t>
        </is>
      </c>
      <c r="F10" s="119" t="n">
        <v>22429</v>
      </c>
      <c r="G10" s="117" t="n">
        <v>15909.785</v>
      </c>
      <c r="H10" s="117" t="n">
        <v>749.340291</v>
      </c>
      <c r="I10" s="152">
        <f>SUM(H10,G10)</f>
        <v/>
      </c>
      <c r="J10" s="119" t="n">
        <v>21825</v>
      </c>
      <c r="K10" s="117" t="n">
        <v>15563.9165</v>
      </c>
      <c r="L10" s="117" t="n">
        <v>739.0334760000001</v>
      </c>
      <c r="M10" s="152">
        <f>K10+L10</f>
        <v/>
      </c>
      <c r="N10" s="178" t="n">
        <v>51</v>
      </c>
      <c r="O10" s="88" t="n">
        <v>48</v>
      </c>
      <c r="P10" s="145" t="n">
        <v>49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2212</v>
      </c>
      <c r="E12" s="161" t="inlineStr">
        <is>
          <t>Room 4</t>
        </is>
      </c>
      <c r="F12" s="119" t="n">
        <v>17891</v>
      </c>
      <c r="G12" s="117" t="n">
        <v>15469.9</v>
      </c>
      <c r="H12" s="117" t="n">
        <v>21159.994553</v>
      </c>
      <c r="I12" s="152">
        <f>SUM(H12,G12)</f>
        <v/>
      </c>
      <c r="J12" s="119" t="n">
        <v>17041</v>
      </c>
      <c r="K12" s="117" t="n">
        <v>14719.4815</v>
      </c>
      <c r="L12" s="117" t="n">
        <v>20188.31466500001</v>
      </c>
      <c r="M12" s="152">
        <f>K12+L12</f>
        <v/>
      </c>
      <c r="N12" s="178" t="n">
        <v>52</v>
      </c>
      <c r="O12" s="88" t="n">
        <v>54</v>
      </c>
      <c r="P12" s="145" t="n">
        <v>50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5889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7998</v>
      </c>
      <c r="E14" s="161" t="inlineStr">
        <is>
          <t>Room 5</t>
        </is>
      </c>
      <c r="F14" s="119" t="n">
        <v>16745</v>
      </c>
      <c r="G14" s="117" t="n">
        <v>19465.90925</v>
      </c>
      <c r="H14" s="117" t="n">
        <v>20588.795937</v>
      </c>
      <c r="I14" s="152">
        <f>SUM(H14,G14)</f>
        <v/>
      </c>
      <c r="J14" s="119" t="n">
        <v>15330</v>
      </c>
      <c r="K14" s="117" t="n">
        <v>18118.29675</v>
      </c>
      <c r="L14" s="117" t="n">
        <v>19199.690935</v>
      </c>
      <c r="M14" s="152">
        <f>K14+L14</f>
        <v/>
      </c>
      <c r="N14" s="178" t="n">
        <v>73</v>
      </c>
      <c r="O14" s="88" t="n">
        <v>75</v>
      </c>
      <c r="P14" s="145" t="n">
        <v>59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28147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1042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5222.301774</v>
      </c>
      <c r="I16" s="152">
        <f>SUM(H16,G16)</f>
        <v/>
      </c>
      <c r="J16" s="119" t="n">
        <v>0</v>
      </c>
      <c r="K16" s="117" t="n">
        <v>0</v>
      </c>
      <c r="L16" s="117" t="n">
        <v>4976.311688999999</v>
      </c>
      <c r="M16" s="152">
        <f>K16+L16</f>
        <v/>
      </c>
      <c r="N16" s="178" t="n">
        <v>11</v>
      </c>
      <c r="O16" s="88" t="n">
        <v>11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1920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8475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1571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4191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176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9376</v>
      </c>
      <c r="D25" s="77" t="n">
        <v>8678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38035</v>
      </c>
      <c r="D27" s="77" t="n">
        <v>34628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8642</v>
      </c>
      <c r="D28" s="76" t="n">
        <v>8642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2848</v>
      </c>
      <c r="D29" s="76" t="n">
        <v>2848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7876</v>
      </c>
      <c r="D30" s="76" t="n">
        <v>7876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15050</v>
      </c>
      <c r="D31" s="77" t="n">
        <v>15070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6848</v>
      </c>
      <c r="D32" s="76" t="n">
        <v>6848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1408</v>
      </c>
      <c r="D33" s="80" t="n">
        <v>1408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C19" sqref="C1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44836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18455</v>
      </c>
      <c r="G6" s="117" t="n">
        <v>7926.273</v>
      </c>
      <c r="H6" s="117" t="n">
        <v>596.1685020000001</v>
      </c>
      <c r="I6" s="152">
        <f>SUM(H6,G6)</f>
        <v/>
      </c>
      <c r="J6" s="119" t="n">
        <v>20090</v>
      </c>
      <c r="K6" s="117" t="n">
        <v>8412.615</v>
      </c>
      <c r="L6" s="117" t="n">
        <v>617.3523359999999</v>
      </c>
      <c r="M6" s="152">
        <f>K6+L6</f>
        <v/>
      </c>
      <c r="N6" s="178" t="n">
        <v>58</v>
      </c>
      <c r="O6" s="88" t="n">
        <v>43</v>
      </c>
      <c r="P6" s="145" t="n">
        <v>55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2</v>
      </c>
      <c r="G8" s="117" t="n">
        <v>3.188</v>
      </c>
      <c r="H8" s="117" t="n">
        <v>2516.514311</v>
      </c>
      <c r="I8" s="152">
        <f>SUM(H8,G8)</f>
        <v/>
      </c>
      <c r="J8" s="119" t="n">
        <v>8</v>
      </c>
      <c r="K8" s="117" t="n">
        <v>10.979</v>
      </c>
      <c r="L8" s="117" t="n">
        <v>2549.909857</v>
      </c>
      <c r="M8" s="152">
        <f>K8+L8</f>
        <v/>
      </c>
      <c r="N8" s="178" t="n">
        <v>35</v>
      </c>
      <c r="O8" s="88" t="n">
        <v>24</v>
      </c>
      <c r="P8" s="145" t="n">
        <v>30</v>
      </c>
      <c r="Q8" s="117" t="n"/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6178</v>
      </c>
      <c r="G10" s="117" t="n">
        <v>3441.06</v>
      </c>
      <c r="H10" s="117" t="n">
        <v>365.5156000000001</v>
      </c>
      <c r="I10" s="152">
        <f>SUM(H10,G10)</f>
        <v/>
      </c>
      <c r="J10" s="119" t="n">
        <v>7235</v>
      </c>
      <c r="K10" s="117" t="n">
        <v>3938.0475</v>
      </c>
      <c r="L10" s="117" t="n">
        <v>504.7041379999999</v>
      </c>
      <c r="M10" s="152">
        <f>K10+L10</f>
        <v/>
      </c>
      <c r="N10" s="178" t="n">
        <v>6</v>
      </c>
      <c r="O10" s="88" t="n">
        <v>0</v>
      </c>
      <c r="P10" s="145" t="n">
        <v>6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6486</v>
      </c>
      <c r="G12" s="117" t="n">
        <v>6921.033</v>
      </c>
      <c r="H12" s="117" t="n">
        <v>7731.177347000003</v>
      </c>
      <c r="I12" s="152">
        <f>SUM(H12,G12)</f>
        <v/>
      </c>
      <c r="J12" s="119" t="n">
        <v>6157</v>
      </c>
      <c r="K12" s="117" t="n">
        <v>6411.773999999999</v>
      </c>
      <c r="L12" s="117" t="n">
        <v>7196.175349999998</v>
      </c>
      <c r="M12" s="152">
        <f>K12+L12</f>
        <v/>
      </c>
      <c r="N12" s="178" t="n">
        <v>6</v>
      </c>
      <c r="O12" s="88" t="n">
        <v>0</v>
      </c>
      <c r="P12" s="145" t="n">
        <v>6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0</v>
      </c>
      <c r="E14" s="161" t="inlineStr">
        <is>
          <t>Room 5</t>
        </is>
      </c>
      <c r="F14" s="119" t="n">
        <v>7312</v>
      </c>
      <c r="G14" s="117" t="n">
        <v>8224.19275</v>
      </c>
      <c r="H14" s="117" t="n">
        <v>8461.958381999999</v>
      </c>
      <c r="I14" s="152">
        <f>SUM(H14,G14)</f>
        <v/>
      </c>
      <c r="J14" s="119" t="n">
        <v>6072</v>
      </c>
      <c r="K14" s="117" t="n">
        <v>6657.664</v>
      </c>
      <c r="L14" s="117" t="n">
        <v>6899.734956</v>
      </c>
      <c r="M14" s="152">
        <f>K14+L14</f>
        <v/>
      </c>
      <c r="N14" s="178" t="n">
        <v>18</v>
      </c>
      <c r="O14" s="88" t="n">
        <v>19</v>
      </c>
      <c r="P14" s="145" t="n">
        <v>14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0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1968.369634</v>
      </c>
      <c r="I16" s="152">
        <f>SUM(H16,G16)</f>
        <v/>
      </c>
      <c r="J16" s="119" t="n">
        <v>0</v>
      </c>
      <c r="K16" s="117" t="n">
        <v>0</v>
      </c>
      <c r="L16" s="117" t="n">
        <v>1846.901627</v>
      </c>
      <c r="M16" s="152">
        <f>K16+L16</f>
        <v/>
      </c>
      <c r="N16" s="178" t="n">
        <v>0</v>
      </c>
      <c r="O16" s="88" t="n">
        <v>0</v>
      </c>
      <c r="P16" s="145" t="n">
        <v>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9944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675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4455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0</v>
      </c>
      <c r="D25" s="77" t="n">
        <v>0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25661</v>
      </c>
      <c r="D27" s="77" t="n">
        <v>23663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0</v>
      </c>
      <c r="D28" s="76" t="n">
        <v>0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 t="n">
        <v>0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0</v>
      </c>
      <c r="D30" s="76" t="n">
        <v>0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12785</v>
      </c>
      <c r="D31" s="77" t="n">
        <v>15911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O19" sqref="O1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44837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71</v>
      </c>
      <c r="E6" s="161" t="inlineStr">
        <is>
          <t xml:space="preserve">Room 1 </t>
        </is>
      </c>
      <c r="F6" s="119" t="n">
        <v>34525</v>
      </c>
      <c r="G6" s="117" t="n">
        <v>17461.191</v>
      </c>
      <c r="H6" s="117" t="n">
        <v>5115.936859000001</v>
      </c>
      <c r="I6" s="152">
        <f>SUM(H6,G6)</f>
        <v/>
      </c>
      <c r="J6" s="119" t="n">
        <v>34837</v>
      </c>
      <c r="K6" s="117" t="n">
        <v>17512.92</v>
      </c>
      <c r="L6" s="117" t="n">
        <v>5146.336742</v>
      </c>
      <c r="M6" s="152">
        <f>K6+L6</f>
        <v/>
      </c>
      <c r="N6" s="178" t="n">
        <v>70</v>
      </c>
      <c r="O6" s="88" t="n">
        <v>69</v>
      </c>
      <c r="P6" s="145" t="n">
        <v>60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2427</v>
      </c>
      <c r="G8" s="117" t="n">
        <v>15157.518</v>
      </c>
      <c r="H8" s="117" t="n">
        <v>15234.307175</v>
      </c>
      <c r="I8" s="152">
        <f>SUM(H8,G8)</f>
        <v/>
      </c>
      <c r="J8" s="119" t="n">
        <v>1422</v>
      </c>
      <c r="K8" s="117" t="n">
        <v>9238.885</v>
      </c>
      <c r="L8" s="117" t="n">
        <v>10394.312075</v>
      </c>
      <c r="M8" s="152">
        <f>K8+L8</f>
        <v/>
      </c>
      <c r="N8" s="178" t="n">
        <v>36</v>
      </c>
      <c r="O8" s="88" t="n">
        <v>38</v>
      </c>
      <c r="P8" s="145" t="n">
        <v>26</v>
      </c>
      <c r="Q8" s="117" t="n"/>
    </row>
    <row r="9">
      <c r="B9" s="16" t="inlineStr">
        <is>
          <t>SMITH'S</t>
        </is>
      </c>
      <c r="C9" s="17" t="n">
        <v>5361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725</v>
      </c>
      <c r="E10" s="161" t="inlineStr">
        <is>
          <t>Room 3</t>
        </is>
      </c>
      <c r="F10" s="119" t="n">
        <v>19598</v>
      </c>
      <c r="G10" s="117" t="n">
        <v>13994.716</v>
      </c>
      <c r="H10" s="117" t="n">
        <v>474.16515</v>
      </c>
      <c r="I10" s="152">
        <f>SUM(H10,G10)</f>
        <v/>
      </c>
      <c r="J10" s="119" t="n">
        <v>19661</v>
      </c>
      <c r="K10" s="117" t="n">
        <v>13432.121</v>
      </c>
      <c r="L10" s="117" t="n">
        <v>475.193791</v>
      </c>
      <c r="M10" s="152">
        <f>K10+L10</f>
        <v/>
      </c>
      <c r="N10" s="178" t="n">
        <v>48</v>
      </c>
      <c r="O10" s="88" t="n">
        <v>47</v>
      </c>
      <c r="P10" s="145" t="n">
        <v>43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1454</v>
      </c>
      <c r="E12" s="161" t="inlineStr">
        <is>
          <t>Room 4</t>
        </is>
      </c>
      <c r="F12" s="119" t="n">
        <v>14002</v>
      </c>
      <c r="G12" s="117" t="n">
        <v>12450.228</v>
      </c>
      <c r="H12" s="117" t="n">
        <v>17751.860472</v>
      </c>
      <c r="I12" s="152">
        <f>SUM(H12,G12)</f>
        <v/>
      </c>
      <c r="J12" s="119" t="n">
        <v>13941</v>
      </c>
      <c r="K12" s="117" t="n">
        <v>12302.0315</v>
      </c>
      <c r="L12" s="117" t="n">
        <v>18127.842055</v>
      </c>
      <c r="M12" s="152">
        <f>K12+L12</f>
        <v/>
      </c>
      <c r="N12" s="178" t="n">
        <v>47</v>
      </c>
      <c r="O12" s="88" t="n">
        <v>49</v>
      </c>
      <c r="P12" s="145" t="n">
        <v>40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7912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11363</v>
      </c>
      <c r="E14" s="161" t="inlineStr">
        <is>
          <t>Room 5</t>
        </is>
      </c>
      <c r="F14" s="119" t="n">
        <v>16942</v>
      </c>
      <c r="G14" s="117" t="n">
        <v>19789.2745</v>
      </c>
      <c r="H14" s="117" t="n">
        <v>21263.774879</v>
      </c>
      <c r="I14" s="152">
        <f>SUM(H14,G14)</f>
        <v/>
      </c>
      <c r="J14" s="119" t="n">
        <v>17099</v>
      </c>
      <c r="K14" s="117" t="n">
        <v>19810.41125</v>
      </c>
      <c r="L14" s="117" t="n">
        <v>21164.833319</v>
      </c>
      <c r="M14" s="152">
        <f>K14+L14</f>
        <v/>
      </c>
      <c r="N14" s="178" t="n">
        <v>68</v>
      </c>
      <c r="O14" s="88" t="n">
        <v>71</v>
      </c>
      <c r="P14" s="145" t="n">
        <v>61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25653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1340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8485.964140999999</v>
      </c>
      <c r="I16" s="152">
        <f>SUM(H16,G16)</f>
        <v/>
      </c>
      <c r="J16" s="119" t="n">
        <v>0</v>
      </c>
      <c r="K16" s="117" t="n">
        <v>0</v>
      </c>
      <c r="L16" s="117" t="n">
        <v>5280.048220999997</v>
      </c>
      <c r="M16" s="152">
        <f>K16+L16</f>
        <v/>
      </c>
      <c r="N16" s="178" t="n">
        <v>10</v>
      </c>
      <c r="O16" s="88" t="n">
        <v>10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3414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8605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1056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4150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783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7279</v>
      </c>
      <c r="D25" s="77" t="n">
        <v>7720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42578</v>
      </c>
      <c r="D27" s="77" t="n">
        <v>41315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6993</v>
      </c>
      <c r="D28" s="76" t="n">
        <v>6806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2484</v>
      </c>
      <c r="D29" s="76" t="n">
        <v>2484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5126</v>
      </c>
      <c r="D30" s="76" t="n">
        <v>5366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14080</v>
      </c>
      <c r="D31" s="77" t="n">
        <v>14315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3860</v>
      </c>
      <c r="D32" s="76" t="n">
        <v>3860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5118</v>
      </c>
      <c r="D33" s="80" t="n">
        <v>5118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R24" sqref="R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44838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149</v>
      </c>
      <c r="E6" s="161" t="inlineStr">
        <is>
          <t xml:space="preserve">Room 1 </t>
        </is>
      </c>
      <c r="F6" s="119" t="n">
        <v>31939</v>
      </c>
      <c r="G6" s="117" t="n">
        <v>16548.339</v>
      </c>
      <c r="H6" s="117" t="n">
        <v>6510.351993999999</v>
      </c>
      <c r="I6" s="152">
        <f>SUM(H6,G6)</f>
        <v/>
      </c>
      <c r="J6" s="119" t="n">
        <v>34467</v>
      </c>
      <c r="K6" s="117" t="n">
        <v>17654.326</v>
      </c>
      <c r="L6" s="117" t="n">
        <v>6547.411668999999</v>
      </c>
      <c r="M6" s="152">
        <f>K6+L6</f>
        <v/>
      </c>
      <c r="N6" s="178" t="n">
        <v>73</v>
      </c>
      <c r="O6" s="88" t="n">
        <v>71</v>
      </c>
      <c r="P6" s="145" t="n">
        <v>69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1457</v>
      </c>
      <c r="G8" s="117" t="n">
        <v>9446.575999999999</v>
      </c>
      <c r="H8" s="117" t="n">
        <v>9526.052255999997</v>
      </c>
      <c r="I8" s="152">
        <f>SUM(H8,G8)</f>
        <v/>
      </c>
      <c r="J8" s="119" t="n">
        <v>1541</v>
      </c>
      <c r="K8" s="117" t="n">
        <v>7555.73</v>
      </c>
      <c r="L8" s="117" t="n">
        <v>9691.430423999998</v>
      </c>
      <c r="M8" s="152">
        <f>K8+L8</f>
        <v/>
      </c>
      <c r="N8" s="178" t="n">
        <v>36</v>
      </c>
      <c r="O8" s="88" t="n">
        <v>39</v>
      </c>
      <c r="P8" s="145" t="n">
        <v>31</v>
      </c>
      <c r="Q8" s="117" t="n"/>
    </row>
    <row r="9">
      <c r="B9" s="16" t="inlineStr">
        <is>
          <t>SMITH'S</t>
        </is>
      </c>
      <c r="C9" s="17" t="n">
        <v>6343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830</v>
      </c>
      <c r="E10" s="161" t="inlineStr">
        <is>
          <t>Room 3</t>
        </is>
      </c>
      <c r="F10" s="119" t="n">
        <v>24800</v>
      </c>
      <c r="G10" s="117" t="n">
        <v>17770.809</v>
      </c>
      <c r="H10" s="117" t="n">
        <v>860.836082</v>
      </c>
      <c r="I10" s="152">
        <f>SUM(H10,G10)</f>
        <v/>
      </c>
      <c r="J10" s="119" t="n">
        <v>25233</v>
      </c>
      <c r="K10" s="117" t="n">
        <v>17923.63199999999</v>
      </c>
      <c r="L10" s="117" t="n">
        <v>908.7395700000002</v>
      </c>
      <c r="M10" s="152">
        <f>K10+L10</f>
        <v/>
      </c>
      <c r="N10" s="178" t="n">
        <v>48</v>
      </c>
      <c r="O10" s="88" t="n">
        <v>48</v>
      </c>
      <c r="P10" s="145" t="n">
        <v>45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2150</v>
      </c>
      <c r="E12" s="161" t="inlineStr">
        <is>
          <t>Room 4</t>
        </is>
      </c>
      <c r="F12" s="119" t="n">
        <v>12963</v>
      </c>
      <c r="G12" s="117" t="n">
        <v>11240.0315</v>
      </c>
      <c r="H12" s="117" t="n">
        <v>16083.472871</v>
      </c>
      <c r="I12" s="152">
        <f>SUM(H12,G12)</f>
        <v/>
      </c>
      <c r="J12" s="119" t="n">
        <v>15208</v>
      </c>
      <c r="K12" s="117" t="n">
        <v>13141.7245</v>
      </c>
      <c r="L12" s="117" t="n">
        <v>17632.775283</v>
      </c>
      <c r="M12" s="152">
        <f>K12+L12</f>
        <v/>
      </c>
      <c r="N12" s="178" t="n">
        <v>56</v>
      </c>
      <c r="O12" s="88" t="n">
        <v>53</v>
      </c>
      <c r="P12" s="145" t="n">
        <v>48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8901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10381</v>
      </c>
      <c r="E14" s="161" t="inlineStr">
        <is>
          <t>Room 5</t>
        </is>
      </c>
      <c r="F14" s="119" t="n">
        <v>21620</v>
      </c>
      <c r="G14" s="117" t="n">
        <v>24928.53225</v>
      </c>
      <c r="H14" s="117" t="n">
        <v>26432.85525800001</v>
      </c>
      <c r="I14" s="152">
        <f>SUM(H14,G14)</f>
        <v/>
      </c>
      <c r="J14" s="119" t="n">
        <v>23782</v>
      </c>
      <c r="K14" s="117" t="n">
        <v>27370.63750000001</v>
      </c>
      <c r="L14" s="117" t="n">
        <v>28879.842031</v>
      </c>
      <c r="M14" s="152">
        <f>K14+L14</f>
        <v/>
      </c>
      <c r="N14" s="178" t="n">
        <v>67</v>
      </c>
      <c r="O14" s="88" t="n">
        <v>70</v>
      </c>
      <c r="P14" s="145" t="n">
        <v>60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28711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1798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7834.839754000001</v>
      </c>
      <c r="I16" s="152">
        <f>SUM(H16,G16)</f>
        <v/>
      </c>
      <c r="J16" s="119" t="n">
        <v>0</v>
      </c>
      <c r="K16" s="117" t="n">
        <v>0</v>
      </c>
      <c r="L16" s="117" t="n">
        <v>7709.560819000002</v>
      </c>
      <c r="M16" s="152">
        <f>K16+L16</f>
        <v/>
      </c>
      <c r="N16" s="178" t="n">
        <v>11</v>
      </c>
      <c r="O16" s="88" t="n">
        <v>12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802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10065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1108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4441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826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10926</v>
      </c>
      <c r="D25" s="77" t="n">
        <v>10680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34443</v>
      </c>
      <c r="D27" s="77" t="n">
        <v>40264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10947</v>
      </c>
      <c r="D28" s="76" t="n">
        <v>10947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5284</v>
      </c>
      <c r="D29" s="76" t="n">
        <v>5284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7304</v>
      </c>
      <c r="D30" s="76" t="n">
        <v>7304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14085</v>
      </c>
      <c r="D31" s="77" t="n">
        <v>15962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4370</v>
      </c>
      <c r="D32" s="76" t="n">
        <v>4370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5434</v>
      </c>
      <c r="D33" s="80" t="n">
        <v>5434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K27" sqref="K2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44839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40</v>
      </c>
      <c r="E6" s="161" t="inlineStr">
        <is>
          <t xml:space="preserve">Room 1 </t>
        </is>
      </c>
      <c r="F6" s="119" t="n">
        <v>27644</v>
      </c>
      <c r="G6" s="117" t="n">
        <v>14498.619</v>
      </c>
      <c r="H6" s="117" t="n">
        <v>4970.820323000001</v>
      </c>
      <c r="I6" s="152">
        <f>SUM(H6,G6)</f>
        <v/>
      </c>
      <c r="J6" s="119" t="n">
        <v>25949</v>
      </c>
      <c r="K6" s="117" t="n">
        <v>13120.246</v>
      </c>
      <c r="L6" s="117" t="n">
        <v>4629.562593000001</v>
      </c>
      <c r="M6" s="152">
        <f>K6+L6</f>
        <v/>
      </c>
      <c r="N6" s="178" t="n">
        <v>71</v>
      </c>
      <c r="O6" s="88" t="n">
        <v>67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1883</v>
      </c>
      <c r="G8" s="117" t="n">
        <v>9749.182999999999</v>
      </c>
      <c r="H8" s="117" t="n">
        <v>11818.990852</v>
      </c>
      <c r="I8" s="152">
        <f>SUM(H8,G8)</f>
        <v/>
      </c>
      <c r="J8" s="119" t="n">
        <v>1970</v>
      </c>
      <c r="K8" s="117" t="n">
        <v>9824.157999999999</v>
      </c>
      <c r="L8" s="117" t="n">
        <v>10526.435977</v>
      </c>
      <c r="M8" s="152">
        <f>K8+L8</f>
        <v/>
      </c>
      <c r="N8" s="178" t="n">
        <v>32</v>
      </c>
      <c r="O8" s="88" t="n">
        <v>34</v>
      </c>
      <c r="P8" s="145" t="n">
        <v>26</v>
      </c>
      <c r="Q8" s="117" t="n"/>
    </row>
    <row r="9">
      <c r="B9" s="16" t="inlineStr">
        <is>
          <t>SMITH'S</t>
        </is>
      </c>
      <c r="C9" s="17" t="n">
        <v>5855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19215</v>
      </c>
      <c r="G10" s="117" t="n">
        <v>13844.3475</v>
      </c>
      <c r="H10" s="117" t="n">
        <v>484.7413000000001</v>
      </c>
      <c r="I10" s="152">
        <f>SUM(H10,G10)</f>
        <v/>
      </c>
      <c r="J10" s="119" t="n">
        <v>18740</v>
      </c>
      <c r="K10" s="117" t="n">
        <v>13632.282</v>
      </c>
      <c r="L10" s="117" t="n">
        <v>484.6325440000001</v>
      </c>
      <c r="M10" s="152">
        <f>K10+L10</f>
        <v/>
      </c>
      <c r="N10" s="178" t="n">
        <v>52</v>
      </c>
      <c r="O10" s="88" t="n">
        <v>49</v>
      </c>
      <c r="P10" s="145" t="n">
        <v>47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2304</v>
      </c>
      <c r="E12" s="161" t="inlineStr">
        <is>
          <t>Room 4</t>
        </is>
      </c>
      <c r="F12" s="119" t="n">
        <v>14144</v>
      </c>
      <c r="G12" s="117" t="n">
        <v>13207.3365</v>
      </c>
      <c r="H12" s="117" t="n">
        <v>17325.939053</v>
      </c>
      <c r="I12" s="152">
        <f>SUM(H12,G12)</f>
        <v/>
      </c>
      <c r="J12" s="119" t="n">
        <v>16618</v>
      </c>
      <c r="K12" s="117" t="n">
        <v>15085.0035</v>
      </c>
      <c r="L12" s="117" t="n">
        <v>19380.307806</v>
      </c>
      <c r="M12" s="152">
        <f>K12+L12</f>
        <v/>
      </c>
      <c r="N12" s="178" t="n">
        <v>53</v>
      </c>
      <c r="O12" s="88" t="n">
        <v>47</v>
      </c>
      <c r="P12" s="145" t="n">
        <v>45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8415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10004</v>
      </c>
      <c r="E14" s="161" t="inlineStr">
        <is>
          <t>Room 5</t>
        </is>
      </c>
      <c r="F14" s="119" t="n">
        <v>19114</v>
      </c>
      <c r="G14" s="117" t="n">
        <v>22262.9015</v>
      </c>
      <c r="H14" s="117" t="n">
        <v>23364.334836</v>
      </c>
      <c r="I14" s="152">
        <f>SUM(H14,G14)</f>
        <v/>
      </c>
      <c r="J14" s="119" t="n">
        <v>21457</v>
      </c>
      <c r="K14" s="117" t="n">
        <v>25331.41575000001</v>
      </c>
      <c r="L14" s="117" t="n">
        <v>26272.43582999999</v>
      </c>
      <c r="M14" s="152">
        <f>K14+L14</f>
        <v/>
      </c>
      <c r="N14" s="178" t="n">
        <v>64</v>
      </c>
      <c r="O14" s="88" t="n">
        <v>70</v>
      </c>
      <c r="P14" s="145" t="n">
        <v>57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33072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1762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8821.536496000001</v>
      </c>
      <c r="I16" s="152">
        <f>SUM(H16,G16)</f>
        <v/>
      </c>
      <c r="J16" s="119" t="n">
        <v>0</v>
      </c>
      <c r="K16" s="117" t="n">
        <v>0</v>
      </c>
      <c r="L16" s="117" t="n">
        <v>8384.240708000001</v>
      </c>
      <c r="M16" s="152">
        <f>K16+L16</f>
        <v/>
      </c>
      <c r="N16" s="178" t="n">
        <v>10</v>
      </c>
      <c r="O16" s="88" t="n">
        <v>10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1488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8205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1188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4375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9773</v>
      </c>
      <c r="D25" s="77" t="n">
        <v>9576</v>
      </c>
      <c r="E25" s="77">
        <f>IFERROR(D25-C25,0)</f>
        <v/>
      </c>
    </row>
    <row r="26">
      <c r="B26" s="74" t="inlineStr">
        <is>
          <t>TFSW</t>
        </is>
      </c>
      <c r="C26" s="122" t="n">
        <v>1200</v>
      </c>
      <c r="D26" s="77" t="n">
        <v>1200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40705</v>
      </c>
      <c r="D27" s="77" t="n">
        <v>43477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7150</v>
      </c>
      <c r="D28" s="76" t="n">
        <v>7150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1280</v>
      </c>
      <c r="D29" s="76" t="n">
        <v>1280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7974</v>
      </c>
      <c r="D30" s="76" t="n">
        <v>7974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13935</v>
      </c>
      <c r="D31" s="77" t="n">
        <v>14094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R12" sqref="R1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44840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113</v>
      </c>
      <c r="E6" s="161" t="inlineStr">
        <is>
          <t xml:space="preserve">Room 1 </t>
        </is>
      </c>
      <c r="F6" s="119" t="n">
        <v>29028</v>
      </c>
      <c r="G6" s="117" t="n">
        <v>13921.172</v>
      </c>
      <c r="H6" s="117" t="n">
        <v>5801.132654000002</v>
      </c>
      <c r="I6" s="152">
        <f>SUM(H6,G6)</f>
        <v/>
      </c>
      <c r="J6" s="119" t="n">
        <v>30318</v>
      </c>
      <c r="K6" s="117" t="n">
        <v>14677.177</v>
      </c>
      <c r="L6" s="117" t="n">
        <v>6097.426933</v>
      </c>
      <c r="M6" s="152">
        <f>K6+L6</f>
        <v/>
      </c>
      <c r="N6" s="178" t="n">
        <v>73</v>
      </c>
      <c r="O6" s="88" t="n">
        <v>67</v>
      </c>
      <c r="P6" s="145" t="n">
        <v>68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2139</v>
      </c>
      <c r="G8" s="117" t="n">
        <v>11555.139</v>
      </c>
      <c r="H8" s="117" t="n">
        <v>9046.719703000002</v>
      </c>
      <c r="I8" s="152">
        <f>SUM(H8,G8)</f>
        <v/>
      </c>
      <c r="J8" s="119" t="n">
        <v>2101</v>
      </c>
      <c r="K8" s="117" t="n">
        <v>11122.257</v>
      </c>
      <c r="L8" s="117" t="n">
        <v>10082.595146</v>
      </c>
      <c r="M8" s="152">
        <f>K8+L8</f>
        <v/>
      </c>
      <c r="N8" s="178" t="n">
        <v>31</v>
      </c>
      <c r="O8" s="88" t="n">
        <v>30</v>
      </c>
      <c r="P8" s="145" t="n">
        <v>25</v>
      </c>
      <c r="Q8" s="117" t="n"/>
    </row>
    <row r="9">
      <c r="B9" s="16" t="inlineStr">
        <is>
          <t>SMITH'S</t>
        </is>
      </c>
      <c r="C9" s="17" t="n">
        <v>5990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1335</v>
      </c>
      <c r="E10" s="161" t="inlineStr">
        <is>
          <t>Room 3</t>
        </is>
      </c>
      <c r="F10" s="119" t="n">
        <v>24822</v>
      </c>
      <c r="G10" s="117" t="n">
        <v>17571.297</v>
      </c>
      <c r="H10" s="117" t="n">
        <v>807.8332260000001</v>
      </c>
      <c r="I10" s="152">
        <f>SUM(H10,G10)</f>
        <v/>
      </c>
      <c r="J10" s="119" t="n">
        <v>25295</v>
      </c>
      <c r="K10" s="117" t="n">
        <v>17742.175</v>
      </c>
      <c r="L10" s="117" t="n">
        <v>823.586133</v>
      </c>
      <c r="M10" s="152">
        <f>K10+L10</f>
        <v/>
      </c>
      <c r="N10" s="178" t="n">
        <v>54</v>
      </c>
      <c r="O10" s="88" t="n">
        <v>51</v>
      </c>
      <c r="P10" s="145" t="n">
        <v>53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2422</v>
      </c>
      <c r="E12" s="161" t="inlineStr">
        <is>
          <t>Room 4</t>
        </is>
      </c>
      <c r="F12" s="119" t="n">
        <v>15829</v>
      </c>
      <c r="G12" s="117" t="n">
        <v>13309.249</v>
      </c>
      <c r="H12" s="117" t="n">
        <v>20187.521434</v>
      </c>
      <c r="I12" s="152">
        <f>SUM(H12,G12)</f>
        <v/>
      </c>
      <c r="J12" s="119" t="n">
        <v>16787</v>
      </c>
      <c r="K12" s="117" t="n">
        <v>14440.74800000001</v>
      </c>
      <c r="L12" s="117" t="n">
        <v>21548.85739300002</v>
      </c>
      <c r="M12" s="152">
        <f>K12+L12</f>
        <v/>
      </c>
      <c r="N12" s="178" t="n">
        <v>56</v>
      </c>
      <c r="O12" s="88" t="n">
        <v>49</v>
      </c>
      <c r="P12" s="145" t="n">
        <v>46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8719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15466</v>
      </c>
      <c r="E14" s="161" t="inlineStr">
        <is>
          <t>Room 5</t>
        </is>
      </c>
      <c r="F14" s="119" t="n">
        <v>23942</v>
      </c>
      <c r="G14" s="117" t="n">
        <v>27847.173</v>
      </c>
      <c r="H14" s="117" t="n">
        <v>29400.908935</v>
      </c>
      <c r="I14" s="152">
        <f>SUM(H14,G14)</f>
        <v/>
      </c>
      <c r="J14" s="119" t="n">
        <v>25840</v>
      </c>
      <c r="K14" s="117" t="n">
        <v>30084.9585</v>
      </c>
      <c r="L14" s="117" t="n">
        <v>31748.907561</v>
      </c>
      <c r="M14" s="152">
        <f>K14+L14</f>
        <v/>
      </c>
      <c r="N14" s="178" t="n">
        <v>72</v>
      </c>
      <c r="O14" s="88" t="n">
        <v>74</v>
      </c>
      <c r="P14" s="145" t="n">
        <v>61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26377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1492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4812.061343</v>
      </c>
      <c r="I16" s="152">
        <f>SUM(H16,G16)</f>
        <v/>
      </c>
      <c r="J16" s="119" t="n">
        <v>0</v>
      </c>
      <c r="K16" s="117" t="n">
        <v>0</v>
      </c>
      <c r="L16" s="117" t="n">
        <v>5301.793179000001</v>
      </c>
      <c r="M16" s="152">
        <f>K16+L16</f>
        <v/>
      </c>
      <c r="N16" s="178" t="n">
        <v>9</v>
      </c>
      <c r="O16" s="88" t="n">
        <v>9</v>
      </c>
      <c r="P16" s="145" t="n">
        <v>9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1283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8557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1702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3926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9408</v>
      </c>
      <c r="D25" s="77" t="n">
        <v>9675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41408</v>
      </c>
      <c r="D27" s="77" t="n">
        <v>44594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11395</v>
      </c>
      <c r="D28" s="76" t="n">
        <v>11395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4162</v>
      </c>
      <c r="D29" s="76" t="n">
        <v>4162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8338</v>
      </c>
      <c r="D30" s="76" t="n">
        <v>8338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13975</v>
      </c>
      <c r="D31" s="77" t="n">
        <v>15103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7090</v>
      </c>
      <c r="D32" s="76" t="n">
        <v>7090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R17" sqref="R1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44841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30933</v>
      </c>
      <c r="G6" s="117" t="n">
        <v>15820.444</v>
      </c>
      <c r="H6" s="117" t="n">
        <v>4288.444267999999</v>
      </c>
      <c r="I6" s="152">
        <f>SUM(H6,G6)</f>
        <v/>
      </c>
      <c r="J6" s="119" t="n">
        <v>30489</v>
      </c>
      <c r="K6" s="117" t="n">
        <v>15714.64</v>
      </c>
      <c r="L6" s="117" t="n">
        <v>4579.502074</v>
      </c>
      <c r="M6" s="152">
        <f>K6+L6</f>
        <v/>
      </c>
      <c r="N6" s="178" t="n">
        <v>76</v>
      </c>
      <c r="O6" s="88" t="n">
        <v>71</v>
      </c>
      <c r="P6" s="145" t="n">
        <v>73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1731</v>
      </c>
      <c r="G8" s="117" t="n">
        <v>8970.486000000001</v>
      </c>
      <c r="H8" s="117" t="n">
        <v>10852.319502</v>
      </c>
      <c r="I8" s="152">
        <f>SUM(H8,G8)</f>
        <v/>
      </c>
      <c r="J8" s="119" t="n">
        <v>1577</v>
      </c>
      <c r="K8" s="117" t="n">
        <v>8521.1</v>
      </c>
      <c r="L8" s="117" t="n">
        <v>10592.039741</v>
      </c>
      <c r="M8" s="152">
        <f>K8+L8</f>
        <v/>
      </c>
      <c r="N8" s="178" t="n">
        <v>31</v>
      </c>
      <c r="O8" s="88" t="n">
        <v>31</v>
      </c>
      <c r="P8" s="145" t="n">
        <v>26</v>
      </c>
      <c r="Q8" s="117" t="n"/>
    </row>
    <row r="9">
      <c r="B9" s="16" t="inlineStr">
        <is>
          <t>SMITH'S</t>
        </is>
      </c>
      <c r="C9" s="17" t="n">
        <v>4239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22682</v>
      </c>
      <c r="G10" s="117" t="n">
        <v>15702.8775</v>
      </c>
      <c r="H10" s="117" t="n">
        <v>393.2571</v>
      </c>
      <c r="I10" s="152">
        <f>SUM(H10,G10)</f>
        <v/>
      </c>
      <c r="J10" s="119" t="n">
        <v>22196</v>
      </c>
      <c r="K10" s="117" t="n">
        <v>15401.87</v>
      </c>
      <c r="L10" s="117" t="n">
        <v>397.571337</v>
      </c>
      <c r="M10" s="152">
        <f>K10+L10</f>
        <v/>
      </c>
      <c r="N10" s="178" t="n">
        <v>49</v>
      </c>
      <c r="O10" s="88" t="n">
        <v>47</v>
      </c>
      <c r="P10" s="145" t="n">
        <v>44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4357</v>
      </c>
      <c r="E12" s="161" t="inlineStr">
        <is>
          <t>Room 4</t>
        </is>
      </c>
      <c r="F12" s="119" t="n">
        <v>14442</v>
      </c>
      <c r="G12" s="117" t="n">
        <v>13512.826</v>
      </c>
      <c r="H12" s="117" t="n">
        <v>17683.558764</v>
      </c>
      <c r="I12" s="152">
        <f>SUM(H12,G12)</f>
        <v/>
      </c>
      <c r="J12" s="119" t="n">
        <v>14726</v>
      </c>
      <c r="K12" s="117" t="n">
        <v>13620.5455</v>
      </c>
      <c r="L12" s="117" t="n">
        <v>17860.91546</v>
      </c>
      <c r="M12" s="152">
        <f>K12+L12</f>
        <v/>
      </c>
      <c r="N12" s="178" t="n">
        <v>51</v>
      </c>
      <c r="O12" s="88" t="n">
        <v>53</v>
      </c>
      <c r="P12" s="145" t="n">
        <v>44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8308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13386</v>
      </c>
      <c r="E14" s="161" t="inlineStr">
        <is>
          <t>Room 5</t>
        </is>
      </c>
      <c r="F14" s="119" t="n">
        <v>27330</v>
      </c>
      <c r="G14" s="117" t="n">
        <v>32892.87025</v>
      </c>
      <c r="H14" s="117" t="n">
        <v>34378.786527</v>
      </c>
      <c r="I14" s="152">
        <f>SUM(H14,G14)</f>
        <v/>
      </c>
      <c r="J14" s="119" t="n">
        <v>30392</v>
      </c>
      <c r="K14" s="117" t="n">
        <v>36421.80775</v>
      </c>
      <c r="L14" s="117" t="n">
        <v>38065.489015</v>
      </c>
      <c r="M14" s="152">
        <f>K14+L14</f>
        <v/>
      </c>
      <c r="N14" s="178" t="n">
        <v>74</v>
      </c>
      <c r="O14" s="88" t="n">
        <v>79</v>
      </c>
      <c r="P14" s="145" t="n">
        <v>66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34714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1734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8081.288620999999</v>
      </c>
      <c r="I16" s="152">
        <f>SUM(H16,G16)</f>
        <v/>
      </c>
      <c r="J16" s="119" t="n">
        <v>0</v>
      </c>
      <c r="K16" s="117" t="n">
        <v>0</v>
      </c>
      <c r="L16" s="117" t="n">
        <v>8128.212621999998</v>
      </c>
      <c r="M16" s="152">
        <f>K16+L16</f>
        <v/>
      </c>
      <c r="N16" s="178" t="n">
        <v>12</v>
      </c>
      <c r="O16" s="88" t="n">
        <v>13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1555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7444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343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4205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1280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8145</v>
      </c>
      <c r="D25" s="77" t="n">
        <v>8457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46163</v>
      </c>
      <c r="D27" s="77" t="n">
        <v>48300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6986</v>
      </c>
      <c r="D28" s="76" t="n">
        <v>6986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 t="n">
        <v>0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15034</v>
      </c>
      <c r="D30" s="76" t="n">
        <v>15034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12845</v>
      </c>
      <c r="D31" s="77" t="n">
        <v>12658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7956</v>
      </c>
      <c r="D33" s="80" t="n">
        <v>7956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R3" sqref="R3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44842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87</v>
      </c>
      <c r="E6" s="161" t="inlineStr">
        <is>
          <t xml:space="preserve">Room 1 </t>
        </is>
      </c>
      <c r="F6" s="119" t="n">
        <v>36279</v>
      </c>
      <c r="G6" s="117" t="n">
        <v>19088.919</v>
      </c>
      <c r="H6" s="117" t="n">
        <v>5703.284462000001</v>
      </c>
      <c r="I6" s="152">
        <f>SUM(H6,G6)</f>
        <v/>
      </c>
      <c r="J6" s="119" t="n">
        <v>37031</v>
      </c>
      <c r="K6" s="117" t="n">
        <v>19307.955</v>
      </c>
      <c r="L6" s="117" t="n">
        <v>5807.212665999999</v>
      </c>
      <c r="M6" s="152">
        <f>K6+L6</f>
        <v/>
      </c>
      <c r="N6" s="178" t="n">
        <v>85</v>
      </c>
      <c r="O6" s="88" t="n">
        <v>69</v>
      </c>
      <c r="P6" s="145" t="n">
        <v>73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1819</v>
      </c>
      <c r="G8" s="117" t="n">
        <v>9830.474</v>
      </c>
      <c r="H8" s="117" t="n">
        <v>11472.199424</v>
      </c>
      <c r="I8" s="152">
        <f>SUM(H8,G8)</f>
        <v/>
      </c>
      <c r="J8" s="119" t="n">
        <v>1704</v>
      </c>
      <c r="K8" s="117" t="n">
        <v>8538.236000000001</v>
      </c>
      <c r="L8" s="117" t="n">
        <v>11047.9781</v>
      </c>
      <c r="M8" s="152">
        <f>K8+L8</f>
        <v/>
      </c>
      <c r="N8" s="178" t="n">
        <v>35</v>
      </c>
      <c r="O8" s="88" t="n">
        <v>49</v>
      </c>
      <c r="P8" s="145" t="n">
        <v>31</v>
      </c>
      <c r="Q8" s="117" t="n"/>
    </row>
    <row r="9">
      <c r="B9" s="16" t="inlineStr">
        <is>
          <t>SMITH'S</t>
        </is>
      </c>
      <c r="C9" s="17" t="n">
        <v>5446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1045</v>
      </c>
      <c r="E10" s="161" t="inlineStr">
        <is>
          <t>Room 3</t>
        </is>
      </c>
      <c r="F10" s="119" t="n">
        <v>21331</v>
      </c>
      <c r="G10" s="117" t="n">
        <v>15098.3725</v>
      </c>
      <c r="H10" s="117" t="n">
        <v>719.375988</v>
      </c>
      <c r="I10" s="152">
        <f>SUM(H10,G10)</f>
        <v/>
      </c>
      <c r="J10" s="119" t="n">
        <v>21934</v>
      </c>
      <c r="K10" s="117" t="n">
        <v>15380.8745</v>
      </c>
      <c r="L10" s="117" t="n">
        <v>754.782635</v>
      </c>
      <c r="M10" s="152">
        <f>K10+L10</f>
        <v/>
      </c>
      <c r="N10" s="178" t="n">
        <v>54</v>
      </c>
      <c r="O10" s="88" t="n">
        <v>48</v>
      </c>
      <c r="P10" s="145" t="n">
        <v>52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1793</v>
      </c>
      <c r="E12" s="161" t="inlineStr">
        <is>
          <t>Room 4</t>
        </is>
      </c>
      <c r="F12" s="119" t="n">
        <v>17300</v>
      </c>
      <c r="G12" s="117" t="n">
        <v>15798.037</v>
      </c>
      <c r="H12" s="117" t="n">
        <v>22060.338861</v>
      </c>
      <c r="I12" s="152">
        <f>SUM(H12,G12)</f>
        <v/>
      </c>
      <c r="J12" s="119" t="n">
        <v>17836</v>
      </c>
      <c r="K12" s="117" t="n">
        <v>16224.1065</v>
      </c>
      <c r="L12" s="117" t="n">
        <v>22379.850924</v>
      </c>
      <c r="M12" s="152">
        <f>K12+L12</f>
        <v/>
      </c>
      <c r="N12" s="178" t="n">
        <v>56</v>
      </c>
      <c r="O12" s="88" t="n">
        <v>54</v>
      </c>
      <c r="P12" s="145" t="n">
        <v>48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7301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13721</v>
      </c>
      <c r="E14" s="161" t="inlineStr">
        <is>
          <t>Room 5</t>
        </is>
      </c>
      <c r="F14" s="119" t="n">
        <v>16150</v>
      </c>
      <c r="G14" s="117" t="n">
        <v>18865.138</v>
      </c>
      <c r="H14" s="117" t="n">
        <v>19946.443814</v>
      </c>
      <c r="I14" s="152">
        <f>SUM(H14,G14)</f>
        <v/>
      </c>
      <c r="J14" s="119" t="n">
        <v>17984</v>
      </c>
      <c r="K14" s="117" t="n">
        <v>21150.6795</v>
      </c>
      <c r="L14" s="117" t="n">
        <v>22314.407971</v>
      </c>
      <c r="M14" s="152">
        <f>K14+L14</f>
        <v/>
      </c>
      <c r="N14" s="178" t="n">
        <v>68</v>
      </c>
      <c r="O14" s="88" t="n">
        <v>75</v>
      </c>
      <c r="P14" s="145" t="n">
        <v>58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30432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1042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5547.973926000001</v>
      </c>
      <c r="I16" s="152">
        <f>SUM(H16,G16)</f>
        <v/>
      </c>
      <c r="J16" s="119" t="n">
        <v>0</v>
      </c>
      <c r="K16" s="117" t="n">
        <v>0</v>
      </c>
      <c r="L16" s="117" t="n">
        <v>5481.194751000001</v>
      </c>
      <c r="M16" s="152">
        <f>K16+L16</f>
        <v/>
      </c>
      <c r="N16" s="178" t="n">
        <v>10</v>
      </c>
      <c r="O16" s="88" t="n">
        <v>11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1472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9696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1595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4212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374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10028</v>
      </c>
      <c r="D25" s="77" t="n">
        <v>10170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7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41433</v>
      </c>
      <c r="D27" s="77" t="n">
        <v>43679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8513</v>
      </c>
      <c r="D28" s="76" t="n">
        <v>8513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3468</v>
      </c>
      <c r="D29" s="76" t="n">
        <v>2988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6110</v>
      </c>
      <c r="D30" s="76" t="n">
        <v>6110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14675</v>
      </c>
      <c r="D31" s="77" t="n">
        <v>16377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5680</v>
      </c>
      <c r="D32" s="76" t="n">
        <v>5680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2992</v>
      </c>
      <c r="D33" s="80" t="n">
        <v>2992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8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J29" sqref="J2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44843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21636</v>
      </c>
      <c r="G6" s="117" t="n">
        <v>9565.580999999998</v>
      </c>
      <c r="H6" s="117" t="n">
        <v>721.7572410000001</v>
      </c>
      <c r="I6" s="152">
        <f>SUM(H6,G6)</f>
        <v/>
      </c>
      <c r="J6" s="119" t="n">
        <v>20342</v>
      </c>
      <c r="K6" s="117" t="n">
        <v>8964.249999999998</v>
      </c>
      <c r="L6" s="117" t="n">
        <v>675.968977</v>
      </c>
      <c r="M6" s="152">
        <f>K6+L6</f>
        <v/>
      </c>
      <c r="N6" s="178" t="n">
        <v>73</v>
      </c>
      <c r="O6" s="88" t="n">
        <v>74</v>
      </c>
      <c r="P6" s="145" t="n">
        <v>52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1670</v>
      </c>
      <c r="G8" s="117" t="n">
        <v>8480.975999999999</v>
      </c>
      <c r="H8" s="117" t="n">
        <v>8988.465892000002</v>
      </c>
      <c r="I8" s="152">
        <f>SUM(H8,G8)</f>
        <v/>
      </c>
      <c r="J8" s="119" t="n">
        <v>1680</v>
      </c>
      <c r="K8" s="117" t="n">
        <v>8533.302</v>
      </c>
      <c r="L8" s="117" t="n">
        <v>8810.190981999996</v>
      </c>
      <c r="M8" s="152">
        <f>K8+L8</f>
        <v/>
      </c>
      <c r="N8" s="178" t="n">
        <v>17</v>
      </c>
      <c r="O8" s="88" t="n">
        <v>19</v>
      </c>
      <c r="P8" s="145" t="n">
        <v>19</v>
      </c>
      <c r="Q8" s="117" t="n"/>
    </row>
    <row r="9">
      <c r="B9" s="16" t="inlineStr">
        <is>
          <t>SMITH'S</t>
        </is>
      </c>
      <c r="C9" s="17" t="n">
        <v>3617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6514</v>
      </c>
      <c r="G10" s="117" t="n">
        <v>3563.4385</v>
      </c>
      <c r="H10" s="117" t="n">
        <v>461.57874</v>
      </c>
      <c r="I10" s="152">
        <f>SUM(H10,G10)</f>
        <v/>
      </c>
      <c r="J10" s="119" t="n">
        <v>5833</v>
      </c>
      <c r="K10" s="117" t="n">
        <v>3227.9245</v>
      </c>
      <c r="L10" s="117" t="n">
        <v>442.479712</v>
      </c>
      <c r="M10" s="152">
        <f>K10+L10</f>
        <v/>
      </c>
      <c r="N10" s="178" t="n">
        <v>9</v>
      </c>
      <c r="O10" s="88" t="n">
        <v>9</v>
      </c>
      <c r="P10" s="145" t="n">
        <v>4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7275</v>
      </c>
      <c r="G12" s="117" t="n">
        <v>7887.998500000001</v>
      </c>
      <c r="H12" s="117" t="n">
        <v>9090.116710000002</v>
      </c>
      <c r="I12" s="152">
        <f>SUM(H12,G12)</f>
        <v/>
      </c>
      <c r="J12" s="119" t="n">
        <v>7799</v>
      </c>
      <c r="K12" s="117" t="n">
        <v>8555.522499999999</v>
      </c>
      <c r="L12" s="117" t="n">
        <v>9967.791977000003</v>
      </c>
      <c r="M12" s="152">
        <f>K12+L12</f>
        <v/>
      </c>
      <c r="N12" s="178" t="n">
        <v>20</v>
      </c>
      <c r="O12" s="88" t="n">
        <v>20</v>
      </c>
      <c r="P12" s="145" t="n">
        <v>20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10012</v>
      </c>
      <c r="E14" s="161" t="inlineStr">
        <is>
          <t>Room 5</t>
        </is>
      </c>
      <c r="F14" s="119" t="n">
        <v>6990</v>
      </c>
      <c r="G14" s="117" t="n">
        <v>8169.789499999999</v>
      </c>
      <c r="H14" s="117" t="n">
        <v>8598.501644000004</v>
      </c>
      <c r="I14" s="152">
        <f>SUM(H14,G14)</f>
        <v/>
      </c>
      <c r="J14" s="119" t="n">
        <v>5314</v>
      </c>
      <c r="K14" s="117" t="n">
        <v>6317.85925</v>
      </c>
      <c r="L14" s="117" t="n">
        <v>6692.505656000001</v>
      </c>
      <c r="M14" s="152">
        <f>K14+L14</f>
        <v/>
      </c>
      <c r="N14" s="178" t="n">
        <v>17</v>
      </c>
      <c r="O14" s="88" t="n">
        <v>18</v>
      </c>
      <c r="P14" s="145" t="n">
        <v>15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30681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2968.718911</v>
      </c>
      <c r="I16" s="152">
        <f>SUM(H16,G16)</f>
        <v/>
      </c>
      <c r="J16" s="119" t="n">
        <v>0</v>
      </c>
      <c r="K16" s="117" t="n">
        <v>0</v>
      </c>
      <c r="L16" s="117" t="n">
        <v>2907.930543</v>
      </c>
      <c r="M16" s="152">
        <f>K16+L16</f>
        <v/>
      </c>
      <c r="N16" s="178" t="n">
        <v>0</v>
      </c>
      <c r="O16" s="88" t="n">
        <v>0</v>
      </c>
      <c r="P16" s="145" t="n">
        <v>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1370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0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0</v>
      </c>
      <c r="D25" s="76" t="n">
        <v>0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30069</v>
      </c>
      <c r="D27" s="76" t="n">
        <v>27491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0</v>
      </c>
      <c r="D28" s="76" t="n">
        <v>0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 t="n">
        <v>0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0</v>
      </c>
      <c r="D30" s="76" t="n">
        <v>0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14030</v>
      </c>
      <c r="D31" s="76" t="n">
        <v>13491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M29" sqref="M2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44844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77</v>
      </c>
      <c r="E6" s="161" t="inlineStr">
        <is>
          <t xml:space="preserve">Room 1 </t>
        </is>
      </c>
      <c r="F6" s="119" t="n">
        <v>33417</v>
      </c>
      <c r="G6" s="117" t="n">
        <v>16927.018</v>
      </c>
      <c r="H6" s="117" t="n">
        <v>4982.339325999999</v>
      </c>
      <c r="I6" s="152">
        <f>SUM(H6,G6)</f>
        <v/>
      </c>
      <c r="J6" s="119" t="n">
        <v>35413</v>
      </c>
      <c r="K6" s="117" t="n">
        <v>17689.96699999999</v>
      </c>
      <c r="L6" s="117" t="n">
        <v>5157.476215000001</v>
      </c>
      <c r="M6" s="152">
        <f>K6+L6</f>
        <v/>
      </c>
      <c r="N6" s="178" t="n">
        <v>77</v>
      </c>
      <c r="O6" s="88" t="n">
        <v>79</v>
      </c>
      <c r="P6" s="145" t="n">
        <v>67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1834</v>
      </c>
      <c r="G8" s="117" t="n">
        <v>9526.709000000001</v>
      </c>
      <c r="H8" s="117" t="n">
        <v>11225.645112</v>
      </c>
      <c r="I8" s="152">
        <f>SUM(H8,G8)</f>
        <v/>
      </c>
      <c r="J8" s="119" t="n">
        <v>1657</v>
      </c>
      <c r="K8" s="117" t="n">
        <v>8635.475999999999</v>
      </c>
      <c r="L8" s="117" t="n">
        <v>10533.499069</v>
      </c>
      <c r="M8" s="152">
        <f>K8+L8</f>
        <v/>
      </c>
      <c r="N8" s="178" t="n">
        <v>29</v>
      </c>
      <c r="O8" s="88" t="n">
        <v>32</v>
      </c>
      <c r="P8" s="145" t="n">
        <v>25</v>
      </c>
      <c r="Q8" s="117" t="n"/>
    </row>
    <row r="9">
      <c r="B9" s="16" t="inlineStr">
        <is>
          <t>SMITH'S</t>
        </is>
      </c>
      <c r="C9" s="17" t="n">
        <v>5215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495</v>
      </c>
      <c r="E10" s="161" t="inlineStr">
        <is>
          <t>Room 3</t>
        </is>
      </c>
      <c r="F10" s="119" t="n">
        <v>19544</v>
      </c>
      <c r="G10" s="117" t="n">
        <v>13934.9525</v>
      </c>
      <c r="H10" s="117" t="n">
        <v>457.51561</v>
      </c>
      <c r="I10" s="152">
        <f>SUM(H10,G10)</f>
        <v/>
      </c>
      <c r="J10" s="119" t="n">
        <v>20331</v>
      </c>
      <c r="K10" s="117" t="n">
        <v>14416.796</v>
      </c>
      <c r="L10" s="117" t="n">
        <v>517.4532469999999</v>
      </c>
      <c r="M10" s="152">
        <f>K10+L10</f>
        <v/>
      </c>
      <c r="N10" s="178" t="n">
        <v>53</v>
      </c>
      <c r="O10" s="88" t="n">
        <v>50</v>
      </c>
      <c r="P10" s="145" t="n">
        <v>47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2176</v>
      </c>
      <c r="E12" s="161" t="inlineStr">
        <is>
          <t>Room 4</t>
        </is>
      </c>
      <c r="F12" s="119" t="n">
        <v>13662</v>
      </c>
      <c r="G12" s="117" t="n">
        <v>12278.104</v>
      </c>
      <c r="H12" s="117" t="n">
        <v>16439.42774000001</v>
      </c>
      <c r="I12" s="152">
        <f>SUM(H12,G12)</f>
        <v/>
      </c>
      <c r="J12" s="119" t="n">
        <v>13909</v>
      </c>
      <c r="K12" s="117" t="n">
        <v>12340.68449999999</v>
      </c>
      <c r="L12" s="117" t="n">
        <v>16659.15877200001</v>
      </c>
      <c r="M12" s="152">
        <f>K12+L12</f>
        <v/>
      </c>
      <c r="N12" s="178" t="n">
        <v>48</v>
      </c>
      <c r="O12" s="88" t="n">
        <v>48</v>
      </c>
      <c r="P12" s="145" t="n">
        <v>44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8679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11424</v>
      </c>
      <c r="E14" s="161" t="inlineStr">
        <is>
          <t>Room 5</t>
        </is>
      </c>
      <c r="F14" s="119" t="n">
        <v>21361</v>
      </c>
      <c r="G14" s="117" t="n">
        <v>24737.963</v>
      </c>
      <c r="H14" s="117" t="n">
        <v>25851.580285</v>
      </c>
      <c r="I14" s="152">
        <f>SUM(H14,G14)</f>
        <v/>
      </c>
      <c r="J14" s="119" t="n">
        <v>20944</v>
      </c>
      <c r="K14" s="117" t="n">
        <v>24517.36325</v>
      </c>
      <c r="L14" s="117" t="n">
        <v>25600.319209</v>
      </c>
      <c r="M14" s="152">
        <f>K14+L14</f>
        <v/>
      </c>
      <c r="N14" s="178" t="n">
        <v>64</v>
      </c>
      <c r="O14" s="88" t="n">
        <v>66</v>
      </c>
      <c r="P14" s="145" t="n">
        <v>51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24939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1714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7686.068389000001</v>
      </c>
      <c r="I16" s="152">
        <f>SUM(H16,G16)</f>
        <v/>
      </c>
      <c r="J16" s="119" t="n">
        <v>0</v>
      </c>
      <c r="K16" s="117" t="n">
        <v>0</v>
      </c>
      <c r="L16" s="117" t="n">
        <v>7663.034039</v>
      </c>
      <c r="M16" s="152">
        <f>K16+L16</f>
        <v/>
      </c>
      <c r="N16" s="178" t="n">
        <v>9</v>
      </c>
      <c r="O16" s="88" t="n">
        <v>9</v>
      </c>
      <c r="P16" s="145" t="n">
        <v>8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1427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10347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1260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4385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820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8741</v>
      </c>
      <c r="D25" s="76" t="n">
        <v>9608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41440</v>
      </c>
      <c r="D27" s="76" t="n">
        <v>40657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6909</v>
      </c>
      <c r="D28" s="76" t="n">
        <v>6909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2674</v>
      </c>
      <c r="D29" s="76" t="n">
        <v>2674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7606</v>
      </c>
      <c r="D30" s="76" t="n">
        <v>7606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14490</v>
      </c>
      <c r="D31" s="76" t="n">
        <v>16842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2610</v>
      </c>
      <c r="D32" s="76" t="n">
        <v>2610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5358</v>
      </c>
      <c r="D33" s="80" t="n">
        <v>5358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topLeftCell="C1" zoomScaleNormal="100" zoomScaleSheetLayoutView="70" workbookViewId="0">
      <selection activeCell="W7" sqref="W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44845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138</v>
      </c>
      <c r="E6" s="161" t="inlineStr">
        <is>
          <t xml:space="preserve">Room 1 </t>
        </is>
      </c>
      <c r="F6" s="119" t="n">
        <v>36752</v>
      </c>
      <c r="G6" s="117" t="n">
        <v>19086.526</v>
      </c>
      <c r="H6" s="117" t="n">
        <v>6787.428918999998</v>
      </c>
      <c r="I6" s="152">
        <f>SUM(H6,G6)</f>
        <v/>
      </c>
      <c r="J6" s="119" t="n">
        <v>37035</v>
      </c>
      <c r="K6" s="117" t="n">
        <v>19136.98900000001</v>
      </c>
      <c r="L6" s="117" t="n">
        <v>6514.124187000001</v>
      </c>
      <c r="M6" s="152">
        <f>K6+L6</f>
        <v/>
      </c>
      <c r="N6" s="178" t="n">
        <v>70</v>
      </c>
      <c r="O6" s="88" t="n">
        <v>67</v>
      </c>
      <c r="P6" s="145" t="n">
        <v>64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5</v>
      </c>
      <c r="E8" s="161" t="inlineStr">
        <is>
          <t>Room 2</t>
        </is>
      </c>
      <c r="F8" s="119" t="n">
        <v>1379</v>
      </c>
      <c r="G8" s="117" t="n">
        <v>6995.697</v>
      </c>
      <c r="H8" s="117" t="n">
        <v>8695.079764999997</v>
      </c>
      <c r="I8" s="152">
        <f>SUM(H8,G8)</f>
        <v/>
      </c>
      <c r="J8" s="119" t="n">
        <v>1431</v>
      </c>
      <c r="K8" s="117" t="n">
        <v>7670.501999999999</v>
      </c>
      <c r="L8" s="117" t="n">
        <v>9504.899927999999</v>
      </c>
      <c r="M8" s="152">
        <f>K8+L8</f>
        <v/>
      </c>
      <c r="N8" s="178" t="n">
        <v>32</v>
      </c>
      <c r="O8" s="88" t="n">
        <v>35</v>
      </c>
      <c r="P8" s="145" t="n">
        <v>29</v>
      </c>
      <c r="Q8" s="117" t="n"/>
    </row>
    <row r="9">
      <c r="B9" s="16" t="inlineStr">
        <is>
          <t>SMITH'S</t>
        </is>
      </c>
      <c r="C9" s="17" t="n">
        <v>6803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1045</v>
      </c>
      <c r="E10" s="161" t="inlineStr">
        <is>
          <t>Room 3</t>
        </is>
      </c>
      <c r="F10" s="119" t="n">
        <v>26081</v>
      </c>
      <c r="G10" s="117" t="n">
        <v>17930.4075</v>
      </c>
      <c r="H10" s="117" t="n">
        <v>1709.320082</v>
      </c>
      <c r="I10" s="152">
        <f>SUM(H10,G10)</f>
        <v/>
      </c>
      <c r="J10" s="119" t="n">
        <v>25907</v>
      </c>
      <c r="K10" s="117" t="n">
        <v>17734.50800000001</v>
      </c>
      <c r="L10" s="117" t="n">
        <v>1712.640868</v>
      </c>
      <c r="M10" s="152">
        <f>K10+L10</f>
        <v/>
      </c>
      <c r="N10" s="178" t="n">
        <v>55</v>
      </c>
      <c r="O10" s="88" t="n">
        <v>52</v>
      </c>
      <c r="P10" s="145" t="n">
        <v>52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2315</v>
      </c>
      <c r="E12" s="161" t="inlineStr">
        <is>
          <t>Room 4</t>
        </is>
      </c>
      <c r="F12" s="119" t="n">
        <v>15902</v>
      </c>
      <c r="G12" s="117" t="n">
        <v>13745.6925</v>
      </c>
      <c r="H12" s="117" t="n">
        <v>20235.22141700001</v>
      </c>
      <c r="I12" s="152">
        <f>SUM(H12,G12)</f>
        <v/>
      </c>
      <c r="J12" s="119" t="n">
        <v>15353</v>
      </c>
      <c r="K12" s="117" t="n">
        <v>13449.57099999999</v>
      </c>
      <c r="L12" s="117" t="n">
        <v>19865.68157400001</v>
      </c>
      <c r="M12" s="152">
        <f>K12+L12</f>
        <v/>
      </c>
      <c r="N12" s="178" t="n">
        <v>45</v>
      </c>
      <c r="O12" s="88" t="n">
        <v>48</v>
      </c>
      <c r="P12" s="145" t="n">
        <v>44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8835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12252</v>
      </c>
      <c r="E14" s="161" t="inlineStr">
        <is>
          <t>Room 5</t>
        </is>
      </c>
      <c r="F14" s="119" t="n">
        <v>23699</v>
      </c>
      <c r="G14" s="117" t="n">
        <v>27192.8395</v>
      </c>
      <c r="H14" s="117" t="n">
        <v>28404.414001</v>
      </c>
      <c r="I14" s="152">
        <f>SUM(H14,G14)</f>
        <v/>
      </c>
      <c r="J14" s="119" t="n">
        <v>22503</v>
      </c>
      <c r="K14" s="117" t="n">
        <v>26185.83075</v>
      </c>
      <c r="L14" s="117" t="n">
        <v>27349.01456099999</v>
      </c>
      <c r="M14" s="152">
        <f>K14+L14</f>
        <v/>
      </c>
      <c r="N14" s="178" t="n">
        <v>59</v>
      </c>
      <c r="O14" s="88" t="n">
        <v>63</v>
      </c>
      <c r="P14" s="145" t="n">
        <v>55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25407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1409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5371.002114000001</v>
      </c>
      <c r="I16" s="152">
        <f>SUM(H16,G16)</f>
        <v/>
      </c>
      <c r="J16" s="119" t="n">
        <v>0</v>
      </c>
      <c r="K16" s="117" t="n">
        <v>0</v>
      </c>
      <c r="L16" s="117" t="n">
        <v>5357.678377000002</v>
      </c>
      <c r="M16" s="152">
        <f>K16+L16</f>
        <v/>
      </c>
      <c r="N16" s="178" t="n">
        <v>11</v>
      </c>
      <c r="O16" s="88" t="n">
        <v>11</v>
      </c>
      <c r="P16" s="145" t="n">
        <v>11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2004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8823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1175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4583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820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10653</v>
      </c>
      <c r="D25" s="76" t="n">
        <v>10519</v>
      </c>
      <c r="E25" s="77">
        <f>IFERROR(D25-C25,0)</f>
        <v/>
      </c>
    </row>
    <row r="26">
      <c r="B26" s="74" t="inlineStr">
        <is>
          <t>TFSW</t>
        </is>
      </c>
      <c r="C26" s="122" t="n">
        <v>250</v>
      </c>
      <c r="D26" s="76" t="n">
        <v>250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43171</v>
      </c>
      <c r="D27" s="76" t="n">
        <v>41446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10747</v>
      </c>
      <c r="D28" s="76" t="n">
        <v>10747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4822</v>
      </c>
      <c r="D29" s="76" t="n">
        <v>4822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8180</v>
      </c>
      <c r="D30" s="76" t="n">
        <v>8180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15085</v>
      </c>
      <c r="D31" s="76" t="n">
        <v>15363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5520</v>
      </c>
      <c r="D32" s="76" t="n">
        <v>5520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5392</v>
      </c>
      <c r="D33" s="80" t="n">
        <v>5392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R24" sqref="R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44846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62</v>
      </c>
      <c r="E6" s="161" t="inlineStr">
        <is>
          <t xml:space="preserve">Room 1 </t>
        </is>
      </c>
      <c r="F6" s="119" t="n">
        <v>31880</v>
      </c>
      <c r="G6" s="117" t="n">
        <v>16433.082</v>
      </c>
      <c r="H6" s="117" t="n">
        <v>5903.179481999998</v>
      </c>
      <c r="I6" s="152">
        <f>SUM(H6,G6)</f>
        <v/>
      </c>
      <c r="J6" s="119" t="n">
        <v>33039</v>
      </c>
      <c r="K6" s="117" t="n">
        <v>16977.668</v>
      </c>
      <c r="L6" s="117" t="n">
        <v>5659.269045000001</v>
      </c>
      <c r="M6" s="152">
        <f>K6+L6</f>
        <v/>
      </c>
      <c r="N6" s="178" t="n">
        <v>74</v>
      </c>
      <c r="O6" s="88" t="n">
        <v>63</v>
      </c>
      <c r="P6" s="145" t="n">
        <v>65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24</v>
      </c>
      <c r="E8" s="161" t="inlineStr">
        <is>
          <t>Room 2</t>
        </is>
      </c>
      <c r="F8" s="119" t="n">
        <v>1632</v>
      </c>
      <c r="G8" s="117" t="n">
        <v>8408.977999999999</v>
      </c>
      <c r="H8" s="117" t="n">
        <v>10335.679143</v>
      </c>
      <c r="I8" s="152">
        <f>SUM(H8,G8)</f>
        <v/>
      </c>
      <c r="J8" s="119" t="n">
        <v>1643</v>
      </c>
      <c r="K8" s="117" t="n">
        <v>8596.860000000001</v>
      </c>
      <c r="L8" s="117" t="n">
        <v>10552.220196</v>
      </c>
      <c r="M8" s="152">
        <f>K8+L8</f>
        <v/>
      </c>
      <c r="N8" s="178" t="n">
        <v>24</v>
      </c>
      <c r="O8" s="88" t="n">
        <v>25</v>
      </c>
      <c r="P8" s="145" t="n">
        <v>21</v>
      </c>
      <c r="Q8" s="117" t="n"/>
    </row>
    <row r="9">
      <c r="B9" s="16" t="inlineStr">
        <is>
          <t>SMITH'S</t>
        </is>
      </c>
      <c r="C9" s="17" t="n">
        <v>5944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21013</v>
      </c>
      <c r="G10" s="117" t="n">
        <v>15285.977</v>
      </c>
      <c r="H10" s="117" t="n">
        <v>469.8233</v>
      </c>
      <c r="I10" s="152">
        <f>SUM(H10,G10)</f>
        <v/>
      </c>
      <c r="J10" s="119" t="n">
        <v>21148</v>
      </c>
      <c r="K10" s="117" t="n">
        <v>15334.958</v>
      </c>
      <c r="L10" s="117" t="n">
        <v>478.053908</v>
      </c>
      <c r="M10" s="152">
        <f>K10+L10</f>
        <v/>
      </c>
      <c r="N10" s="178" t="n">
        <v>51</v>
      </c>
      <c r="O10" s="88" t="n">
        <v>47</v>
      </c>
      <c r="P10" s="145" t="n">
        <v>51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2434</v>
      </c>
      <c r="E12" s="161" t="inlineStr">
        <is>
          <t>Room 4</t>
        </is>
      </c>
      <c r="F12" s="119" t="n">
        <v>13160</v>
      </c>
      <c r="G12" s="117" t="n">
        <v>12114.7525</v>
      </c>
      <c r="H12" s="117" t="n">
        <v>16476.12925199999</v>
      </c>
      <c r="I12" s="152">
        <f>SUM(H12,G12)</f>
        <v/>
      </c>
      <c r="J12" s="119" t="n">
        <v>13430</v>
      </c>
      <c r="K12" s="117" t="n">
        <v>12258.4165</v>
      </c>
      <c r="L12" s="117" t="n">
        <v>16613.237447</v>
      </c>
      <c r="M12" s="152">
        <f>K12+L12</f>
        <v/>
      </c>
      <c r="N12" s="178" t="n">
        <v>43</v>
      </c>
      <c r="O12" s="88" t="n">
        <v>44</v>
      </c>
      <c r="P12" s="145" t="n">
        <v>41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9032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11778</v>
      </c>
      <c r="E14" s="161" t="inlineStr">
        <is>
          <t>Room 5</t>
        </is>
      </c>
      <c r="F14" s="119" t="n">
        <v>20583</v>
      </c>
      <c r="G14" s="117" t="n">
        <v>24050.549</v>
      </c>
      <c r="H14" s="117" t="n">
        <v>24886.642379</v>
      </c>
      <c r="I14" s="152">
        <f>SUM(H14,G14)</f>
        <v/>
      </c>
      <c r="J14" s="119" t="n">
        <v>20947</v>
      </c>
      <c r="K14" s="117" t="n">
        <v>24601.44125</v>
      </c>
      <c r="L14" s="117" t="n">
        <v>25478.738181</v>
      </c>
      <c r="M14" s="152">
        <f>K14+L14</f>
        <v/>
      </c>
      <c r="N14" s="178" t="n">
        <v>65</v>
      </c>
      <c r="O14" s="88" t="n">
        <v>62</v>
      </c>
      <c r="P14" s="145" t="n">
        <v>59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29782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1929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8557.005089000002</v>
      </c>
      <c r="I16" s="152">
        <f>SUM(H16,G16)</f>
        <v/>
      </c>
      <c r="J16" s="119" t="n">
        <v>0</v>
      </c>
      <c r="K16" s="117" t="n">
        <v>0</v>
      </c>
      <c r="L16" s="117" t="n">
        <v>8513.658275</v>
      </c>
      <c r="M16" s="152">
        <f>K16+L16</f>
        <v/>
      </c>
      <c r="N16" s="178" t="n">
        <v>10</v>
      </c>
      <c r="O16" s="88" t="n">
        <v>10</v>
      </c>
      <c r="P16" s="145" t="n">
        <v>10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2836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9221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1151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4307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10916</v>
      </c>
      <c r="D25" s="76" t="n">
        <v>10500</v>
      </c>
      <c r="E25" s="77">
        <f>IFERROR(D25-C25,0)</f>
        <v/>
      </c>
    </row>
    <row r="26">
      <c r="B26" s="74" t="inlineStr">
        <is>
          <t>TFSW</t>
        </is>
      </c>
      <c r="C26" s="122" t="n">
        <v>1200</v>
      </c>
      <c r="D26" s="76" t="n">
        <v>1200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42348</v>
      </c>
      <c r="D27" s="76" t="n">
        <v>44100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7973</v>
      </c>
      <c r="D28" s="76" t="n">
        <v>7973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1984</v>
      </c>
      <c r="D29" s="76" t="n">
        <v>1984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8602</v>
      </c>
      <c r="D30" s="76" t="n">
        <v>8602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14910</v>
      </c>
      <c r="D31" s="76" t="n">
        <v>15507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360</v>
      </c>
      <c r="D33" s="80" t="n">
        <v>360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zoomScaleNormal="100" zoomScaleSheetLayoutView="70" workbookViewId="0">
      <selection activeCell="R16" sqref="R1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44847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116</v>
      </c>
      <c r="E6" s="161" t="inlineStr">
        <is>
          <t xml:space="preserve">Room 1 </t>
        </is>
      </c>
      <c r="F6" s="119" t="n">
        <v>32672</v>
      </c>
      <c r="G6" s="117" t="n">
        <v>16520.305</v>
      </c>
      <c r="H6" s="117" t="n">
        <v>6110.758256</v>
      </c>
      <c r="I6" s="152">
        <f>SUM(H6,G6)</f>
        <v/>
      </c>
      <c r="J6" s="119" t="n">
        <v>31459</v>
      </c>
      <c r="K6" s="117" t="n">
        <v>15927.895</v>
      </c>
      <c r="L6" s="117" t="n">
        <v>5737.246007999999</v>
      </c>
      <c r="M6" s="152">
        <f>K6+L6</f>
        <v/>
      </c>
      <c r="N6" s="178" t="n">
        <v>86</v>
      </c>
      <c r="O6" s="88" t="n">
        <v>76</v>
      </c>
      <c r="P6" s="145" t="n">
        <v>76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1322</v>
      </c>
      <c r="G8" s="117" t="n">
        <v>6534.817</v>
      </c>
      <c r="H8" s="117" t="n">
        <v>8219.776615000001</v>
      </c>
      <c r="I8" s="152">
        <f>SUM(H8,G8)</f>
        <v/>
      </c>
      <c r="J8" s="119" t="n">
        <v>1654</v>
      </c>
      <c r="K8" s="117" t="n">
        <v>8780.714</v>
      </c>
      <c r="L8" s="117" t="n">
        <v>9700.195219000003</v>
      </c>
      <c r="M8" s="152">
        <f>K8+L8</f>
        <v/>
      </c>
      <c r="N8" s="178" t="n">
        <v>23</v>
      </c>
      <c r="O8" s="88" t="n">
        <v>24</v>
      </c>
      <c r="P8" s="145" t="n">
        <v>23</v>
      </c>
      <c r="Q8" s="117" t="n"/>
    </row>
    <row r="9">
      <c r="B9" s="16" t="inlineStr">
        <is>
          <t>SMITH'S</t>
        </is>
      </c>
      <c r="C9" s="17" t="n">
        <v>6718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1040</v>
      </c>
      <c r="E10" s="161" t="inlineStr">
        <is>
          <t>Room 3</t>
        </is>
      </c>
      <c r="F10" s="119" t="n">
        <v>25345</v>
      </c>
      <c r="G10" s="117" t="n">
        <v>17795.006</v>
      </c>
      <c r="H10" s="117" t="n">
        <v>1353.042613</v>
      </c>
      <c r="I10" s="152">
        <f>SUM(H10,G10)</f>
        <v/>
      </c>
      <c r="J10" s="119" t="n">
        <v>25262</v>
      </c>
      <c r="K10" s="117" t="n">
        <v>17787.3305</v>
      </c>
      <c r="L10" s="117" t="n">
        <v>1344.239063</v>
      </c>
      <c r="M10" s="152">
        <f>K10+L10</f>
        <v/>
      </c>
      <c r="N10" s="178" t="n">
        <v>55</v>
      </c>
      <c r="O10" s="88" t="n">
        <v>54</v>
      </c>
      <c r="P10" s="145" t="n">
        <v>53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2515</v>
      </c>
      <c r="E12" s="161" t="inlineStr">
        <is>
          <t>Room 4</t>
        </is>
      </c>
      <c r="F12" s="119" t="n">
        <v>16162</v>
      </c>
      <c r="G12" s="117" t="n">
        <v>14132.347</v>
      </c>
      <c r="H12" s="117" t="n">
        <v>20374.673218</v>
      </c>
      <c r="I12" s="152">
        <f>SUM(H12,G12)</f>
        <v/>
      </c>
      <c r="J12" s="119" t="n">
        <v>16091</v>
      </c>
      <c r="K12" s="117" t="n">
        <v>14131.486</v>
      </c>
      <c r="L12" s="117" t="n">
        <v>20360.41617699999</v>
      </c>
      <c r="M12" s="152">
        <f>K12+L12</f>
        <v/>
      </c>
      <c r="N12" s="178" t="n">
        <v>50</v>
      </c>
      <c r="O12" s="88" t="n">
        <v>49</v>
      </c>
      <c r="P12" s="145" t="n">
        <v>50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9144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11753</v>
      </c>
      <c r="E14" s="161" t="inlineStr">
        <is>
          <t>Room 5</t>
        </is>
      </c>
      <c r="F14" s="119" t="n">
        <v>25289</v>
      </c>
      <c r="G14" s="117" t="n">
        <v>29441.4725</v>
      </c>
      <c r="H14" s="117" t="n">
        <v>30987.128521</v>
      </c>
      <c r="I14" s="152">
        <f>SUM(H14,G14)</f>
        <v/>
      </c>
      <c r="J14" s="119" t="n">
        <v>25209</v>
      </c>
      <c r="K14" s="117" t="n">
        <v>29331.0845</v>
      </c>
      <c r="L14" s="117" t="n">
        <v>30843.984923</v>
      </c>
      <c r="M14" s="152">
        <f>K14+L14</f>
        <v/>
      </c>
      <c r="N14" s="178" t="n">
        <v>70</v>
      </c>
      <c r="O14" s="88" t="n">
        <v>70</v>
      </c>
      <c r="P14" s="145" t="n">
        <v>68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26401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1512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5871.941296999999</v>
      </c>
      <c r="I16" s="152">
        <f>SUM(H16,G16)</f>
        <v/>
      </c>
      <c r="J16" s="119" t="n">
        <v>0</v>
      </c>
      <c r="K16" s="117" t="n">
        <v>0</v>
      </c>
      <c r="L16" s="117" t="n">
        <v>5546.482854000001</v>
      </c>
      <c r="M16" s="152">
        <f>K16+L16</f>
        <v/>
      </c>
      <c r="N16" s="178" t="n">
        <v>7</v>
      </c>
      <c r="O16" s="88" t="n">
        <v>8</v>
      </c>
      <c r="P16" s="145" t="n">
        <v>7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3308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7426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1784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3913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10513</v>
      </c>
      <c r="D25" s="76" t="n">
        <v>10314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46038</v>
      </c>
      <c r="D27" s="76" t="n">
        <v>45514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11505</v>
      </c>
      <c r="D28" s="76" t="n">
        <v>11505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4306</v>
      </c>
      <c r="D29" s="76" t="n">
        <v>4306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8512</v>
      </c>
      <c r="D30" s="76" t="n">
        <v>8512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14385</v>
      </c>
      <c r="D31" s="76" t="n">
        <v>13993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5550</v>
      </c>
      <c r="D32" s="76" t="n">
        <v>5550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B33"/>
  <sheetViews>
    <sheetView topLeftCell="C4" zoomScaleNormal="100" zoomScaleSheetLayoutView="70" workbookViewId="0">
      <selection activeCell="I7" sqref="I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3.5546875" customWidth="1" style="1" min="14" max="15"/>
    <col width="11.44140625" customWidth="1" style="1" min="16" max="16"/>
    <col width="13.5546875" customWidth="1" style="1" min="17" max="17"/>
    <col width="18.44140625" bestFit="1" customWidth="1" style="1" min="18" max="18"/>
    <col width="5.5546875" customWidth="1" style="1" min="19" max="19"/>
    <col width="4.6640625" customWidth="1" style="1" min="20" max="20"/>
    <col hidden="1" width="4.6640625" customWidth="1" style="1" min="21" max="22"/>
    <col width="4.6640625" customWidth="1" style="1" min="23" max="28"/>
    <col width="9.109375" customWidth="1" style="1" min="29" max="34"/>
    <col width="9.109375" customWidth="1" style="1" min="35" max="16384"/>
  </cols>
  <sheetData>
    <row r="1" ht="6" customHeight="1"/>
    <row r="2" ht="22.5" customHeight="1">
      <c r="B2" t="inlineStr">
        <is>
          <t>Production Date</t>
        </is>
      </c>
      <c r="C2" s="2" t="n">
        <v>44848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15.7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1" t="inlineStr">
        <is>
          <t>ssrs</t>
        </is>
      </c>
      <c r="O4" s="134" t="inlineStr">
        <is>
          <t>paper</t>
        </is>
      </c>
      <c r="P4" s="134" t="inlineStr">
        <is>
          <t>ssrs</t>
        </is>
      </c>
      <c r="Q4" s="134" t="n"/>
    </row>
    <row r="5" ht="43.2" customFormat="1" customHeight="1" s="4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77" t="inlineStr">
        <is>
          <t xml:space="preserve">Scheduled </t>
        </is>
      </c>
      <c r="O5" s="12" t="inlineStr">
        <is>
          <t xml:space="preserve">Target </t>
        </is>
      </c>
      <c r="P5" s="141" t="inlineStr">
        <is>
          <t>Actual</t>
        </is>
      </c>
      <c r="Q5" s="12" t="inlineStr">
        <is>
          <t>Target EE Hours</t>
        </is>
      </c>
      <c r="R5" s="184" t="n"/>
      <c r="V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35180</v>
      </c>
      <c r="G6" s="117" t="n">
        <v>18184.907</v>
      </c>
      <c r="H6" s="117" t="n">
        <v>4422.238749</v>
      </c>
      <c r="I6" s="152">
        <f>SUM(H6,G6)</f>
        <v/>
      </c>
      <c r="J6" s="119" t="n">
        <v>34828</v>
      </c>
      <c r="K6" s="117" t="n">
        <v>17864.959</v>
      </c>
      <c r="L6" s="117" t="n">
        <v>4463.665143</v>
      </c>
      <c r="M6" s="152">
        <f>K6+L6</f>
        <v/>
      </c>
      <c r="N6" s="178" t="n">
        <v>82</v>
      </c>
      <c r="O6" s="88" t="n">
        <v>78</v>
      </c>
      <c r="P6" s="145" t="n">
        <v>76</v>
      </c>
      <c r="Q6" s="181">
        <f>IF(J6=0,((F6/V6)),((J6/V6)))</f>
        <v/>
      </c>
      <c r="V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53" t="n"/>
      <c r="J7" s="120" t="n"/>
      <c r="K7" s="118" t="n"/>
      <c r="L7" s="118" t="n"/>
      <c r="M7" s="163" t="n"/>
      <c r="N7" s="179" t="inlineStr">
        <is>
          <t>Absent</t>
        </is>
      </c>
      <c r="O7" s="86" t="inlineStr">
        <is>
          <t>Absent</t>
        </is>
      </c>
      <c r="P7" s="143">
        <f>O6-P6</f>
        <v/>
      </c>
      <c r="Q7" s="118" t="n"/>
      <c r="X7" s="4" t="n"/>
      <c r="Y7" s="4" t="n"/>
      <c r="Z7" s="4" t="n"/>
      <c r="AA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1787</v>
      </c>
      <c r="G8" s="117" t="n">
        <v>9478.057000000001</v>
      </c>
      <c r="H8" s="117" t="n">
        <v>11554.567244</v>
      </c>
      <c r="I8" s="152">
        <f>SUM(H8,G8)</f>
        <v/>
      </c>
      <c r="J8" s="119" t="n">
        <v>1290</v>
      </c>
      <c r="K8" s="117" t="n">
        <v>6551.097</v>
      </c>
      <c r="L8" s="117" t="n">
        <v>9374.269210999999</v>
      </c>
      <c r="M8" s="152">
        <f>K8+L8</f>
        <v/>
      </c>
      <c r="N8" s="178" t="n">
        <v>27</v>
      </c>
      <c r="O8" s="88" t="n">
        <v>28</v>
      </c>
      <c r="P8" s="145" t="n">
        <v>26</v>
      </c>
      <c r="Q8" s="117" t="n"/>
    </row>
    <row r="9">
      <c r="B9" s="16" t="inlineStr">
        <is>
          <t>SMITH'S</t>
        </is>
      </c>
      <c r="C9" s="17" t="n">
        <v>5105</v>
      </c>
      <c r="E9" s="161" t="inlineStr">
        <is>
          <t>Rm 2 Extra</t>
        </is>
      </c>
      <c r="F9" s="120" t="n"/>
      <c r="G9" s="118" t="n"/>
      <c r="H9" s="118" t="n"/>
      <c r="I9" s="153" t="n"/>
      <c r="J9" s="120" t="n"/>
      <c r="K9" s="118" t="n"/>
      <c r="L9" s="118" t="n"/>
      <c r="M9" s="163" t="n"/>
      <c r="N9" s="179" t="inlineStr">
        <is>
          <t>Absent</t>
        </is>
      </c>
      <c r="O9" s="86" t="inlineStr">
        <is>
          <t>Absent</t>
        </is>
      </c>
      <c r="P9" s="143">
        <f>O8-P8</f>
        <v/>
      </c>
      <c r="Q9" s="118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19886</v>
      </c>
      <c r="G10" s="117" t="n">
        <v>14409.3005</v>
      </c>
      <c r="H10" s="117" t="n">
        <v>564.02849</v>
      </c>
      <c r="I10" s="152">
        <f>SUM(H10,G10)</f>
        <v/>
      </c>
      <c r="J10" s="119" t="n">
        <v>20067</v>
      </c>
      <c r="K10" s="117" t="n">
        <v>14568.636</v>
      </c>
      <c r="L10" s="117" t="n">
        <v>615.0593700000001</v>
      </c>
      <c r="M10" s="152">
        <f>K10+L10</f>
        <v/>
      </c>
      <c r="N10" s="178" t="n">
        <v>49</v>
      </c>
      <c r="O10" s="88" t="n">
        <v>47</v>
      </c>
      <c r="P10" s="145" t="n">
        <v>48</v>
      </c>
      <c r="Q10" s="181">
        <f>IF(J10=0,((F10/V10)),((J10/V10)))</f>
        <v/>
      </c>
      <c r="V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53" t="n"/>
      <c r="J11" s="120" t="n"/>
      <c r="K11" s="118" t="n"/>
      <c r="L11" s="118" t="n"/>
      <c r="M11" s="163" t="n"/>
      <c r="N11" s="179" t="inlineStr">
        <is>
          <t>Absent</t>
        </is>
      </c>
      <c r="O11" s="86" t="inlineStr">
        <is>
          <t>Absent</t>
        </is>
      </c>
      <c r="P11" s="143">
        <f>O10-P10</f>
        <v/>
      </c>
      <c r="Q11" s="118" t="n"/>
    </row>
    <row r="12">
      <c r="A12" s="166" t="n"/>
      <c r="B12" s="16" t="inlineStr">
        <is>
          <t>WM DC</t>
        </is>
      </c>
      <c r="C12" s="17" t="n">
        <v>3486</v>
      </c>
      <c r="E12" s="161" t="inlineStr">
        <is>
          <t>Room 4</t>
        </is>
      </c>
      <c r="F12" s="119" t="n">
        <v>14410</v>
      </c>
      <c r="G12" s="117" t="n">
        <v>13533.067</v>
      </c>
      <c r="H12" s="117" t="n">
        <v>16950.96680399999</v>
      </c>
      <c r="I12" s="152">
        <f>SUM(H12,G12)</f>
        <v/>
      </c>
      <c r="J12" s="119" t="n">
        <v>13771</v>
      </c>
      <c r="K12" s="117" t="n">
        <v>12889.134</v>
      </c>
      <c r="L12" s="117" t="n">
        <v>16084.576694</v>
      </c>
      <c r="M12" s="152">
        <f>K12+L12</f>
        <v/>
      </c>
      <c r="N12" s="178" t="n">
        <v>53</v>
      </c>
      <c r="O12" s="88" t="n">
        <v>50</v>
      </c>
      <c r="P12" s="145" t="n">
        <v>46</v>
      </c>
      <c r="Q12" s="181">
        <f>IF(J12=0,((F12/V12)),((J12/V12)))</f>
        <v/>
      </c>
      <c r="V12" s="1" t="n">
        <v>35</v>
      </c>
    </row>
    <row r="13">
      <c r="B13" s="16" t="inlineStr">
        <is>
          <t>ALBSFWY PHX</t>
        </is>
      </c>
      <c r="C13" s="17" t="n">
        <v>8992</v>
      </c>
      <c r="E13" s="161" t="inlineStr">
        <is>
          <t>Rm 4 Extra</t>
        </is>
      </c>
      <c r="F13" s="120" t="n"/>
      <c r="G13" s="118" t="n"/>
      <c r="H13" s="118" t="n"/>
      <c r="I13" s="153" t="n"/>
      <c r="J13" s="120" t="n"/>
      <c r="K13" s="118" t="n"/>
      <c r="L13" s="118" t="n"/>
      <c r="M13" s="163" t="n"/>
      <c r="N13" s="179" t="inlineStr">
        <is>
          <t>Absent</t>
        </is>
      </c>
      <c r="O13" s="86" t="inlineStr">
        <is>
          <t>Absent</t>
        </is>
      </c>
      <c r="P13" s="143">
        <f>O12-P12</f>
        <v/>
      </c>
      <c r="Q13" s="118" t="n"/>
    </row>
    <row r="14">
      <c r="B14" s="16" t="inlineStr">
        <is>
          <t>KING SOOPERS</t>
        </is>
      </c>
      <c r="C14" s="17" t="n">
        <v>10321</v>
      </c>
      <c r="E14" s="161" t="inlineStr">
        <is>
          <t>Room 5</t>
        </is>
      </c>
      <c r="F14" s="119" t="n">
        <v>25685</v>
      </c>
      <c r="G14" s="117" t="n">
        <v>30549.11575</v>
      </c>
      <c r="H14" s="117" t="n">
        <v>31888.373434</v>
      </c>
      <c r="I14" s="152">
        <f>SUM(H14,G14)</f>
        <v/>
      </c>
      <c r="J14" s="119" t="n">
        <v>24363</v>
      </c>
      <c r="K14" s="117" t="n">
        <v>29220.69225</v>
      </c>
      <c r="L14" s="117" t="n">
        <v>30439.25008099999</v>
      </c>
      <c r="M14" s="152">
        <f>K14+L14</f>
        <v/>
      </c>
      <c r="N14" s="178" t="n">
        <v>76</v>
      </c>
      <c r="O14" s="88" t="n">
        <v>77</v>
      </c>
      <c r="P14" s="145" t="n">
        <v>69</v>
      </c>
      <c r="Q14" s="181">
        <f>IF(J14=0,((F14/V14)),((J14/V14)))</f>
        <v/>
      </c>
      <c r="V14" s="1" t="n">
        <v>42</v>
      </c>
    </row>
    <row r="15">
      <c r="B15" s="28" t="inlineStr">
        <is>
          <t>FRY'S</t>
        </is>
      </c>
      <c r="C15" s="17" t="n">
        <v>31742</v>
      </c>
      <c r="E15" s="161" t="inlineStr">
        <is>
          <t>Rm 5 Extra</t>
        </is>
      </c>
      <c r="F15" s="120" t="n"/>
      <c r="G15" s="118" t="n"/>
      <c r="H15" s="118" t="n"/>
      <c r="I15" s="153" t="n"/>
      <c r="J15" s="120" t="n"/>
      <c r="K15" s="118" t="n"/>
      <c r="L15" s="118" t="n"/>
      <c r="M15" s="163" t="n"/>
      <c r="N15" s="179" t="inlineStr">
        <is>
          <t>Absent</t>
        </is>
      </c>
      <c r="O15" s="86" t="inlineStr">
        <is>
          <t>Absent</t>
        </is>
      </c>
      <c r="P15" s="143">
        <f>O14-P14</f>
        <v/>
      </c>
      <c r="Q15" s="118" t="n"/>
    </row>
    <row r="16">
      <c r="B16" s="43" t="inlineStr">
        <is>
          <t>RALPHS</t>
        </is>
      </c>
      <c r="C16" s="17" t="n">
        <v>1899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8128.319147999999</v>
      </c>
      <c r="I16" s="152">
        <f>SUM(H16,G16)</f>
        <v/>
      </c>
      <c r="J16" s="119" t="n">
        <v>0</v>
      </c>
      <c r="K16" s="117" t="n">
        <v>0</v>
      </c>
      <c r="L16" s="117" t="n">
        <v>7969.047337999999</v>
      </c>
      <c r="M16" s="152">
        <f>K16+L16</f>
        <v/>
      </c>
      <c r="N16" s="178" t="n">
        <v>13</v>
      </c>
      <c r="O16" s="88" t="n">
        <v>14</v>
      </c>
      <c r="P16" s="145" t="n">
        <v>12</v>
      </c>
      <c r="Q16" s="180" t="n"/>
    </row>
    <row r="17" ht="15" customFormat="1" customHeight="1" s="4" thickBot="1">
      <c r="B17" s="43" t="inlineStr">
        <is>
          <t xml:space="preserve">DILLONS </t>
        </is>
      </c>
      <c r="C17" s="17" t="n">
        <v>2903</v>
      </c>
      <c r="E17" s="161" t="inlineStr">
        <is>
          <t>Rm 6 Extra</t>
        </is>
      </c>
      <c r="F17" s="154" t="n"/>
      <c r="G17" s="155" t="n"/>
      <c r="H17" s="155" t="n"/>
      <c r="I17" s="156" t="n"/>
      <c r="J17" s="154" t="n"/>
      <c r="K17" s="155" t="n"/>
      <c r="L17" s="155" t="n"/>
      <c r="M17" s="164" t="n"/>
      <c r="N17" s="179" t="inlineStr">
        <is>
          <t>Absent</t>
        </is>
      </c>
      <c r="O17" s="86" t="inlineStr">
        <is>
          <t>Absent</t>
        </is>
      </c>
      <c r="P17" s="143">
        <f>O16-P16</f>
        <v/>
      </c>
      <c r="Q17" s="155" t="n"/>
      <c r="R17" s="27" t="n"/>
      <c r="S17" s="27" t="n"/>
      <c r="T17" s="27" t="n"/>
      <c r="AB17" s="1" t="n"/>
    </row>
    <row r="18" ht="15" customHeight="1" thickBot="1">
      <c r="B18" s="16" t="inlineStr">
        <is>
          <t>SBUX PHX</t>
        </is>
      </c>
      <c r="C18" s="17" t="n">
        <v>8540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148">
        <f>SUM(N16,N14,N12,N10,N8,N6)</f>
        <v/>
      </c>
      <c r="O18" s="148">
        <f>SUM(O16,O14,O12,O10,O8,O6)</f>
        <v/>
      </c>
      <c r="P18" s="148">
        <f>SUM(P16,P14,P12,P10,P8,P6)</f>
        <v/>
      </c>
      <c r="Q18" s="182" t="n"/>
    </row>
    <row r="19" ht="15" customHeight="1" thickBot="1">
      <c r="B19" s="16" t="inlineStr">
        <is>
          <t>SBUX LV B</t>
        </is>
      </c>
      <c r="C19" s="17" t="n">
        <v>578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146" t="inlineStr">
        <is>
          <t>Absent</t>
        </is>
      </c>
      <c r="O19" s="146" t="inlineStr">
        <is>
          <t>Absent</t>
        </is>
      </c>
      <c r="P19" s="147">
        <f>SUM(P15,P13,P11,P9,P7,P17)</f>
        <v/>
      </c>
      <c r="Q19" s="183" t="n"/>
    </row>
    <row r="20">
      <c r="B20" s="16" t="inlineStr">
        <is>
          <t>SBUX LV</t>
        </is>
      </c>
      <c r="C20" s="17" t="n">
        <v>4192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9">
        <f>IFERROR(P19/O18,0)</f>
        <v/>
      </c>
      <c r="Q20" s="139" t="n"/>
    </row>
    <row r="21" ht="15" customHeight="1" thickBot="1">
      <c r="A21" s="123" t="n"/>
      <c r="B21" s="168" t="inlineStr">
        <is>
          <t>K&amp;G</t>
        </is>
      </c>
      <c r="C21" s="17" t="n">
        <v>1287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8685</v>
      </c>
      <c r="D25" s="76" t="n">
        <v>8979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P26" s="4" t="n"/>
      <c r="Q26" s="4" t="n"/>
    </row>
    <row r="27">
      <c r="B27" s="74" t="inlineStr">
        <is>
          <t>KRG</t>
        </is>
      </c>
      <c r="C27" s="122" t="n">
        <v>47949</v>
      </c>
      <c r="D27" s="76" t="n">
        <v>43464</v>
      </c>
      <c r="E27" s="77">
        <f>IFERROR(D27-C27,0)</f>
        <v/>
      </c>
      <c r="G27" s="53" t="n"/>
      <c r="M27" s="53" t="n"/>
      <c r="P27" s="4" t="n"/>
      <c r="Q27" s="4" t="n"/>
    </row>
    <row r="28">
      <c r="B28" s="74" t="inlineStr">
        <is>
          <t>KRG HC</t>
        </is>
      </c>
      <c r="C28" s="122" t="n">
        <v>7698</v>
      </c>
      <c r="D28" s="76" t="n">
        <v>7698</v>
      </c>
      <c r="E28" s="77">
        <f>IFERROR(D28-C28,0)</f>
        <v/>
      </c>
      <c r="P28" s="4" t="n"/>
      <c r="Q28" s="4" t="n"/>
    </row>
    <row r="29">
      <c r="B29" s="74" t="inlineStr">
        <is>
          <t>QT</t>
        </is>
      </c>
      <c r="C29" s="122" t="n">
        <v>0</v>
      </c>
      <c r="D29" s="76" t="n">
        <v>0</v>
      </c>
      <c r="E29" s="77">
        <f>IFERROR(D29-C29,0)</f>
        <v/>
      </c>
      <c r="P29" s="4" t="n"/>
      <c r="Q29" s="4" t="n"/>
    </row>
    <row r="30">
      <c r="B30" s="74" t="inlineStr">
        <is>
          <t>WM</t>
        </is>
      </c>
      <c r="C30" s="122" t="n">
        <v>12198</v>
      </c>
      <c r="D30" s="76" t="n">
        <v>12198</v>
      </c>
      <c r="E30" s="77">
        <f>IFERROR(D30-C30,0)</f>
        <v/>
      </c>
      <c r="J30" s="53" t="n"/>
      <c r="K30" s="53" t="n"/>
      <c r="P30" s="4" t="n"/>
      <c r="Q30" s="4" t="n"/>
    </row>
    <row r="31">
      <c r="B31" s="74" t="inlineStr">
        <is>
          <t>SBUX</t>
        </is>
      </c>
      <c r="C31" s="122" t="n">
        <v>12455</v>
      </c>
      <c r="D31" s="76" t="n">
        <v>14018</v>
      </c>
      <c r="E31" s="77">
        <f>IFERROR(D31-C31,0)</f>
        <v/>
      </c>
      <c r="K31" s="53" t="n"/>
      <c r="P31" s="4" t="n"/>
      <c r="Q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7990</v>
      </c>
      <c r="D33" s="80" t="n">
        <v>7990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topLeftCell="A3" zoomScaleNormal="100" zoomScaleSheetLayoutView="70" workbookViewId="0">
      <selection activeCell="N3" sqref="N1:N1048576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44849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78</v>
      </c>
      <c r="E6" s="161" t="inlineStr">
        <is>
          <t xml:space="preserve">Room 1 </t>
        </is>
      </c>
      <c r="F6" s="119" t="n">
        <v>37345</v>
      </c>
      <c r="G6" s="117" t="n">
        <v>19613.212</v>
      </c>
      <c r="H6" s="117" t="n">
        <v>5458.100800000001</v>
      </c>
      <c r="I6" s="152">
        <f>G6+H6</f>
        <v/>
      </c>
      <c r="J6" s="119" t="n">
        <v>37607</v>
      </c>
      <c r="K6" s="117" t="n">
        <v>19673.134</v>
      </c>
      <c r="L6" s="117" t="n">
        <v>5211.31604</v>
      </c>
      <c r="M6" s="162">
        <f>K6+L6</f>
        <v/>
      </c>
      <c r="N6" s="198" t="n">
        <v>93</v>
      </c>
      <c r="O6" s="199" t="n">
        <v>76</v>
      </c>
      <c r="P6" s="199" t="n">
        <v>90</v>
      </c>
      <c r="Q6" s="200" t="n">
        <v>93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1642</v>
      </c>
      <c r="G8" s="117" t="n">
        <v>8802.210999999999</v>
      </c>
      <c r="H8" s="117" t="n">
        <v>11163.046924</v>
      </c>
      <c r="I8" s="152">
        <f>G8+H8</f>
        <v/>
      </c>
      <c r="J8" s="119" t="n">
        <v>1824</v>
      </c>
      <c r="K8" s="117" t="n">
        <v>9641.587</v>
      </c>
      <c r="L8" s="117" t="n">
        <v>11900.837175</v>
      </c>
      <c r="M8" s="162">
        <f>K8+L8</f>
        <v/>
      </c>
      <c r="N8" s="178" t="n">
        <v>33</v>
      </c>
      <c r="O8" s="88" t="n">
        <v>28</v>
      </c>
      <c r="P8" s="88" t="n">
        <v>32</v>
      </c>
      <c r="Q8" s="145" t="n">
        <v>36</v>
      </c>
      <c r="R8" s="191" t="n"/>
    </row>
    <row r="9">
      <c r="B9" s="16" t="inlineStr">
        <is>
          <t>SMITH'S</t>
        </is>
      </c>
      <c r="C9" s="17" t="n">
        <v>5971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795</v>
      </c>
      <c r="E10" s="161" t="inlineStr">
        <is>
          <t>Room 3</t>
        </is>
      </c>
      <c r="F10" s="119" t="n">
        <v>22235</v>
      </c>
      <c r="G10" s="117" t="n">
        <v>15745.901</v>
      </c>
      <c r="H10" s="117" t="n">
        <v>906.3442660000001</v>
      </c>
      <c r="I10" s="152">
        <f>G10+H10</f>
        <v/>
      </c>
      <c r="J10" s="119" t="n">
        <v>22124</v>
      </c>
      <c r="K10" s="117" t="n">
        <v>15504.817</v>
      </c>
      <c r="L10" s="117" t="n">
        <v>920.814347</v>
      </c>
      <c r="M10" s="162">
        <f>K10+L10</f>
        <v/>
      </c>
      <c r="N10" s="178" t="n">
        <v>53</v>
      </c>
      <c r="O10" s="88" t="n">
        <v>49</v>
      </c>
      <c r="P10" s="88" t="n">
        <v>51</v>
      </c>
      <c r="Q10" s="145" t="n">
        <v>54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1812</v>
      </c>
      <c r="E12" s="161" t="inlineStr">
        <is>
          <t>Room 4</t>
        </is>
      </c>
      <c r="F12" s="119" t="n">
        <v>17686</v>
      </c>
      <c r="G12" s="117" t="n">
        <v>15224.808</v>
      </c>
      <c r="H12" s="117" t="n">
        <v>19860.93229200002</v>
      </c>
      <c r="I12" s="152">
        <f>G12+H12</f>
        <v/>
      </c>
      <c r="J12" s="119" t="n">
        <v>17886</v>
      </c>
      <c r="K12" s="117" t="n">
        <v>15695.1075</v>
      </c>
      <c r="L12" s="117" t="n">
        <v>20136.962043</v>
      </c>
      <c r="M12" s="162">
        <f>K12+L12</f>
        <v/>
      </c>
      <c r="N12" s="178" t="n">
        <v>54</v>
      </c>
      <c r="O12" s="88" t="n">
        <v>49</v>
      </c>
      <c r="P12" s="88" t="n">
        <v>54</v>
      </c>
      <c r="Q12" s="145" t="n">
        <v>54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6551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13607</v>
      </c>
      <c r="E14" s="161" t="inlineStr">
        <is>
          <t>Room 5</t>
        </is>
      </c>
      <c r="F14" s="119" t="n">
        <v>15665</v>
      </c>
      <c r="G14" s="117" t="n">
        <v>18517.92925</v>
      </c>
      <c r="H14" s="117" t="n">
        <v>19524.670476</v>
      </c>
      <c r="I14" s="152">
        <f>G14+H14</f>
        <v/>
      </c>
      <c r="J14" s="119" t="n">
        <v>14686</v>
      </c>
      <c r="K14" s="117" t="n">
        <v>17542.61625</v>
      </c>
      <c r="L14" s="117" t="n">
        <v>18470.065007</v>
      </c>
      <c r="M14" s="162">
        <f>K14+L14</f>
        <v/>
      </c>
      <c r="N14" s="178" t="n">
        <v>74</v>
      </c>
      <c r="O14" s="88" t="n">
        <v>57</v>
      </c>
      <c r="P14" s="88" t="n">
        <v>76</v>
      </c>
      <c r="Q14" s="145" t="n">
        <v>76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27773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1060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5183.915458000001</v>
      </c>
      <c r="I16" s="152">
        <f>G16+H16</f>
        <v/>
      </c>
      <c r="J16" s="119" t="n">
        <v>0</v>
      </c>
      <c r="K16" s="117" t="n">
        <v>0</v>
      </c>
      <c r="L16" s="117" t="n">
        <v>5106.158944000001</v>
      </c>
      <c r="M16" s="162">
        <f>K16+L16</f>
        <v/>
      </c>
      <c r="N16" s="178" t="n">
        <v>11</v>
      </c>
      <c r="O16" s="88" t="n">
        <v>10</v>
      </c>
      <c r="P16" s="88" t="n">
        <v>12</v>
      </c>
      <c r="Q16" s="145" t="n">
        <v>12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17" t="n">
        <v>2900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14073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SUM(P15,P13,P11,P9,Q7,P17)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0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17" t="n">
        <v>488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13653</v>
      </c>
      <c r="D25" s="76" t="n">
        <v>12929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40708</v>
      </c>
      <c r="D27" s="76" t="n">
        <v>40813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8621</v>
      </c>
      <c r="D28" s="76" t="n">
        <v>8621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2710</v>
      </c>
      <c r="D29" s="76" t="n">
        <v>2710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6294</v>
      </c>
      <c r="D30" s="76" t="n">
        <v>6294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14675</v>
      </c>
      <c r="D31" s="76" t="n">
        <v>14847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4290</v>
      </c>
      <c r="D32" s="76" t="n">
        <v>4290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3636</v>
      </c>
      <c r="D33" s="80" t="n">
        <v>3636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6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zoomScaleNormal="100" zoomScaleSheetLayoutView="70" workbookViewId="0">
      <selection activeCell="J22" sqref="J22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44850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18391</v>
      </c>
      <c r="G6" s="117" t="n"/>
      <c r="H6" s="117" t="n"/>
      <c r="I6" s="152">
        <f>G6+H6</f>
        <v/>
      </c>
      <c r="J6" s="119" t="n">
        <v>17098</v>
      </c>
      <c r="K6" s="117" t="n"/>
      <c r="L6" s="117" t="n"/>
      <c r="M6" s="162">
        <f>K6+L6</f>
        <v/>
      </c>
      <c r="N6" s="198" t="n">
        <v>79</v>
      </c>
      <c r="O6" s="199" t="n">
        <v>58</v>
      </c>
      <c r="P6" s="199" t="n">
        <v>78</v>
      </c>
      <c r="Q6" s="200" t="n">
        <v>93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1471</v>
      </c>
      <c r="G8" s="117" t="n"/>
      <c r="H8" s="117" t="n"/>
      <c r="I8" s="152">
        <f>G8+H8</f>
        <v/>
      </c>
      <c r="J8" s="119" t="n">
        <v>950</v>
      </c>
      <c r="K8" s="117" t="n"/>
      <c r="L8" s="117" t="n"/>
      <c r="M8" s="162">
        <f>K8+L8</f>
        <v/>
      </c>
      <c r="N8" s="178" t="n">
        <v>19</v>
      </c>
      <c r="O8" s="88" t="n">
        <v>18</v>
      </c>
      <c r="P8" s="88" t="n">
        <v>23</v>
      </c>
      <c r="Q8" s="145" t="n">
        <v>36</v>
      </c>
      <c r="R8" s="191" t="n"/>
    </row>
    <row r="9">
      <c r="B9" s="16" t="inlineStr">
        <is>
          <t>SMITH'S</t>
        </is>
      </c>
      <c r="C9" s="17" t="n">
        <v>3376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6544</v>
      </c>
      <c r="G10" s="117" t="n"/>
      <c r="H10" s="117" t="n"/>
      <c r="I10" s="152">
        <f>G10+H10</f>
        <v/>
      </c>
      <c r="J10" s="119" t="n">
        <v>6647</v>
      </c>
      <c r="K10" s="117" t="n"/>
      <c r="L10" s="117" t="n"/>
      <c r="M10" s="162">
        <f>K10+L10</f>
        <v/>
      </c>
      <c r="N10" s="178" t="n">
        <v>11</v>
      </c>
      <c r="O10" s="88" t="n">
        <v>8</v>
      </c>
      <c r="P10" s="88" t="n">
        <v>8</v>
      </c>
      <c r="Q10" s="145" t="n">
        <v>54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6240</v>
      </c>
      <c r="G12" s="117" t="n"/>
      <c r="H12" s="117" t="n"/>
      <c r="I12" s="152">
        <f>G12+H12</f>
        <v/>
      </c>
      <c r="J12" s="119" t="n">
        <v>4819</v>
      </c>
      <c r="K12" s="117" t="n"/>
      <c r="L12" s="117" t="n"/>
      <c r="M12" s="162">
        <f>K12+L12</f>
        <v/>
      </c>
      <c r="N12" s="178" t="n">
        <v>29</v>
      </c>
      <c r="O12" s="88" t="n">
        <v>23</v>
      </c>
      <c r="P12" s="88" t="n">
        <v>29</v>
      </c>
      <c r="Q12" s="145" t="n">
        <v>54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8458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10168</v>
      </c>
      <c r="E14" s="161" t="inlineStr">
        <is>
          <t>Room 5</t>
        </is>
      </c>
      <c r="F14" s="119" t="n">
        <v>6686</v>
      </c>
      <c r="G14" s="117" t="n"/>
      <c r="H14" s="117" t="n"/>
      <c r="I14" s="152">
        <f>G14+H14</f>
        <v/>
      </c>
      <c r="J14" s="119" t="n">
        <v>5837</v>
      </c>
      <c r="K14" s="117" t="n"/>
      <c r="L14" s="117" t="n"/>
      <c r="M14" s="162">
        <f>K14+L14</f>
        <v/>
      </c>
      <c r="N14" s="178" t="n">
        <v>17</v>
      </c>
      <c r="O14" s="88" t="n">
        <v>12</v>
      </c>
      <c r="P14" s="88" t="n">
        <v>17</v>
      </c>
      <c r="Q14" s="145" t="n">
        <v>76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31044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/>
      <c r="H16" s="117" t="n"/>
      <c r="I16" s="152">
        <f>G16+H16</f>
        <v/>
      </c>
      <c r="J16" s="119" t="n"/>
      <c r="K16" s="117" t="n"/>
      <c r="L16" s="117" t="n"/>
      <c r="M16" s="162">
        <f>K16+L16</f>
        <v/>
      </c>
      <c r="N16" s="178" t="n">
        <v>0</v>
      </c>
      <c r="O16" s="88" t="n">
        <v>0</v>
      </c>
      <c r="P16" s="88" t="n">
        <v>0</v>
      </c>
      <c r="Q16" s="145" t="n">
        <v>12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17" t="n">
        <v>1971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9578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1016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SUM(P15,P13,P11,P9,Q7,P17)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4407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17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9402</v>
      </c>
      <c r="D25" s="76" t="n">
        <v>8458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26626</v>
      </c>
      <c r="D27" s="76" t="n">
        <v>20364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0</v>
      </c>
      <c r="D28" s="76" t="n">
        <v>0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0</v>
      </c>
      <c r="D29" s="76" t="n">
        <v>0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0</v>
      </c>
      <c r="D30" s="76" t="n">
        <v>0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13410</v>
      </c>
      <c r="D31" s="76" t="n">
        <v>15001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7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zoomScaleNormal="100" zoomScaleSheetLayoutView="70" workbookViewId="0">
      <selection activeCell="F19" sqref="F1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44851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78</v>
      </c>
      <c r="E6" s="161" t="inlineStr">
        <is>
          <t xml:space="preserve">Room 1 </t>
        </is>
      </c>
      <c r="F6" s="119" t="n">
        <v>32641</v>
      </c>
      <c r="G6" s="117" t="n">
        <v>16581.293</v>
      </c>
      <c r="H6" s="117" t="n">
        <v>5035.550093999999</v>
      </c>
      <c r="I6" s="152">
        <f>G6+H6</f>
        <v/>
      </c>
      <c r="J6" s="119" t="n">
        <v>33482</v>
      </c>
      <c r="K6" s="117" t="n">
        <v>17000.54275</v>
      </c>
      <c r="L6" s="117" t="n">
        <v>5255.367643</v>
      </c>
      <c r="M6" s="162">
        <f>K6+L6</f>
        <v/>
      </c>
      <c r="N6" s="198" t="n">
        <v>82</v>
      </c>
      <c r="O6" s="199" t="n">
        <v>72</v>
      </c>
      <c r="P6" s="199" t="n">
        <v>82</v>
      </c>
      <c r="Q6" s="200" t="n">
        <v>85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1621</v>
      </c>
      <c r="G8" s="117" t="n">
        <v>8674.312</v>
      </c>
      <c r="H8" s="117" t="n">
        <v>10545.393786</v>
      </c>
      <c r="I8" s="152">
        <f>G8+H8</f>
        <v/>
      </c>
      <c r="J8" s="119" t="n">
        <v>2030</v>
      </c>
      <c r="K8" s="117" t="n">
        <v>11134.953</v>
      </c>
      <c r="L8" s="117" t="n">
        <v>12217.64110299999</v>
      </c>
      <c r="M8" s="162">
        <f>K8+L8</f>
        <v/>
      </c>
      <c r="N8" s="178" t="n">
        <v>30</v>
      </c>
      <c r="O8" s="88" t="n">
        <v>21</v>
      </c>
      <c r="P8" s="88" t="n">
        <v>25</v>
      </c>
      <c r="Q8" s="145" t="n">
        <v>29</v>
      </c>
      <c r="R8" s="191" t="n"/>
    </row>
    <row r="9">
      <c r="B9" s="16" t="inlineStr">
        <is>
          <t>SMITH'S</t>
        </is>
      </c>
      <c r="C9" s="17" t="n">
        <v>3817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400</v>
      </c>
      <c r="E10" s="161" t="inlineStr">
        <is>
          <t>Room 3</t>
        </is>
      </c>
      <c r="F10" s="119" t="n">
        <v>20711</v>
      </c>
      <c r="G10" s="117" t="n">
        <v>14509.3145</v>
      </c>
      <c r="H10" s="117" t="n">
        <v>613.169004</v>
      </c>
      <c r="I10" s="152">
        <f>G10+H10</f>
        <v/>
      </c>
      <c r="J10" s="119" t="n">
        <v>20786</v>
      </c>
      <c r="K10" s="117" t="n">
        <v>14491.2665</v>
      </c>
      <c r="L10" s="117" t="n">
        <v>603.658714</v>
      </c>
      <c r="M10" s="162">
        <f>K10+L10</f>
        <v/>
      </c>
      <c r="N10" s="178" t="n">
        <v>50</v>
      </c>
      <c r="O10" s="88" t="n">
        <v>47</v>
      </c>
      <c r="P10" s="88" t="n">
        <v>49</v>
      </c>
      <c r="Q10" s="145" t="n">
        <v>51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1692</v>
      </c>
      <c r="E12" s="161" t="inlineStr">
        <is>
          <t>Room 4</t>
        </is>
      </c>
      <c r="F12" s="119" t="n">
        <v>13016</v>
      </c>
      <c r="G12" s="117" t="n">
        <v>11873.878</v>
      </c>
      <c r="H12" s="117" t="n">
        <v>16273.559053</v>
      </c>
      <c r="I12" s="152">
        <f>G12+H12</f>
        <v/>
      </c>
      <c r="J12" s="119" t="n">
        <v>12910</v>
      </c>
      <c r="K12" s="117" t="n">
        <v>11885.9585</v>
      </c>
      <c r="L12" s="117" t="n">
        <v>16327.092557</v>
      </c>
      <c r="M12" s="162">
        <f>K12+L12</f>
        <v/>
      </c>
      <c r="N12" s="178" t="n">
        <v>45</v>
      </c>
      <c r="O12" s="88" t="n">
        <v>45</v>
      </c>
      <c r="P12" s="88" t="n">
        <v>47</v>
      </c>
      <c r="Q12" s="145" t="n">
        <v>47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8025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14897</v>
      </c>
      <c r="E14" s="161" t="inlineStr">
        <is>
          <t>Room 5</t>
        </is>
      </c>
      <c r="F14" s="119" t="n">
        <v>19729</v>
      </c>
      <c r="G14" s="117" t="n">
        <v>22689.34275</v>
      </c>
      <c r="H14" s="117" t="n">
        <v>23745.232259</v>
      </c>
      <c r="I14" s="152">
        <f>G14+H14</f>
        <v/>
      </c>
      <c r="J14" s="119" t="n">
        <v>19125</v>
      </c>
      <c r="K14" s="117" t="n">
        <v>21886.15575</v>
      </c>
      <c r="L14" s="117" t="n">
        <v>22888.405292</v>
      </c>
      <c r="M14" s="162">
        <f>K14+L14</f>
        <v/>
      </c>
      <c r="N14" s="178" t="n">
        <v>72</v>
      </c>
      <c r="O14" s="88" t="n">
        <v>60</v>
      </c>
      <c r="P14" s="88" t="n">
        <v>71</v>
      </c>
      <c r="Q14" s="145" t="n">
        <v>71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25112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1883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7505.794134999999</v>
      </c>
      <c r="I16" s="152">
        <f>G16+H16</f>
        <v/>
      </c>
      <c r="J16" s="119" t="n">
        <v>0</v>
      </c>
      <c r="K16" s="117" t="n">
        <v>0</v>
      </c>
      <c r="L16" s="117" t="n">
        <v>7642.497789999999</v>
      </c>
      <c r="M16" s="162">
        <f>K16+L16</f>
        <v/>
      </c>
      <c r="N16" s="178" t="n">
        <v>11</v>
      </c>
      <c r="O16" s="88" t="n">
        <v>9</v>
      </c>
      <c r="P16" s="88" t="n">
        <v>11</v>
      </c>
      <c r="Q16" s="145" t="n">
        <v>11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17" t="n">
        <v>2402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8441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1071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SUM(P15,P13,P11,P9,Q7,P17)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4232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17" t="n">
        <v>803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8796</v>
      </c>
      <c r="D25" s="76" t="n">
        <v>8418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40389</v>
      </c>
      <c r="D27" s="76" t="n">
        <v>41552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7642</v>
      </c>
      <c r="D28" s="76" t="n">
        <v>7642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2766</v>
      </c>
      <c r="D29" s="76" t="n">
        <v>2766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6012</v>
      </c>
      <c r="D30" s="76" t="n">
        <v>6012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14690</v>
      </c>
      <c r="D31" s="76" t="n">
        <v>14520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2200</v>
      </c>
      <c r="D32" s="76" t="n">
        <v>2200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5246</v>
      </c>
      <c r="D33" s="80" t="n">
        <v>5246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8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zoomScale="90" zoomScaleNormal="90" zoomScaleSheetLayoutView="70" workbookViewId="0">
      <selection activeCell="G24" sqref="G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44852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142</v>
      </c>
      <c r="E6" s="161" t="inlineStr">
        <is>
          <t xml:space="preserve">Room 1 </t>
        </is>
      </c>
      <c r="F6" s="119" t="n">
        <v>37439</v>
      </c>
      <c r="G6" s="117" t="n">
        <v>19591.104</v>
      </c>
      <c r="H6" s="117" t="n">
        <v>6570.024830999998</v>
      </c>
      <c r="I6" s="152">
        <f>G6+H6</f>
        <v/>
      </c>
      <c r="J6" s="119" t="n">
        <v>37465</v>
      </c>
      <c r="K6" s="117" t="n">
        <v>19270.133</v>
      </c>
      <c r="L6" s="117" t="n">
        <v>6257.268726</v>
      </c>
      <c r="M6" s="162">
        <f>K6+L6</f>
        <v/>
      </c>
      <c r="N6" s="198" t="n">
        <v>75</v>
      </c>
      <c r="O6" s="199" t="n">
        <v>67</v>
      </c>
      <c r="P6" s="199" t="n">
        <v>85</v>
      </c>
      <c r="Q6" s="200" t="n">
        <v>86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2356</v>
      </c>
      <c r="G8" s="117" t="n">
        <v>12803.883</v>
      </c>
      <c r="H8" s="117" t="n">
        <v>12989.471086</v>
      </c>
      <c r="I8" s="152">
        <f>G8+H8</f>
        <v/>
      </c>
      <c r="J8" s="119" t="n">
        <v>1933</v>
      </c>
      <c r="K8" s="117" t="n">
        <v>10055.309</v>
      </c>
      <c r="L8" s="117" t="n">
        <v>11562.471339</v>
      </c>
      <c r="M8" s="162">
        <f>K8+L8</f>
        <v/>
      </c>
      <c r="N8" s="178" t="n">
        <v>29</v>
      </c>
      <c r="O8" s="88" t="n">
        <v>24</v>
      </c>
      <c r="P8" s="88" t="n">
        <v>25</v>
      </c>
      <c r="Q8" s="145" t="n">
        <v>27</v>
      </c>
      <c r="R8" s="191" t="n"/>
    </row>
    <row r="9">
      <c r="B9" s="16" t="inlineStr">
        <is>
          <t>SMITH'S</t>
        </is>
      </c>
      <c r="C9" s="17" t="n">
        <v>5680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785</v>
      </c>
      <c r="E10" s="161" t="inlineStr">
        <is>
          <t>Room 3</t>
        </is>
      </c>
      <c r="F10" s="119" t="n">
        <v>25034</v>
      </c>
      <c r="G10" s="117" t="n">
        <v>17009.612</v>
      </c>
      <c r="H10" s="117" t="n">
        <v>1026.733959</v>
      </c>
      <c r="I10" s="152">
        <f>G10+H10</f>
        <v/>
      </c>
      <c r="J10" s="119" t="n">
        <v>25197</v>
      </c>
      <c r="K10" s="117" t="n">
        <v>17065.346</v>
      </c>
      <c r="L10" s="117" t="n">
        <v>1061.198545</v>
      </c>
      <c r="M10" s="162">
        <f>K10+L10</f>
        <v/>
      </c>
      <c r="N10" s="178" t="n">
        <v>51</v>
      </c>
      <c r="O10" s="88" t="n">
        <v>51</v>
      </c>
      <c r="P10" s="88" t="n">
        <v>51</v>
      </c>
      <c r="Q10" s="145" t="n">
        <v>52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1802</v>
      </c>
      <c r="E12" s="161" t="inlineStr">
        <is>
          <t>Room 4</t>
        </is>
      </c>
      <c r="F12" s="119" t="n">
        <v>15220</v>
      </c>
      <c r="G12" s="117" t="n">
        <v>12961.7065</v>
      </c>
      <c r="H12" s="117" t="n">
        <v>18397.444748</v>
      </c>
      <c r="I12" s="152">
        <f>G12+H12</f>
        <v/>
      </c>
      <c r="J12" s="119" t="n">
        <v>14488</v>
      </c>
      <c r="K12" s="117" t="n">
        <v>12499.344</v>
      </c>
      <c r="L12" s="117" t="n">
        <v>17765.25233199999</v>
      </c>
      <c r="M12" s="162">
        <f>K12+L12</f>
        <v/>
      </c>
      <c r="N12" s="178" t="n">
        <v>53</v>
      </c>
      <c r="O12" s="88" t="n">
        <v>55</v>
      </c>
      <c r="P12" s="88" t="n">
        <v>53</v>
      </c>
      <c r="Q12" s="145" t="n">
        <v>51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8353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14451</v>
      </c>
      <c r="E14" s="161" t="inlineStr">
        <is>
          <t>Room 5</t>
        </is>
      </c>
      <c r="F14" s="119" t="n">
        <v>21913</v>
      </c>
      <c r="G14" s="117" t="n">
        <v>25324.94875</v>
      </c>
      <c r="H14" s="117" t="n">
        <v>26647.717341</v>
      </c>
      <c r="I14" s="152">
        <f>G14+H14</f>
        <v/>
      </c>
      <c r="J14" s="119" t="n">
        <v>21326</v>
      </c>
      <c r="K14" s="117" t="n">
        <v>24586.54275</v>
      </c>
      <c r="L14" s="117" t="n">
        <v>25643.42721799999</v>
      </c>
      <c r="M14" s="162">
        <f>K14+L14</f>
        <v/>
      </c>
      <c r="N14" s="178" t="n">
        <v>64</v>
      </c>
      <c r="O14" s="88" t="n">
        <v>56</v>
      </c>
      <c r="P14" s="88" t="n">
        <v>71</v>
      </c>
      <c r="Q14" s="145" t="n">
        <v>71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24783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1426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5593.147970999999</v>
      </c>
      <c r="I16" s="152">
        <f>G16+H16</f>
        <v/>
      </c>
      <c r="J16" s="119" t="n">
        <v>0</v>
      </c>
      <c r="K16" s="117" t="n">
        <v>0</v>
      </c>
      <c r="L16" s="117" t="n">
        <v>5510.571923</v>
      </c>
      <c r="M16" s="162">
        <f>K16+L16</f>
        <v/>
      </c>
      <c r="N16" s="178" t="n">
        <v>12</v>
      </c>
      <c r="O16" s="88" t="n">
        <v>10</v>
      </c>
      <c r="P16" s="88" t="n">
        <v>13</v>
      </c>
      <c r="Q16" s="145" t="n">
        <v>13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17" t="n">
        <v>2091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10102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1342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SUM(P15,P13,P11,P9,Q7,P17)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4601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17" t="n">
        <v>800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10099</v>
      </c>
      <c r="D25" s="76" t="n">
        <v>9645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45347</v>
      </c>
      <c r="D27" s="76" t="n">
        <v>42369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10926</v>
      </c>
      <c r="D28" s="76" t="n">
        <v>10926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4966</v>
      </c>
      <c r="D29" s="76" t="n">
        <v>4966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6182</v>
      </c>
      <c r="D30" s="76" t="n">
        <v>6182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15000</v>
      </c>
      <c r="D31" s="76" t="n">
        <v>16879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4200</v>
      </c>
      <c r="D32" s="76" t="n">
        <v>4200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5264</v>
      </c>
      <c r="D33" s="80" t="n">
        <v>5264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499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zoomScale="90" zoomScaleNormal="90" zoomScaleSheetLayoutView="70" workbookViewId="0">
      <selection activeCell="Y5" sqref="Y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44853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58</v>
      </c>
      <c r="E6" s="161" t="inlineStr">
        <is>
          <t xml:space="preserve">Room 1 </t>
        </is>
      </c>
      <c r="F6" s="119" t="n">
        <v>32686</v>
      </c>
      <c r="G6" s="117" t="n">
        <v>17176.667</v>
      </c>
      <c r="H6" s="117" t="n">
        <v>5276.64102</v>
      </c>
      <c r="I6" s="152">
        <f>G6+H6</f>
        <v/>
      </c>
      <c r="J6" s="119" t="n">
        <v>31289</v>
      </c>
      <c r="K6" s="117" t="n">
        <v>16312.622</v>
      </c>
      <c r="L6" s="117" t="n">
        <v>5137.069248999999</v>
      </c>
      <c r="M6" s="162">
        <f>K6+L6</f>
        <v/>
      </c>
      <c r="N6" s="198" t="n">
        <v>75</v>
      </c>
      <c r="O6" s="199" t="n">
        <v>71</v>
      </c>
      <c r="P6" s="199" t="n">
        <v>74</v>
      </c>
      <c r="Q6" s="200" t="n">
        <v>75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22</v>
      </c>
      <c r="E8" s="161" t="inlineStr">
        <is>
          <t>Room 2</t>
        </is>
      </c>
      <c r="F8" s="119" t="n">
        <v>1923</v>
      </c>
      <c r="G8" s="117" t="n">
        <v>10047.811</v>
      </c>
      <c r="H8" s="117" t="n">
        <v>12474.150249</v>
      </c>
      <c r="I8" s="152">
        <f>G8+H8</f>
        <v/>
      </c>
      <c r="J8" s="119" t="n">
        <v>1562</v>
      </c>
      <c r="K8" s="117" t="n">
        <v>8411.864</v>
      </c>
      <c r="L8" s="117" t="n">
        <v>10840.996729</v>
      </c>
      <c r="M8" s="162">
        <f>K8+L8</f>
        <v/>
      </c>
      <c r="N8" s="178" t="n">
        <v>30</v>
      </c>
      <c r="O8" s="88" t="n">
        <v>26</v>
      </c>
      <c r="P8" s="88" t="n">
        <v>27</v>
      </c>
      <c r="Q8" s="145" t="n">
        <v>29</v>
      </c>
      <c r="R8" s="191" t="n"/>
    </row>
    <row r="9">
      <c r="B9" s="16" t="inlineStr">
        <is>
          <t>SMITH'S</t>
        </is>
      </c>
      <c r="C9" s="17" t="n">
        <v>5973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20875</v>
      </c>
      <c r="G10" s="117" t="n">
        <v>15115.27675</v>
      </c>
      <c r="H10" s="117" t="n">
        <v>608.898226</v>
      </c>
      <c r="I10" s="152">
        <f>G10+H10</f>
        <v/>
      </c>
      <c r="J10" s="119" t="n">
        <v>20789</v>
      </c>
      <c r="K10" s="117" t="n">
        <v>15094.11725</v>
      </c>
      <c r="L10" s="117" t="n">
        <v>649.297097</v>
      </c>
      <c r="M10" s="162">
        <f>K10+L10</f>
        <v/>
      </c>
      <c r="N10" s="178" t="n">
        <v>49</v>
      </c>
      <c r="O10" s="88" t="n">
        <v>47</v>
      </c>
      <c r="P10" s="88" t="n">
        <v>47</v>
      </c>
      <c r="Q10" s="145" t="n">
        <v>49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2291</v>
      </c>
      <c r="E12" s="161" t="inlineStr">
        <is>
          <t>Room 4</t>
        </is>
      </c>
      <c r="F12" s="119" t="n">
        <v>13122</v>
      </c>
      <c r="G12" s="117" t="n">
        <v>11628.049</v>
      </c>
      <c r="H12" s="117" t="n">
        <v>16023.312223</v>
      </c>
      <c r="I12" s="152">
        <f>G12+H12</f>
        <v/>
      </c>
      <c r="J12" s="119" t="n">
        <v>12894</v>
      </c>
      <c r="K12" s="117" t="n">
        <v>11515.2885</v>
      </c>
      <c r="L12" s="117" t="n">
        <v>15803.526426</v>
      </c>
      <c r="M12" s="162">
        <f>K12+L12</f>
        <v/>
      </c>
      <c r="N12" s="178" t="n">
        <v>50</v>
      </c>
      <c r="O12" s="88" t="n">
        <v>49</v>
      </c>
      <c r="P12" s="88" t="n">
        <v>49</v>
      </c>
      <c r="Q12" s="145" t="n">
        <v>48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8454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11973</v>
      </c>
      <c r="E14" s="161" t="inlineStr">
        <is>
          <t>Room 5</t>
        </is>
      </c>
      <c r="F14" s="119" t="n">
        <v>19615</v>
      </c>
      <c r="G14" s="117" t="n">
        <v>23586.48424999999</v>
      </c>
      <c r="H14" s="117" t="n">
        <v>24291.030002</v>
      </c>
      <c r="I14" s="152">
        <f>G14+H14</f>
        <v/>
      </c>
      <c r="J14" s="119" t="n">
        <v>20168</v>
      </c>
      <c r="K14" s="117" t="n">
        <v>24116.36575</v>
      </c>
      <c r="L14" s="117" t="n">
        <v>24798.080648</v>
      </c>
      <c r="M14" s="162">
        <f>K14+L14</f>
        <v/>
      </c>
      <c r="N14" s="178" t="n">
        <v>64</v>
      </c>
      <c r="O14" s="88" t="n">
        <v>63</v>
      </c>
      <c r="P14" s="88" t="n">
        <v>69</v>
      </c>
      <c r="Q14" s="145" t="n">
        <v>69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28243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1982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8574.683015999995</v>
      </c>
      <c r="I16" s="152">
        <f>G16+H16</f>
        <v/>
      </c>
      <c r="J16" s="119" t="n">
        <v>0</v>
      </c>
      <c r="K16" s="117" t="n">
        <v>0</v>
      </c>
      <c r="L16" s="117" t="n">
        <v>8379.306548999999</v>
      </c>
      <c r="M16" s="162">
        <f>K16+L16</f>
        <v/>
      </c>
      <c r="N16" s="178" t="n">
        <v>10</v>
      </c>
      <c r="O16" s="88" t="n">
        <v>11</v>
      </c>
      <c r="P16" s="88" t="n">
        <v>10</v>
      </c>
      <c r="Q16" s="145" t="n">
        <v>10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17" t="n">
        <v>2696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8369</v>
      </c>
      <c r="E18" s="84" t="n"/>
      <c r="F18" s="148">
        <f>SUM(F6:F16)</f>
        <v/>
      </c>
      <c r="G18" s="148">
        <f>SUM(G6:G16)</f>
        <v/>
      </c>
      <c r="H18" s="148">
        <f>SUM(H6:H16)</f>
        <v/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1363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SUM(P15,P13,P11,P9,Q7,P17)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4406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17" t="n">
        <v>97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10272</v>
      </c>
      <c r="D25" s="76" t="n">
        <v>9818</v>
      </c>
      <c r="E25" s="77">
        <f>IFERROR(D25-C25,0)</f>
        <v/>
      </c>
    </row>
    <row r="26">
      <c r="B26" s="74" t="inlineStr">
        <is>
          <t>TFSW</t>
        </is>
      </c>
      <c r="C26" s="122" t="n">
        <v>1100</v>
      </c>
      <c r="D26" s="76" t="n">
        <v>1100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43666</v>
      </c>
      <c r="D27" s="76" t="n">
        <v>42391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8187</v>
      </c>
      <c r="D28" s="76" t="n">
        <v>8187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1856</v>
      </c>
      <c r="D29" s="76" t="n">
        <v>1856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7670</v>
      </c>
      <c r="D30" s="76" t="n">
        <v>7670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14710</v>
      </c>
      <c r="D31" s="76" t="n">
        <v>14920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776</v>
      </c>
      <c r="D33" s="80" t="n">
        <v>776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500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zoomScale="90" zoomScaleNormal="90" zoomScaleSheetLayoutView="70" workbookViewId="0">
      <selection activeCell="O29" sqref="O29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44854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112</v>
      </c>
      <c r="E6" s="161" t="inlineStr">
        <is>
          <t xml:space="preserve">Room 1 </t>
        </is>
      </c>
      <c r="F6" s="119" t="n">
        <v>30937</v>
      </c>
      <c r="G6" s="117" t="n">
        <v>15798.141</v>
      </c>
      <c r="H6" s="117" t="n">
        <v>6000.755725999999</v>
      </c>
      <c r="I6" s="152">
        <f>G6+H6</f>
        <v/>
      </c>
      <c r="J6" s="119" t="n">
        <v>30451</v>
      </c>
      <c r="K6" s="117" t="n">
        <v>15243.85</v>
      </c>
      <c r="L6" s="117" t="n">
        <v>6153.031314999999</v>
      </c>
      <c r="M6" s="162">
        <f>K6+L6</f>
        <v/>
      </c>
      <c r="N6" s="198" t="n">
        <v>81</v>
      </c>
      <c r="O6" s="199" t="n">
        <v>71</v>
      </c>
      <c r="P6" s="199" t="n">
        <v>81</v>
      </c>
      <c r="Q6" s="200" t="n">
        <v>81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1465</v>
      </c>
      <c r="G8" s="117" t="n">
        <v>7440.99</v>
      </c>
      <c r="H8" s="117" t="n">
        <v>9623.011608000003</v>
      </c>
      <c r="I8" s="152">
        <f>G8+H8</f>
        <v/>
      </c>
      <c r="J8" s="119" t="n">
        <v>1201</v>
      </c>
      <c r="K8" s="117" t="n">
        <v>5996.893999999999</v>
      </c>
      <c r="L8" s="117" t="n">
        <v>8277.12313</v>
      </c>
      <c r="M8" s="162">
        <f>K8+L8</f>
        <v/>
      </c>
      <c r="N8" s="178" t="n">
        <v>29</v>
      </c>
      <c r="O8" s="88" t="n">
        <v>24</v>
      </c>
      <c r="P8" s="88" t="n">
        <v>26</v>
      </c>
      <c r="Q8" s="145" t="n">
        <v>30</v>
      </c>
      <c r="R8" s="191" t="n"/>
    </row>
    <row r="9">
      <c r="B9" s="16" t="inlineStr">
        <is>
          <t>SMITH'S</t>
        </is>
      </c>
      <c r="C9" s="17" t="n">
        <v>7087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1045</v>
      </c>
      <c r="E10" s="161" t="inlineStr">
        <is>
          <t>Room 3</t>
        </is>
      </c>
      <c r="F10" s="119" t="n">
        <v>25252</v>
      </c>
      <c r="G10" s="117" t="n">
        <v>17753.23125</v>
      </c>
      <c r="H10" s="117" t="n">
        <v>964.3023780000001</v>
      </c>
      <c r="I10" s="152">
        <f>G10+H10</f>
        <v/>
      </c>
      <c r="J10" s="119" t="n">
        <v>25200</v>
      </c>
      <c r="K10" s="117" t="n">
        <v>17885.0795</v>
      </c>
      <c r="L10" s="117" t="n">
        <v>981.379268</v>
      </c>
      <c r="M10" s="162">
        <f>K10+L10</f>
        <v/>
      </c>
      <c r="N10" s="178" t="n">
        <v>53</v>
      </c>
      <c r="O10" s="88" t="n">
        <v>51</v>
      </c>
      <c r="P10" s="88" t="n">
        <v>54</v>
      </c>
      <c r="Q10" s="145" t="n">
        <v>60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2087</v>
      </c>
      <c r="E12" s="161" t="inlineStr">
        <is>
          <t>Room 4</t>
        </is>
      </c>
      <c r="F12" s="119" t="n">
        <v>16125</v>
      </c>
      <c r="G12" s="117" t="n">
        <v>13655.5345</v>
      </c>
      <c r="H12" s="117" t="n">
        <v>20148.52093</v>
      </c>
      <c r="I12" s="152">
        <f>G12+H12</f>
        <v/>
      </c>
      <c r="J12" s="119" t="n">
        <v>15816</v>
      </c>
      <c r="K12" s="117" t="n">
        <v>13455.246</v>
      </c>
      <c r="L12" s="117" t="n">
        <v>20070.585927</v>
      </c>
      <c r="M12" s="162">
        <f>K12+L12</f>
        <v/>
      </c>
      <c r="N12" s="178" t="n">
        <v>49</v>
      </c>
      <c r="O12" s="88" t="n">
        <v>48</v>
      </c>
      <c r="P12" s="88" t="n">
        <v>49</v>
      </c>
      <c r="Q12" s="145" t="n">
        <v>49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9518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11025</v>
      </c>
      <c r="E14" s="161" t="inlineStr">
        <is>
          <t>Room 5</t>
        </is>
      </c>
      <c r="F14" s="119" t="n">
        <v>23695</v>
      </c>
      <c r="G14" s="117" t="n">
        <v>27618.02225</v>
      </c>
      <c r="H14" s="117" t="n">
        <v>28705.98282099999</v>
      </c>
      <c r="I14" s="152">
        <f>G14+H14</f>
        <v/>
      </c>
      <c r="J14" s="119" t="n">
        <v>23401</v>
      </c>
      <c r="K14" s="117" t="n">
        <v>27211.0265</v>
      </c>
      <c r="L14" s="117" t="n">
        <v>27980.343281</v>
      </c>
      <c r="M14" s="162">
        <f>K14+L14</f>
        <v/>
      </c>
      <c r="N14" s="178" t="n">
        <v>71</v>
      </c>
      <c r="O14" s="88" t="n">
        <v>66</v>
      </c>
      <c r="P14" s="88" t="n">
        <v>70</v>
      </c>
      <c r="Q14" s="145" t="n">
        <v>73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24778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1502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6139.938567999999</v>
      </c>
      <c r="I16" s="152">
        <f>G16+H16</f>
        <v/>
      </c>
      <c r="J16" s="119" t="n">
        <v>0</v>
      </c>
      <c r="K16" s="117" t="n">
        <v>0</v>
      </c>
      <c r="L16" s="117" t="n">
        <v>6066.330281</v>
      </c>
      <c r="M16" s="162">
        <f>K16+L16</f>
        <v/>
      </c>
      <c r="N16" s="178" t="n">
        <v>10</v>
      </c>
      <c r="O16" s="88" t="n">
        <v>9</v>
      </c>
      <c r="P16" s="88" t="n">
        <v>10</v>
      </c>
      <c r="Q16" s="145" t="n">
        <v>10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17" t="n">
        <v>2824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8462</v>
      </c>
      <c r="E18" s="84" t="n"/>
      <c r="F18" s="148" t="n">
        <v>97474</v>
      </c>
      <c r="G18" s="148" t="n">
        <v>82265.91899999999</v>
      </c>
      <c r="H18" s="148" t="n">
        <v>71582.51203099999</v>
      </c>
      <c r="I18" s="157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1999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SUM(P15,P13,P11,P9,Q7,P17)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3877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17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10150</v>
      </c>
      <c r="D25" s="76" t="n">
        <v>10597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44669</v>
      </c>
      <c r="D27" s="76" t="n">
        <v>41414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11931</v>
      </c>
      <c r="D28" s="76" t="n">
        <v>11931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4096</v>
      </c>
      <c r="D29" s="76" t="n">
        <v>4096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7178</v>
      </c>
      <c r="D30" s="76" t="n">
        <v>7178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13805</v>
      </c>
      <c r="D31" s="76" t="n">
        <v>15210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5660</v>
      </c>
      <c r="D32" s="76" t="n">
        <v>5660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>
        <v>0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501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zoomScale="90" zoomScaleNormal="90" zoomScaleSheetLayoutView="70" workbookViewId="0">
      <selection activeCell="G25" sqref="G25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44855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31260</v>
      </c>
      <c r="G6" s="117" t="n">
        <v>15962.875</v>
      </c>
      <c r="H6" s="117" t="n">
        <v>4165.227601</v>
      </c>
      <c r="I6" s="152">
        <f>G6+H6</f>
        <v/>
      </c>
      <c r="J6" s="119" t="n">
        <v>30242</v>
      </c>
      <c r="K6" s="117" t="n">
        <v>15152.342</v>
      </c>
      <c r="L6" s="117" t="n">
        <v>3828.026872</v>
      </c>
      <c r="M6" s="162">
        <f>K6+L6</f>
        <v/>
      </c>
      <c r="N6" s="198" t="n">
        <v>79</v>
      </c>
      <c r="O6" s="199" t="n">
        <v>73</v>
      </c>
      <c r="P6" s="199" t="n">
        <v>78</v>
      </c>
      <c r="Q6" s="200" t="n">
        <v>80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1285</v>
      </c>
      <c r="G8" s="117" t="n">
        <v>6881.725</v>
      </c>
      <c r="H8" s="117" t="n">
        <v>9747.182356000003</v>
      </c>
      <c r="I8" s="152">
        <f>G8+H8</f>
        <v/>
      </c>
      <c r="J8" s="119" t="n">
        <v>696</v>
      </c>
      <c r="K8" s="117" t="n">
        <v>3522.531</v>
      </c>
      <c r="L8" s="117" t="n">
        <v>7660.144620999999</v>
      </c>
      <c r="M8" s="162">
        <f>K8+L8</f>
        <v/>
      </c>
      <c r="N8" s="178" t="n">
        <v>29</v>
      </c>
      <c r="O8" s="88" t="n">
        <v>21</v>
      </c>
      <c r="P8" s="88" t="n">
        <v>29</v>
      </c>
      <c r="Q8" s="145" t="n">
        <v>30</v>
      </c>
      <c r="R8" s="191" t="n"/>
    </row>
    <row r="9">
      <c r="B9" s="16" t="inlineStr">
        <is>
          <t>SMITH'S</t>
        </is>
      </c>
      <c r="C9" s="17" t="n">
        <v>6094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19620</v>
      </c>
      <c r="G10" s="117" t="n">
        <v>14457.62025</v>
      </c>
      <c r="H10" s="117" t="n">
        <v>583.370036</v>
      </c>
      <c r="I10" s="152">
        <f>G10+H10</f>
        <v/>
      </c>
      <c r="J10" s="119" t="n">
        <v>19844</v>
      </c>
      <c r="K10" s="117" t="n">
        <v>14668.59075</v>
      </c>
      <c r="L10" s="117" t="n">
        <v>603.263073</v>
      </c>
      <c r="M10" s="162">
        <f>K10+L10</f>
        <v/>
      </c>
      <c r="N10" s="178" t="n">
        <v>48</v>
      </c>
      <c r="O10" s="88" t="n">
        <v>45</v>
      </c>
      <c r="P10" s="88" t="n">
        <v>47</v>
      </c>
      <c r="Q10" s="145" t="n">
        <v>55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3137</v>
      </c>
      <c r="E12" s="161" t="inlineStr">
        <is>
          <t>Room 4</t>
        </is>
      </c>
      <c r="F12" s="119" t="n">
        <v>14208</v>
      </c>
      <c r="G12" s="117" t="n">
        <v>13191.811</v>
      </c>
      <c r="H12" s="117" t="n">
        <v>17047.924792</v>
      </c>
      <c r="I12" s="152">
        <f>G12+H12</f>
        <v/>
      </c>
      <c r="J12" s="119" t="n">
        <v>14221</v>
      </c>
      <c r="K12" s="117" t="n">
        <v>13069.859</v>
      </c>
      <c r="L12" s="117" t="n">
        <v>16698.24096599999</v>
      </c>
      <c r="M12" s="162">
        <f>K12+L12</f>
        <v/>
      </c>
      <c r="N12" s="178" t="n">
        <v>49</v>
      </c>
      <c r="O12" s="88" t="n">
        <v>49</v>
      </c>
      <c r="P12" s="88" t="n">
        <v>50</v>
      </c>
      <c r="Q12" s="145" t="n">
        <v>48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8337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9627</v>
      </c>
      <c r="E14" s="161" t="inlineStr">
        <is>
          <t>Room 5</t>
        </is>
      </c>
      <c r="F14" s="119" t="n">
        <v>24448</v>
      </c>
      <c r="G14" s="117" t="n">
        <v>29485.107</v>
      </c>
      <c r="H14" s="117" t="n">
        <v>30808.04057600001</v>
      </c>
      <c r="I14" s="152">
        <f>G14+H14</f>
        <v/>
      </c>
      <c r="J14" s="119" t="n">
        <v>24512</v>
      </c>
      <c r="K14" s="117" t="n">
        <v>29364.52425</v>
      </c>
      <c r="L14" s="117" t="n">
        <v>30349.844362</v>
      </c>
      <c r="M14" s="162">
        <f>K14+L14</f>
        <v/>
      </c>
      <c r="N14" s="178" t="n">
        <v>73</v>
      </c>
      <c r="O14" s="88" t="n">
        <v>71</v>
      </c>
      <c r="P14" s="88" t="n">
        <v>75</v>
      </c>
      <c r="Q14" s="145" t="n">
        <v>76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31755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1958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8262.315200000001</v>
      </c>
      <c r="I16" s="152">
        <f>G16+H16</f>
        <v/>
      </c>
      <c r="J16" s="119" t="n">
        <v>0</v>
      </c>
      <c r="K16" s="117" t="n">
        <v>0</v>
      </c>
      <c r="L16" s="117" t="n">
        <v>7943.047371999999</v>
      </c>
      <c r="M16" s="162">
        <f>K16+L16</f>
        <v/>
      </c>
      <c r="N16" s="178" t="n">
        <v>14</v>
      </c>
      <c r="O16" s="88" t="n">
        <v>14</v>
      </c>
      <c r="P16" s="88" t="n">
        <v>14</v>
      </c>
      <c r="Q16" s="145" t="n">
        <v>14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50" t="n">
        <v>2582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7297</v>
      </c>
      <c r="E18" s="84" t="n"/>
      <c r="F18" s="148">
        <f>SUM(F6:F17)</f>
        <v/>
      </c>
      <c r="G18" s="148">
        <f>SUM(G6:G17)</f>
        <v/>
      </c>
      <c r="H18" s="148">
        <f>SUM(H6:H17)</f>
        <v/>
      </c>
      <c r="I18" s="148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618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SUM(P15,P13,P11,P9,Q7,P17)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4181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58" t="n">
        <v>1290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8759</v>
      </c>
      <c r="D25" s="76" t="n">
        <v>8257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42601</v>
      </c>
      <c r="D27" s="76" t="n">
        <v>41499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7993</v>
      </c>
      <c r="D28" s="76" t="n">
        <v>7993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0</v>
      </c>
      <c r="D29" s="76" t="n">
        <v>0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11018</v>
      </c>
      <c r="D30" s="76" t="n">
        <v>11018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12455</v>
      </c>
      <c r="D31" s="76" t="n">
        <v>12750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0</v>
      </c>
      <c r="D32" s="76" t="n">
        <v>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8018</v>
      </c>
      <c r="D33" s="80" t="n">
        <v>8018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502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zoomScale="90" zoomScaleNormal="90" zoomScaleSheetLayoutView="70" workbookViewId="0">
      <selection activeCell="M30" sqref="M30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44856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84</v>
      </c>
      <c r="E6" s="161" t="inlineStr">
        <is>
          <t xml:space="preserve">Room 1 </t>
        </is>
      </c>
      <c r="F6" s="119" t="n">
        <v>32726</v>
      </c>
      <c r="G6" s="117" t="n">
        <v>16414.527</v>
      </c>
      <c r="H6" s="117" t="n">
        <v>5533.244028</v>
      </c>
      <c r="I6" s="152">
        <f>G6+H6</f>
        <v/>
      </c>
      <c r="J6" s="119" t="n">
        <v>32901</v>
      </c>
      <c r="K6" s="117" t="n">
        <v>16213.043</v>
      </c>
      <c r="L6" s="117" t="n">
        <v>5853.642745</v>
      </c>
      <c r="M6" s="162">
        <f>K6+L6</f>
        <v/>
      </c>
      <c r="N6" s="198" t="n">
        <v>85</v>
      </c>
      <c r="O6" s="199" t="n">
        <v>78</v>
      </c>
      <c r="P6" s="199" t="n">
        <v>86</v>
      </c>
      <c r="Q6" s="200" t="n">
        <v>90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920</v>
      </c>
      <c r="G8" s="117" t="n">
        <v>4420.689</v>
      </c>
      <c r="H8" s="117" t="n">
        <v>8490.838594999999</v>
      </c>
      <c r="I8" s="152">
        <f>G8+H8</f>
        <v/>
      </c>
      <c r="J8" s="119" t="n">
        <v>996</v>
      </c>
      <c r="K8" s="117" t="n">
        <v>4623.89</v>
      </c>
      <c r="L8" s="117" t="n">
        <v>8610.848064000003</v>
      </c>
      <c r="M8" s="162">
        <f>K8+L8</f>
        <v/>
      </c>
      <c r="N8" s="178" t="n">
        <v>37</v>
      </c>
      <c r="O8" s="88" t="n">
        <v>29</v>
      </c>
      <c r="P8" s="88" t="n">
        <v>32</v>
      </c>
      <c r="Q8" s="145" t="n">
        <v>35</v>
      </c>
      <c r="R8" s="191" t="n"/>
    </row>
    <row r="9">
      <c r="B9" s="16" t="inlineStr">
        <is>
          <t>SMITH'S</t>
        </is>
      </c>
      <c r="C9" s="17" t="n">
        <v>5379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900</v>
      </c>
      <c r="E10" s="161" t="inlineStr">
        <is>
          <t>Room 3</t>
        </is>
      </c>
      <c r="F10" s="119" t="n">
        <v>20901</v>
      </c>
      <c r="G10" s="117" t="n">
        <v>14925.91125</v>
      </c>
      <c r="H10" s="117" t="n">
        <v>900.670717</v>
      </c>
      <c r="I10" s="152">
        <f>G10+H10</f>
        <v/>
      </c>
      <c r="J10" s="119" t="n">
        <v>21534</v>
      </c>
      <c r="K10" s="117" t="n">
        <v>15354.9995</v>
      </c>
      <c r="L10" s="117" t="n">
        <v>922.2048600000001</v>
      </c>
      <c r="M10" s="162">
        <f>K10+L10</f>
        <v/>
      </c>
      <c r="N10" s="178" t="n">
        <v>52</v>
      </c>
      <c r="O10" s="88" t="n">
        <v>50</v>
      </c>
      <c r="P10" s="88" t="n">
        <v>50</v>
      </c>
      <c r="Q10" s="145" t="n">
        <v>60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1698</v>
      </c>
      <c r="E12" s="161" t="inlineStr">
        <is>
          <t>Room 4</t>
        </is>
      </c>
      <c r="F12" s="119" t="n">
        <v>16834</v>
      </c>
      <c r="G12" s="117" t="n">
        <v>14919.0455</v>
      </c>
      <c r="H12" s="117" t="n">
        <v>19959.84719600001</v>
      </c>
      <c r="I12" s="152">
        <f>G12+H12</f>
        <v/>
      </c>
      <c r="J12" s="119" t="n">
        <v>16149</v>
      </c>
      <c r="K12" s="117" t="n">
        <v>14178.995</v>
      </c>
      <c r="L12" s="117" t="n">
        <v>19660.804348</v>
      </c>
      <c r="M12" s="162">
        <f>K12+L12</f>
        <v/>
      </c>
      <c r="N12" s="178" t="n">
        <v>53</v>
      </c>
      <c r="O12" s="88" t="n">
        <v>49</v>
      </c>
      <c r="P12" s="88" t="n">
        <v>54</v>
      </c>
      <c r="Q12" s="145" t="n">
        <v>54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7533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10020</v>
      </c>
      <c r="E14" s="161" t="inlineStr">
        <is>
          <t>Room 5</t>
        </is>
      </c>
      <c r="F14" s="119" t="n">
        <v>15946</v>
      </c>
      <c r="G14" s="117" t="n">
        <v>18527.47675</v>
      </c>
      <c r="H14" s="117" t="n">
        <v>19234.370731</v>
      </c>
      <c r="I14" s="152">
        <f>G14+H14</f>
        <v/>
      </c>
      <c r="J14" s="119" t="n">
        <v>15076</v>
      </c>
      <c r="K14" s="117" t="n">
        <v>17175.81025</v>
      </c>
      <c r="L14" s="117" t="n">
        <v>17637.175543</v>
      </c>
      <c r="M14" s="162">
        <f>K14+L14</f>
        <v/>
      </c>
      <c r="N14" s="178" t="n">
        <v>69</v>
      </c>
      <c r="O14" s="88" t="n">
        <v>60</v>
      </c>
      <c r="P14" s="88" t="n">
        <v>72</v>
      </c>
      <c r="Q14" s="145" t="n">
        <v>75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26436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1054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5163.556804000002</v>
      </c>
      <c r="I16" s="152">
        <f>G16+H16</f>
        <v/>
      </c>
      <c r="J16" s="119" t="n">
        <v>0</v>
      </c>
      <c r="K16" s="117" t="n">
        <v>0</v>
      </c>
      <c r="L16" s="117" t="n">
        <v>5239.330357000001</v>
      </c>
      <c r="M16" s="162">
        <f>K16+L16</f>
        <v/>
      </c>
      <c r="N16" s="178" t="n">
        <v>11</v>
      </c>
      <c r="O16" s="88" t="n">
        <v>11</v>
      </c>
      <c r="P16" s="88" t="n">
        <v>12</v>
      </c>
      <c r="Q16" s="145" t="n">
        <v>12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50" t="n">
        <v>2193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9790</v>
      </c>
      <c r="E18" s="84" t="n"/>
      <c r="F18" s="148">
        <f>SUM(F6:F17)</f>
        <v/>
      </c>
      <c r="G18" s="148">
        <f>SUM(G6:G17)</f>
        <v/>
      </c>
      <c r="H18" s="148">
        <f>SUM(H6:H17)</f>
        <v/>
      </c>
      <c r="I18" s="148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1561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SUM(P15,P13,P11,P9,Q7,P17)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4211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58" t="n">
        <v>364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9627</v>
      </c>
      <c r="D25" s="76" t="n">
        <v>10466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38033</v>
      </c>
      <c r="D27" s="76" t="n">
        <v>34566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8619</v>
      </c>
      <c r="D28" s="76" t="n">
        <v>8619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2906</v>
      </c>
      <c r="D29" s="76" t="n">
        <v>2906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5856</v>
      </c>
      <c r="D30" s="76" t="n">
        <v>5856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14490</v>
      </c>
      <c r="D31" s="76" t="n">
        <v>16449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4900</v>
      </c>
      <c r="D32" s="76" t="n">
        <v>4900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2912</v>
      </c>
      <c r="D33" s="80" t="n">
        <v>2912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503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zoomScale="90" zoomScaleNormal="90" zoomScaleSheetLayoutView="70" workbookViewId="0">
      <selection activeCell="J24" sqref="J24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44857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0</v>
      </c>
      <c r="E6" s="161" t="inlineStr">
        <is>
          <t xml:space="preserve">Room 1 </t>
        </is>
      </c>
      <c r="F6" s="119" t="n">
        <v>12720</v>
      </c>
      <c r="G6" s="117" t="n"/>
      <c r="H6" s="117" t="n"/>
      <c r="I6" s="152">
        <f>G6+H6</f>
        <v/>
      </c>
      <c r="J6" s="119" t="n">
        <v>13433</v>
      </c>
      <c r="K6" s="117" t="n"/>
      <c r="L6" s="117" t="n"/>
      <c r="M6" s="162">
        <f>K6+L6</f>
        <v/>
      </c>
      <c r="N6" s="198" t="n">
        <v>74</v>
      </c>
      <c r="O6" s="199" t="n">
        <v>64</v>
      </c>
      <c r="P6" s="199" t="n">
        <v>74</v>
      </c>
      <c r="Q6" s="200" t="n">
        <v>76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1217</v>
      </c>
      <c r="G8" s="117" t="n"/>
      <c r="H8" s="117" t="n"/>
      <c r="I8" s="152">
        <f>G8+H8</f>
        <v/>
      </c>
      <c r="J8" s="119" t="n">
        <v>1472</v>
      </c>
      <c r="K8" s="117" t="n"/>
      <c r="L8" s="117" t="n"/>
      <c r="M8" s="162">
        <f>K8+L8</f>
        <v/>
      </c>
      <c r="N8" s="178" t="n">
        <v>18</v>
      </c>
      <c r="O8" s="88" t="n">
        <v>17</v>
      </c>
      <c r="P8" s="88" t="n">
        <v>22</v>
      </c>
      <c r="Q8" s="145" t="n">
        <v>23</v>
      </c>
      <c r="R8" s="191" t="n"/>
    </row>
    <row r="9">
      <c r="B9" s="16" t="inlineStr">
        <is>
          <t>SMITH'S</t>
        </is>
      </c>
      <c r="C9" s="17" t="n">
        <v>0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0</v>
      </c>
      <c r="E10" s="161" t="inlineStr">
        <is>
          <t>Room 3</t>
        </is>
      </c>
      <c r="F10" s="119" t="n">
        <v>1722</v>
      </c>
      <c r="G10" s="117" t="n"/>
      <c r="H10" s="117" t="n"/>
      <c r="I10" s="152">
        <f>G10+H10</f>
        <v/>
      </c>
      <c r="J10" s="119" t="n">
        <v>1674</v>
      </c>
      <c r="K10" s="117" t="n"/>
      <c r="L10" s="117" t="n"/>
      <c r="M10" s="162">
        <f>K10+L10</f>
        <v/>
      </c>
      <c r="N10" s="178" t="n">
        <v>11</v>
      </c>
      <c r="O10" s="88" t="n">
        <v>7</v>
      </c>
      <c r="P10" s="88" t="n">
        <v>8</v>
      </c>
      <c r="Q10" s="145" t="n">
        <v>11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7017</v>
      </c>
      <c r="G12" s="117" t="n"/>
      <c r="H12" s="117" t="n"/>
      <c r="I12" s="152">
        <f>G12+H12</f>
        <v/>
      </c>
      <c r="J12" s="119" t="n">
        <v>6572</v>
      </c>
      <c r="K12" s="117" t="n"/>
      <c r="L12" s="117" t="n"/>
      <c r="M12" s="162">
        <f>K12+L12</f>
        <v/>
      </c>
      <c r="N12" s="178" t="n">
        <v>30</v>
      </c>
      <c r="O12" s="88" t="n">
        <v>27</v>
      </c>
      <c r="P12" s="88" t="n">
        <v>27</v>
      </c>
      <c r="Q12" s="145" t="n">
        <v>27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0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8016</v>
      </c>
      <c r="E14" s="161" t="inlineStr">
        <is>
          <t>Room 5</t>
        </is>
      </c>
      <c r="F14" s="119" t="n">
        <v>6594</v>
      </c>
      <c r="G14" s="117" t="n"/>
      <c r="H14" s="117" t="n"/>
      <c r="I14" s="152">
        <f>G14+H14</f>
        <v/>
      </c>
      <c r="J14" s="119" t="n">
        <v>5616</v>
      </c>
      <c r="K14" s="117" t="n"/>
      <c r="L14" s="117" t="n"/>
      <c r="M14" s="162">
        <f>K14+L14</f>
        <v/>
      </c>
      <c r="N14" s="178" t="n">
        <v>14</v>
      </c>
      <c r="O14" s="88" t="n">
        <v>12</v>
      </c>
      <c r="P14" s="88" t="n">
        <v>14</v>
      </c>
      <c r="Q14" s="145" t="n">
        <v>15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28698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0</v>
      </c>
      <c r="E16" s="161" t="inlineStr">
        <is>
          <t>Room 6</t>
        </is>
      </c>
      <c r="F16" s="119" t="n">
        <v>0</v>
      </c>
      <c r="G16" s="117" t="n"/>
      <c r="H16" s="117" t="n"/>
      <c r="I16" s="152">
        <f>G16+H16</f>
        <v/>
      </c>
      <c r="J16" s="119" t="n">
        <v>0</v>
      </c>
      <c r="K16" s="117" t="n"/>
      <c r="L16" s="117" t="n"/>
      <c r="M16" s="162">
        <f>K16+L16</f>
        <v/>
      </c>
      <c r="N16" s="178" t="n">
        <v>0</v>
      </c>
      <c r="O16" s="88" t="n">
        <v>0</v>
      </c>
      <c r="P16" s="88" t="n">
        <v>0</v>
      </c>
      <c r="Q16" s="145" t="n">
        <v>0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8187</v>
      </c>
      <c r="E18" s="84" t="n"/>
      <c r="F18" s="148">
        <f>SUM(F6:F17)</f>
        <v/>
      </c>
      <c r="G18" s="148">
        <f>SUM(G6:G17)</f>
        <v/>
      </c>
      <c r="H18" s="148">
        <f>SUM(H6:H17)</f>
        <v/>
      </c>
      <c r="I18" s="148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812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SUM(P15,P13,P11,P9,P7,P17)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4434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58" t="n">
        <v>0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0</v>
      </c>
      <c r="D25" s="76" t="n"/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/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24445</v>
      </c>
      <c r="D27" s="76" t="n">
        <v>21983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0</v>
      </c>
      <c r="D28" s="76" t="n"/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0</v>
      </c>
      <c r="D29" s="76" t="n"/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0</v>
      </c>
      <c r="D30" s="76" t="n"/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12720</v>
      </c>
      <c r="D31" s="76" t="n">
        <v>13433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0</v>
      </c>
      <c r="D32" s="76" t="n"/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0</v>
      </c>
      <c r="D33" s="80" t="n"/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504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tabSelected="1" zoomScale="90" zoomScaleNormal="90" zoomScaleSheetLayoutView="70" workbookViewId="0">
      <selection activeCell="T17" sqref="T17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44858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63</v>
      </c>
      <c r="E6" s="161" t="inlineStr">
        <is>
          <t xml:space="preserve">Room 1 </t>
        </is>
      </c>
      <c r="F6" s="119" t="n">
        <v>28691</v>
      </c>
      <c r="G6" s="117" t="n">
        <v>14704.499</v>
      </c>
      <c r="H6" s="117" t="n">
        <v>4541.376342</v>
      </c>
      <c r="I6" s="152">
        <f>G6+H6</f>
        <v/>
      </c>
      <c r="J6" s="119" t="n">
        <v>29069</v>
      </c>
      <c r="K6" s="117" t="n">
        <v>14319.639</v>
      </c>
      <c r="L6" s="117" t="n">
        <v>4650.920835999999</v>
      </c>
      <c r="M6" s="162">
        <f>K6+L6</f>
        <v/>
      </c>
      <c r="N6" s="198" t="n">
        <v>80</v>
      </c>
      <c r="O6" s="199" t="n">
        <v>70</v>
      </c>
      <c r="P6" s="199" t="n">
        <v>80</v>
      </c>
      <c r="Q6" s="200" t="n">
        <v>84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795</v>
      </c>
      <c r="G8" s="117" t="n">
        <v>4383.258</v>
      </c>
      <c r="H8" s="117" t="n">
        <v>7719.482208999999</v>
      </c>
      <c r="I8" s="152">
        <f>G8+H8</f>
        <v/>
      </c>
      <c r="J8" s="119" t="n">
        <v>950</v>
      </c>
      <c r="K8" s="117" t="n">
        <v>5058.422</v>
      </c>
      <c r="L8" s="117" t="n">
        <v>8055.191250000002</v>
      </c>
      <c r="M8" s="162">
        <f>K8+L8</f>
        <v/>
      </c>
      <c r="N8" s="178" t="n">
        <v>29</v>
      </c>
      <c r="O8" s="88" t="n">
        <v>23</v>
      </c>
      <c r="P8" s="88" t="n">
        <v>26</v>
      </c>
      <c r="Q8" s="145" t="n">
        <v>29</v>
      </c>
      <c r="R8" s="191" t="n"/>
    </row>
    <row r="9">
      <c r="B9" s="16" t="inlineStr">
        <is>
          <t>SMITH'S</t>
        </is>
      </c>
      <c r="C9" s="17" t="n">
        <v>5832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395</v>
      </c>
      <c r="E10" s="161" t="inlineStr">
        <is>
          <t>Room 3</t>
        </is>
      </c>
      <c r="F10" s="119" t="n">
        <v>19770</v>
      </c>
      <c r="G10" s="117" t="n">
        <v>14133.527</v>
      </c>
      <c r="H10" s="117" t="n">
        <v>609.832284</v>
      </c>
      <c r="I10" s="152">
        <f>G10+H10</f>
        <v/>
      </c>
      <c r="J10" s="119" t="n">
        <v>19859</v>
      </c>
      <c r="K10" s="117" t="n">
        <v>14193.08</v>
      </c>
      <c r="L10" s="117" t="n">
        <v>649.015755</v>
      </c>
      <c r="M10" s="162">
        <f>K10+L10</f>
        <v/>
      </c>
      <c r="N10" s="178" t="n">
        <v>50</v>
      </c>
      <c r="O10" s="88" t="n">
        <v>48</v>
      </c>
      <c r="P10" s="88" t="n">
        <v>49</v>
      </c>
      <c r="Q10" s="145" t="n">
        <v>58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12816</v>
      </c>
      <c r="G12" s="117" t="n">
        <v>11154.131</v>
      </c>
      <c r="H12" s="117" t="n">
        <v>15021.340853</v>
      </c>
      <c r="I12" s="152">
        <f>G12+H12</f>
        <v/>
      </c>
      <c r="J12" s="119" t="n">
        <v>12920</v>
      </c>
      <c r="K12" s="117" t="n">
        <v>11242.6135</v>
      </c>
      <c r="L12" s="117" t="n">
        <v>14899.98906</v>
      </c>
      <c r="M12" s="162">
        <f>K12+L12</f>
        <v/>
      </c>
      <c r="N12" s="178" t="n">
        <v>44</v>
      </c>
      <c r="O12" s="88" t="n">
        <v>45</v>
      </c>
      <c r="P12" s="88" t="n">
        <v>46</v>
      </c>
      <c r="Q12" s="145" t="n">
        <v>46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8514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10087</v>
      </c>
      <c r="E14" s="161" t="inlineStr">
        <is>
          <t>Room 5</t>
        </is>
      </c>
      <c r="F14" s="119" t="n">
        <v>13839</v>
      </c>
      <c r="G14" s="117" t="n">
        <v>15489.43775</v>
      </c>
      <c r="H14" s="117" t="n">
        <v>16281.929453</v>
      </c>
      <c r="I14" s="152">
        <f>G14+H14</f>
        <v/>
      </c>
      <c r="J14" s="119" t="n">
        <v>14278</v>
      </c>
      <c r="K14" s="117" t="n">
        <v>16133.16325</v>
      </c>
      <c r="L14" s="117" t="n">
        <v>16917.328021</v>
      </c>
      <c r="M14" s="162">
        <f>K14+L14</f>
        <v/>
      </c>
      <c r="N14" s="178" t="n">
        <v>70</v>
      </c>
      <c r="O14" s="88" t="n">
        <v>61</v>
      </c>
      <c r="P14" s="88" t="n">
        <v>70</v>
      </c>
      <c r="Q14" s="145" t="n">
        <v>72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23019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1923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7563.611060000002</v>
      </c>
      <c r="I16" s="152">
        <f>G16+H16</f>
        <v/>
      </c>
      <c r="J16" s="119" t="n">
        <v>0</v>
      </c>
      <c r="K16" s="117" t="n">
        <v>0</v>
      </c>
      <c r="L16" s="117" t="n">
        <v>7428.309453999999</v>
      </c>
      <c r="M16" s="162">
        <f>K16+L16</f>
        <v/>
      </c>
      <c r="N16" s="178" t="n">
        <v>10</v>
      </c>
      <c r="O16" s="88" t="n">
        <v>9</v>
      </c>
      <c r="P16" s="88" t="n">
        <v>11</v>
      </c>
      <c r="Q16" s="145" t="n">
        <v>11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9372</v>
      </c>
      <c r="E18" s="84" t="n"/>
      <c r="F18" s="148">
        <f>SUM(F6:F17)</f>
        <v/>
      </c>
      <c r="G18" s="148">
        <f>SUM(G6:G17)</f>
        <v/>
      </c>
      <c r="H18" s="148">
        <f>SUM(H6:H17)</f>
        <v/>
      </c>
      <c r="I18" s="148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1100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SUM(P15,P13,P11,P9,P7,P17)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4355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58" t="n">
        <v>788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8682</v>
      </c>
      <c r="D25" s="76" t="n">
        <v>9077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35610</v>
      </c>
      <c r="D27" s="76" t="n">
        <v>35402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7894</v>
      </c>
      <c r="D28" s="76" t="n">
        <v>7550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2230</v>
      </c>
      <c r="D29" s="76" t="n">
        <v>2230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0</v>
      </c>
      <c r="D30" s="76" t="n">
        <v>0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14295</v>
      </c>
      <c r="D31" s="76" t="n">
        <v>15617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2090</v>
      </c>
      <c r="D32" s="76" t="n">
        <v>2090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5126</v>
      </c>
      <c r="D33" s="80" t="n">
        <v>5126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rowBreaks count="1" manualBreakCount="1">
    <brk id="1" min="1" max="16" man="1"/>
  </rowBreaks>
  <legacyDrawing r:id="anysvml"/>
</worksheet>
</file>

<file path=xl/worksheets/sheet505.xml><?xml version="1.0" encoding="utf-8"?>
<worksheet xmlns:r="http://schemas.openxmlformats.org/officeDocument/2006/relationships" xmlns="http://schemas.openxmlformats.org/spreadsheetml/2006/main">
  <sheetPr>
    <tabColor theme="1"/>
    <outlinePr summaryBelow="1" summaryRight="1"/>
    <pageSetUpPr fitToPage="1"/>
  </sheetPr>
  <dimension ref="A2:AC33"/>
  <sheetViews>
    <sheetView workbookViewId="0">
      <selection activeCell="A1" sqref="A1"/>
    </sheetView>
  </sheetViews>
  <sheetFormatPr baseColWidth="8" defaultColWidth="9.109375" defaultRowHeight="14.4"/>
  <cols>
    <col width="19.6640625" customWidth="1" style="1" min="1" max="1"/>
    <col width="23" bestFit="1" customWidth="1" style="1" min="2" max="2"/>
    <col width="16.109375" bestFit="1" customWidth="1" style="1" min="3" max="3"/>
    <col width="12.88671875" bestFit="1" customWidth="1" style="1" min="4" max="4"/>
    <col width="13.44140625" customWidth="1" style="1" min="5" max="5"/>
    <col width="16.44140625" bestFit="1" customWidth="1" style="1" min="6" max="6"/>
    <col width="10.5546875" customWidth="1" style="1" min="7" max="7"/>
    <col width="12.88671875" customWidth="1" style="1" min="8" max="8"/>
    <col width="10" customWidth="1" style="1" min="9" max="9"/>
    <col outlineLevel="1" width="9.33203125" customWidth="1" style="1" min="10" max="10"/>
    <col outlineLevel="1" width="10" customWidth="1" style="1" min="11" max="13"/>
    <col width="10.88671875" customWidth="1" style="1" min="14" max="14"/>
    <col width="12" customWidth="1" style="1" min="15" max="15"/>
    <col width="11.109375" customWidth="1" style="1" min="16" max="16"/>
    <col width="8.109375" customWidth="1" style="1" min="17" max="17"/>
    <col width="13.5546875" customWidth="1" style="1" min="18" max="18"/>
    <col width="18.44140625" bestFit="1" customWidth="1" style="1" min="19" max="19"/>
    <col width="5.5546875" customWidth="1" style="1" min="20" max="20"/>
    <col width="4.6640625" customWidth="1" style="1" min="21" max="21"/>
    <col hidden="1" width="4.6640625" customWidth="1" style="1" min="22" max="23"/>
    <col width="4.6640625" customWidth="1" style="1" min="24" max="29"/>
    <col width="9.109375" customWidth="1" style="1" min="30" max="35"/>
    <col width="9.109375" customWidth="1" style="1" min="36" max="16384"/>
  </cols>
  <sheetData>
    <row r="1" ht="6" customHeight="1"/>
    <row r="2" ht="22.5" customHeight="1">
      <c r="B2" t="inlineStr">
        <is>
          <t>Production Date</t>
        </is>
      </c>
      <c r="C2" s="2" t="n">
        <v>44858</v>
      </c>
    </row>
    <row r="3" ht="18.75" customHeight="1" thickBot="1">
      <c r="B3" t="inlineStr">
        <is>
          <t>Ship Date</t>
        </is>
      </c>
      <c r="C3" s="3">
        <f>C2+1</f>
        <v/>
      </c>
      <c r="E3" s="3" t="n"/>
    </row>
    <row r="4" ht="29.25" customHeight="1" thickBot="1">
      <c r="F4" s="214" t="inlineStr">
        <is>
          <t>FORECAST</t>
        </is>
      </c>
      <c r="G4" s="215" t="n"/>
      <c r="H4" s="215" t="n"/>
      <c r="I4" s="216" t="n"/>
      <c r="J4" s="223" t="inlineStr">
        <is>
          <t>ACTUAL</t>
        </is>
      </c>
      <c r="K4" s="215" t="n"/>
      <c r="L4" s="215" t="n"/>
      <c r="M4" s="216" t="n"/>
      <c r="N4" s="4" t="inlineStr">
        <is>
          <t>Kronos</t>
        </is>
      </c>
      <c r="O4" s="188" t="inlineStr">
        <is>
          <t>Kronos (Clocked-in)</t>
        </is>
      </c>
      <c r="P4" s="132" t="inlineStr">
        <is>
          <t>Schedule</t>
        </is>
      </c>
      <c r="Q4" s="188" t="n"/>
      <c r="R4" s="134" t="n"/>
    </row>
    <row r="5" ht="43.8" customFormat="1" customHeight="1" s="4" thickBot="1">
      <c r="B5" s="219" t="inlineStr">
        <is>
          <t>ORDERED TOTALS</t>
        </is>
      </c>
      <c r="C5" s="220" t="n"/>
      <c r="E5" s="133" t="n"/>
      <c r="F5" s="6" t="inlineStr">
        <is>
          <t>Order</t>
        </is>
      </c>
      <c r="G5" s="7" t="inlineStr">
        <is>
          <t>Finished Good Pounds</t>
        </is>
      </c>
      <c r="H5" s="7" t="inlineStr">
        <is>
          <t>Prep Pounds</t>
        </is>
      </c>
      <c r="I5" s="151" t="inlineStr">
        <is>
          <t>Total Pounds</t>
        </is>
      </c>
      <c r="J5" s="9" t="inlineStr">
        <is>
          <t>Order</t>
        </is>
      </c>
      <c r="K5" s="10" t="inlineStr">
        <is>
          <t>Finished Good Pounds</t>
        </is>
      </c>
      <c r="L5" s="10" t="inlineStr">
        <is>
          <t>Prep Pounds</t>
        </is>
      </c>
      <c r="M5" s="174" t="inlineStr">
        <is>
          <t>Total Pounds</t>
        </is>
      </c>
      <c r="N5" s="194" t="inlineStr">
        <is>
          <t xml:space="preserve">Scheduled </t>
        </is>
      </c>
      <c r="O5" s="195" t="inlineStr">
        <is>
          <t>Actual</t>
        </is>
      </c>
      <c r="P5" s="196" t="inlineStr">
        <is>
          <t>Scheduled</t>
        </is>
      </c>
      <c r="Q5" s="197" t="inlineStr">
        <is>
          <t>TARGET HC</t>
        </is>
      </c>
      <c r="R5" s="12" t="inlineStr">
        <is>
          <t>Target EE Hours</t>
        </is>
      </c>
      <c r="S5" s="184" t="n"/>
      <c r="W5" s="4" t="inlineStr">
        <is>
          <t>Target UMPHR</t>
        </is>
      </c>
    </row>
    <row r="6">
      <c r="A6" s="166" t="n"/>
      <c r="B6" s="16" t="inlineStr">
        <is>
          <t>QT</t>
        </is>
      </c>
      <c r="C6" s="17" t="n">
        <v>63</v>
      </c>
      <c r="E6" s="161" t="inlineStr">
        <is>
          <t xml:space="preserve">Room 1 </t>
        </is>
      </c>
      <c r="F6" s="119" t="n">
        <v>28691</v>
      </c>
      <c r="G6" s="117" t="n">
        <v>14704.499</v>
      </c>
      <c r="H6" s="117" t="n">
        <v>4541.376342</v>
      </c>
      <c r="I6" s="152">
        <f>G6+H6</f>
        <v/>
      </c>
      <c r="J6" s="119" t="n">
        <v>29069</v>
      </c>
      <c r="K6" s="117" t="n">
        <v>14319.639</v>
      </c>
      <c r="L6" s="117" t="n">
        <v>4650.920835999999</v>
      </c>
      <c r="M6" s="162">
        <f>K6+L6</f>
        <v/>
      </c>
      <c r="N6" s="198" t="n">
        <v>80</v>
      </c>
      <c r="O6" s="199" t="n">
        <v>70</v>
      </c>
      <c r="P6" s="199" t="n">
        <v>80</v>
      </c>
      <c r="Q6" s="200" t="n">
        <v>84</v>
      </c>
      <c r="R6" s="189">
        <f>IF(J6=0,((F6/W6)),((J6/W6)))</f>
        <v/>
      </c>
      <c r="W6" s="1" t="n">
        <v>43</v>
      </c>
    </row>
    <row r="7">
      <c r="A7" s="166" t="n"/>
      <c r="B7" s="16" t="inlineStr">
        <is>
          <t>CANTEEN AZ</t>
        </is>
      </c>
      <c r="C7" s="17" t="n">
        <v>0</v>
      </c>
      <c r="E7" s="161" t="inlineStr">
        <is>
          <t>Rm 1 Extra</t>
        </is>
      </c>
      <c r="F7" s="120" t="n"/>
      <c r="G7" s="118" t="n"/>
      <c r="H7" s="118" t="n"/>
      <c r="I7" s="163" t="n"/>
      <c r="J7" s="120" t="n"/>
      <c r="K7" s="118" t="n"/>
      <c r="L7" s="118" t="n"/>
      <c r="M7" s="163" t="n"/>
      <c r="N7" s="179" t="n"/>
      <c r="O7" s="86" t="inlineStr">
        <is>
          <t>Absent</t>
        </is>
      </c>
      <c r="P7" s="90">
        <f>P6-O6</f>
        <v/>
      </c>
      <c r="Q7" s="143" t="n"/>
      <c r="R7" s="190" t="n"/>
      <c r="Y7" s="4" t="n"/>
      <c r="Z7" s="4" t="n"/>
      <c r="AA7" s="4" t="n"/>
      <c r="AB7" s="4" t="n"/>
    </row>
    <row r="8">
      <c r="B8" s="16" t="inlineStr">
        <is>
          <t>SYSCO</t>
        </is>
      </c>
      <c r="C8" s="17" t="n">
        <v>0</v>
      </c>
      <c r="E8" s="161" t="inlineStr">
        <is>
          <t>Room 2</t>
        </is>
      </c>
      <c r="F8" s="119" t="n">
        <v>795</v>
      </c>
      <c r="G8" s="117" t="n">
        <v>4383.258</v>
      </c>
      <c r="H8" s="117" t="n">
        <v>7719.482208999999</v>
      </c>
      <c r="I8" s="152">
        <f>G8+H8</f>
        <v/>
      </c>
      <c r="J8" s="119" t="n">
        <v>950</v>
      </c>
      <c r="K8" s="117" t="n">
        <v>5058.422</v>
      </c>
      <c r="L8" s="117" t="n">
        <v>8055.191250000002</v>
      </c>
      <c r="M8" s="162">
        <f>K8+L8</f>
        <v/>
      </c>
      <c r="N8" s="178" t="n">
        <v>29</v>
      </c>
      <c r="O8" s="88" t="n">
        <v>23</v>
      </c>
      <c r="P8" s="88" t="n">
        <v>26</v>
      </c>
      <c r="Q8" s="145" t="n">
        <v>29</v>
      </c>
      <c r="R8" s="191" t="n"/>
    </row>
    <row r="9">
      <c r="B9" s="16" t="inlineStr">
        <is>
          <t>SMITH'S</t>
        </is>
      </c>
      <c r="C9" s="17" t="n">
        <v>5832</v>
      </c>
      <c r="E9" s="161" t="inlineStr">
        <is>
          <t>Rm 2 Extra</t>
        </is>
      </c>
      <c r="F9" s="120" t="n"/>
      <c r="G9" s="118" t="n"/>
      <c r="H9" s="118" t="n"/>
      <c r="I9" s="163" t="n"/>
      <c r="J9" s="120" t="n"/>
      <c r="K9" s="118" t="n"/>
      <c r="L9" s="118" t="n"/>
      <c r="M9" s="163" t="n"/>
      <c r="N9" s="179" t="n"/>
      <c r="O9" s="86" t="inlineStr">
        <is>
          <t>Absent</t>
        </is>
      </c>
      <c r="P9" s="90">
        <f>P8-O8</f>
        <v/>
      </c>
      <c r="Q9" s="143" t="n"/>
      <c r="R9" s="190" t="n"/>
    </row>
    <row r="10">
      <c r="B10" s="28" t="inlineStr">
        <is>
          <t>SPROUTS AZ</t>
        </is>
      </c>
      <c r="C10" s="17" t="n">
        <v>395</v>
      </c>
      <c r="E10" s="161" t="inlineStr">
        <is>
          <t>Room 3</t>
        </is>
      </c>
      <c r="F10" s="119" t="n">
        <v>19770</v>
      </c>
      <c r="G10" s="117" t="n">
        <v>14133.527</v>
      </c>
      <c r="H10" s="117" t="n">
        <v>609.832284</v>
      </c>
      <c r="I10" s="152">
        <f>G10+H10</f>
        <v/>
      </c>
      <c r="J10" s="119" t="n">
        <v>19859</v>
      </c>
      <c r="K10" s="117" t="n">
        <v>14193.08</v>
      </c>
      <c r="L10" s="117" t="n">
        <v>649.015755</v>
      </c>
      <c r="M10" s="162">
        <f>K10+L10</f>
        <v/>
      </c>
      <c r="N10" s="178" t="n">
        <v>50</v>
      </c>
      <c r="O10" s="88" t="n">
        <v>48</v>
      </c>
      <c r="P10" s="88" t="n">
        <v>49</v>
      </c>
      <c r="Q10" s="145" t="n">
        <v>58</v>
      </c>
      <c r="R10" s="189">
        <f>IF(J10=0,((F10/W10)),((J10/W10)))</f>
        <v/>
      </c>
      <c r="W10" s="1" t="n">
        <v>52</v>
      </c>
    </row>
    <row r="11">
      <c r="B11" s="28" t="inlineStr">
        <is>
          <t>SPROUTS CO</t>
        </is>
      </c>
      <c r="C11" s="17" t="n">
        <v>0</v>
      </c>
      <c r="E11" s="161" t="inlineStr">
        <is>
          <t>Rm 3 Extra</t>
        </is>
      </c>
      <c r="F11" s="120" t="n"/>
      <c r="G11" s="118" t="n"/>
      <c r="H11" s="118" t="n"/>
      <c r="I11" s="163" t="n"/>
      <c r="J11" s="120" t="n"/>
      <c r="K11" s="118" t="n"/>
      <c r="L11" s="118" t="n"/>
      <c r="M11" s="163" t="n"/>
      <c r="N11" s="179" t="n"/>
      <c r="O11" s="86" t="inlineStr">
        <is>
          <t>Absent</t>
        </is>
      </c>
      <c r="P11" s="90">
        <f>P10-O10</f>
        <v/>
      </c>
      <c r="Q11" s="143" t="n"/>
      <c r="R11" s="190" t="n"/>
    </row>
    <row r="12">
      <c r="A12" s="166" t="n"/>
      <c r="B12" s="16" t="inlineStr">
        <is>
          <t>WM DC</t>
        </is>
      </c>
      <c r="C12" s="17" t="n">
        <v>0</v>
      </c>
      <c r="E12" s="161" t="inlineStr">
        <is>
          <t>Room 4</t>
        </is>
      </c>
      <c r="F12" s="119" t="n">
        <v>12816</v>
      </c>
      <c r="G12" s="117" t="n">
        <v>11154.131</v>
      </c>
      <c r="H12" s="117" t="n">
        <v>15021.340853</v>
      </c>
      <c r="I12" s="152">
        <f>G12+H12</f>
        <v/>
      </c>
      <c r="J12" s="119" t="n">
        <v>12920</v>
      </c>
      <c r="K12" s="117" t="n">
        <v>11242.6135</v>
      </c>
      <c r="L12" s="117" t="n">
        <v>14899.98906</v>
      </c>
      <c r="M12" s="162">
        <f>K12+L12</f>
        <v/>
      </c>
      <c r="N12" s="178" t="n">
        <v>44</v>
      </c>
      <c r="O12" s="88" t="n">
        <v>45</v>
      </c>
      <c r="P12" s="88" t="n">
        <v>46</v>
      </c>
      <c r="Q12" s="145" t="n">
        <v>46</v>
      </c>
      <c r="R12" s="189">
        <f>IF(J12=0,((F12/W12)),((J12/W12)))</f>
        <v/>
      </c>
      <c r="W12" s="1" t="n">
        <v>35</v>
      </c>
    </row>
    <row r="13">
      <c r="B13" s="16" t="inlineStr">
        <is>
          <t>ALBSFWY PHX</t>
        </is>
      </c>
      <c r="C13" s="17" t="n">
        <v>8514</v>
      </c>
      <c r="E13" s="161" t="inlineStr">
        <is>
          <t>Rm 4 Extra</t>
        </is>
      </c>
      <c r="F13" s="120" t="n"/>
      <c r="G13" s="118" t="n"/>
      <c r="H13" s="118" t="n"/>
      <c r="I13" s="163" t="n"/>
      <c r="J13" s="120" t="n"/>
      <c r="K13" s="118" t="n"/>
      <c r="L13" s="118" t="n"/>
      <c r="M13" s="163" t="n"/>
      <c r="N13" s="179" t="n"/>
      <c r="O13" s="86" t="inlineStr">
        <is>
          <t>Absent</t>
        </is>
      </c>
      <c r="P13" s="90">
        <f>P12-O12</f>
        <v/>
      </c>
      <c r="Q13" s="143" t="n"/>
      <c r="R13" s="190" t="n"/>
    </row>
    <row r="14">
      <c r="B14" s="16" t="inlineStr">
        <is>
          <t>KING SOOPERS</t>
        </is>
      </c>
      <c r="C14" s="17" t="n">
        <v>10087</v>
      </c>
      <c r="E14" s="161" t="inlineStr">
        <is>
          <t>Room 5</t>
        </is>
      </c>
      <c r="F14" s="119" t="n">
        <v>13839</v>
      </c>
      <c r="G14" s="117" t="n">
        <v>15489.43775</v>
      </c>
      <c r="H14" s="117" t="n">
        <v>16281.929453</v>
      </c>
      <c r="I14" s="152">
        <f>G14+H14</f>
        <v/>
      </c>
      <c r="J14" s="119" t="n">
        <v>14278</v>
      </c>
      <c r="K14" s="117" t="n">
        <v>16133.16325</v>
      </c>
      <c r="L14" s="117" t="n">
        <v>16917.328021</v>
      </c>
      <c r="M14" s="162">
        <f>K14+L14</f>
        <v/>
      </c>
      <c r="N14" s="178" t="n">
        <v>70</v>
      </c>
      <c r="O14" s="88" t="n">
        <v>61</v>
      </c>
      <c r="P14" s="88" t="n">
        <v>70</v>
      </c>
      <c r="Q14" s="145" t="n">
        <v>72</v>
      </c>
      <c r="R14" s="189">
        <f>IF(J14=0,((F14/W14)),((J14/W14)))</f>
        <v/>
      </c>
      <c r="W14" s="1" t="n">
        <v>42</v>
      </c>
    </row>
    <row r="15">
      <c r="B15" s="28" t="inlineStr">
        <is>
          <t>FRY'S</t>
        </is>
      </c>
      <c r="C15" s="17" t="n">
        <v>23019</v>
      </c>
      <c r="E15" s="161" t="inlineStr">
        <is>
          <t>Rm 5 Extra</t>
        </is>
      </c>
      <c r="F15" s="120" t="n"/>
      <c r="G15" s="118" t="n"/>
      <c r="H15" s="118" t="n"/>
      <c r="I15" s="163" t="n"/>
      <c r="J15" s="120" t="n"/>
      <c r="K15" s="118" t="n"/>
      <c r="L15" s="118" t="n"/>
      <c r="M15" s="163" t="n"/>
      <c r="N15" s="179" t="n"/>
      <c r="O15" s="86" t="inlineStr">
        <is>
          <t>Absent</t>
        </is>
      </c>
      <c r="P15" s="90">
        <f>P14-O14</f>
        <v/>
      </c>
      <c r="Q15" s="143" t="n"/>
      <c r="R15" s="190" t="n"/>
    </row>
    <row r="16">
      <c r="B16" s="43" t="inlineStr">
        <is>
          <t>RALPHS</t>
        </is>
      </c>
      <c r="C16" s="17" t="n">
        <v>1923</v>
      </c>
      <c r="E16" s="161" t="inlineStr">
        <is>
          <t>Room 6</t>
        </is>
      </c>
      <c r="F16" s="119" t="n">
        <v>0</v>
      </c>
      <c r="G16" s="117" t="n">
        <v>0</v>
      </c>
      <c r="H16" s="117" t="n">
        <v>7563.611060000002</v>
      </c>
      <c r="I16" s="152">
        <f>G16+H16</f>
        <v/>
      </c>
      <c r="J16" s="119" t="n">
        <v>0</v>
      </c>
      <c r="K16" s="117" t="n">
        <v>0</v>
      </c>
      <c r="L16" s="117" t="n">
        <v>7428.309453999999</v>
      </c>
      <c r="M16" s="162">
        <f>K16+L16</f>
        <v/>
      </c>
      <c r="N16" s="178" t="n">
        <v>10</v>
      </c>
      <c r="O16" s="88" t="n">
        <v>9</v>
      </c>
      <c r="P16" s="88" t="n">
        <v>11</v>
      </c>
      <c r="Q16" s="145" t="n">
        <v>11</v>
      </c>
      <c r="R16" s="192" t="n"/>
    </row>
    <row r="17" ht="15" customFormat="1" customHeight="1" s="4" thickBot="1">
      <c r="B17" s="43" t="inlineStr">
        <is>
          <t xml:space="preserve">DILLONS </t>
        </is>
      </c>
      <c r="C17" s="50" t="n">
        <v>0</v>
      </c>
      <c r="E17" s="161" t="inlineStr">
        <is>
          <t>Rm 6 Extra</t>
        </is>
      </c>
      <c r="F17" s="154" t="n"/>
      <c r="G17" s="155" t="n"/>
      <c r="H17" s="155" t="n"/>
      <c r="I17" s="164" t="n"/>
      <c r="J17" s="154" t="n"/>
      <c r="K17" s="155" t="n"/>
      <c r="L17" s="155" t="n"/>
      <c r="M17" s="164" t="n"/>
      <c r="N17" s="179" t="n"/>
      <c r="O17" s="86" t="inlineStr">
        <is>
          <t>Absent</t>
        </is>
      </c>
      <c r="P17" s="90">
        <f>P16-O16</f>
        <v/>
      </c>
      <c r="Q17" s="143" t="n"/>
      <c r="R17" s="193" t="n"/>
      <c r="S17" s="27" t="n"/>
      <c r="T17" s="27" t="n"/>
      <c r="U17" s="27" t="n"/>
      <c r="AC17" s="1" t="n"/>
    </row>
    <row r="18" ht="15" customHeight="1" thickBot="1">
      <c r="B18" s="16" t="inlineStr">
        <is>
          <t>SBUX PHX</t>
        </is>
      </c>
      <c r="C18" s="17" t="n">
        <v>9372</v>
      </c>
      <c r="E18" s="84" t="n"/>
      <c r="F18" s="148">
        <f>SUM(F6:F17)</f>
        <v/>
      </c>
      <c r="G18" s="148">
        <f>SUM(G6:G17)</f>
        <v/>
      </c>
      <c r="H18" s="148">
        <f>SUM(H6:H17)</f>
        <v/>
      </c>
      <c r="I18" s="148">
        <f>SUM(I6:I17)</f>
        <v/>
      </c>
      <c r="J18" s="149">
        <f>SUM(J6:J17)</f>
        <v/>
      </c>
      <c r="K18" s="149">
        <f>SUM(K6:K17)</f>
        <v/>
      </c>
      <c r="L18" s="149">
        <f>SUM(L6:L17)</f>
        <v/>
      </c>
      <c r="M18" s="175">
        <f>SUM(M6:M17)</f>
        <v/>
      </c>
      <c r="N18" s="201">
        <f>SUM(N16,N14,N12,N10,N8,N6)</f>
        <v/>
      </c>
      <c r="O18" s="204">
        <f>SUM(O16,O14,O12,O10,O8,O6)</f>
        <v/>
      </c>
      <c r="P18" s="204">
        <f>SUM(P16,P14,P12,P10,P8,P6)</f>
        <v/>
      </c>
      <c r="Q18" s="202" t="n"/>
      <c r="R18" s="182" t="n"/>
    </row>
    <row r="19" ht="15" customHeight="1" thickBot="1">
      <c r="B19" s="16" t="inlineStr">
        <is>
          <t>SBUX LV B</t>
        </is>
      </c>
      <c r="C19" s="17" t="n">
        <v>1100</v>
      </c>
      <c r="E19" s="82" t="n"/>
      <c r="F19" s="83" t="n"/>
      <c r="G19" s="83" t="n"/>
      <c r="H19" s="83" t="n"/>
      <c r="I19" s="83" t="n"/>
      <c r="J19" s="83" t="n"/>
      <c r="K19" s="83" t="n"/>
      <c r="L19" s="83" t="n"/>
      <c r="M19" s="83" t="n"/>
      <c r="N19" s="203" t="n"/>
      <c r="O19" s="207" t="inlineStr">
        <is>
          <t>Total Abs</t>
        </is>
      </c>
      <c r="P19" s="208">
        <f>SUM(P15,P13,P11,P9,P7,P17)</f>
        <v/>
      </c>
      <c r="Q19" s="183" t="n"/>
      <c r="R19" s="183" t="n"/>
    </row>
    <row r="20" ht="15" customHeight="1" thickBot="1">
      <c r="B20" s="16" t="inlineStr">
        <is>
          <t>SBUX LV</t>
        </is>
      </c>
      <c r="C20" s="17" t="n">
        <v>4355</v>
      </c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205" t="inlineStr">
        <is>
          <t>Total Abs %</t>
        </is>
      </c>
      <c r="P20" s="206">
        <f>IFERROR(P19/P18,0)</f>
        <v/>
      </c>
      <c r="Q20" s="139" t="n"/>
      <c r="R20" s="139" t="n"/>
    </row>
    <row r="21" ht="15" customHeight="1" thickBot="1">
      <c r="A21" s="123" t="n"/>
      <c r="B21" s="168" t="inlineStr">
        <is>
          <t>K&amp;G</t>
        </is>
      </c>
      <c r="C21" s="58" t="n">
        <v>788</v>
      </c>
    </row>
    <row r="22" ht="15" customHeight="1" thickBot="1"/>
    <row r="23" ht="15" customHeight="1" thickBot="1">
      <c r="C23" s="68" t="inlineStr">
        <is>
          <t>FORECAST</t>
        </is>
      </c>
      <c r="D23" s="209" t="inlineStr">
        <is>
          <t>Actual</t>
        </is>
      </c>
      <c r="E23" s="210" t="n"/>
      <c r="H23" s="53" t="n"/>
    </row>
    <row r="24">
      <c r="B24" s="70" t="n"/>
      <c r="C24" s="71" t="inlineStr">
        <is>
          <t>Order</t>
        </is>
      </c>
      <c r="D24" s="72" t="inlineStr">
        <is>
          <t>Order</t>
        </is>
      </c>
      <c r="E24" s="73" t="inlineStr">
        <is>
          <t>VAR</t>
        </is>
      </c>
    </row>
    <row r="25">
      <c r="B25" s="74" t="inlineStr">
        <is>
          <t>ALBSWY</t>
        </is>
      </c>
      <c r="C25" s="122" t="n">
        <v>8682</v>
      </c>
      <c r="D25" s="76" t="n">
        <v>9077</v>
      </c>
      <c r="E25" s="77">
        <f>IFERROR(D25-C25,0)</f>
        <v/>
      </c>
    </row>
    <row r="26">
      <c r="B26" s="74" t="inlineStr">
        <is>
          <t>TFSW</t>
        </is>
      </c>
      <c r="C26" s="122" t="n">
        <v>0</v>
      </c>
      <c r="D26" s="76" t="n">
        <v>0</v>
      </c>
      <c r="E26" s="77">
        <f>IFERROR(D26-C26,0)</f>
        <v/>
      </c>
      <c r="J26" s="123" t="n"/>
      <c r="M26" s="53" t="n"/>
      <c r="O26" s="4" t="n"/>
      <c r="Q26" s="4" t="n"/>
      <c r="R26" s="4" t="n"/>
    </row>
    <row r="27">
      <c r="B27" s="74" t="inlineStr">
        <is>
          <t>KRG</t>
        </is>
      </c>
      <c r="C27" s="122" t="n">
        <v>35610</v>
      </c>
      <c r="D27" s="76" t="n">
        <v>35402</v>
      </c>
      <c r="E27" s="77">
        <f>IFERROR(D27-C27,0)</f>
        <v/>
      </c>
      <c r="G27" s="53" t="n"/>
      <c r="M27" s="53" t="n"/>
      <c r="O27" s="4" t="n"/>
      <c r="Q27" s="4" t="n"/>
      <c r="R27" s="4" t="n"/>
    </row>
    <row r="28">
      <c r="B28" s="74" t="inlineStr">
        <is>
          <t>KRG HC</t>
        </is>
      </c>
      <c r="C28" s="122" t="n">
        <v>7894</v>
      </c>
      <c r="D28" s="76" t="n">
        <v>7550</v>
      </c>
      <c r="E28" s="77">
        <f>IFERROR(D28-C28,0)</f>
        <v/>
      </c>
      <c r="O28" s="4" t="n"/>
      <c r="Q28" s="4" t="n"/>
      <c r="R28" s="4" t="n"/>
    </row>
    <row r="29">
      <c r="B29" s="74" t="inlineStr">
        <is>
          <t>QT</t>
        </is>
      </c>
      <c r="C29" s="122" t="n">
        <v>2230</v>
      </c>
      <c r="D29" s="76" t="n">
        <v>2230</v>
      </c>
      <c r="E29" s="77">
        <f>IFERROR(D29-C29,0)</f>
        <v/>
      </c>
      <c r="O29" s="4" t="n"/>
      <c r="Q29" s="4" t="n"/>
      <c r="R29" s="4" t="n"/>
    </row>
    <row r="30">
      <c r="B30" s="74" t="inlineStr">
        <is>
          <t>WM</t>
        </is>
      </c>
      <c r="C30" s="122" t="n">
        <v>0</v>
      </c>
      <c r="D30" s="76" t="n">
        <v>0</v>
      </c>
      <c r="E30" s="77">
        <f>IFERROR(D30-C30,0)</f>
        <v/>
      </c>
      <c r="J30" s="53" t="n"/>
      <c r="K30" s="53" t="n"/>
      <c r="O30" s="4" t="n"/>
      <c r="Q30" s="4" t="n"/>
      <c r="R30" s="4" t="n"/>
    </row>
    <row r="31">
      <c r="B31" s="74" t="inlineStr">
        <is>
          <t>SBUX</t>
        </is>
      </c>
      <c r="C31" s="122" t="n">
        <v>14295</v>
      </c>
      <c r="D31" s="76" t="n">
        <v>15617</v>
      </c>
      <c r="E31" s="77">
        <f>IFERROR(D31-C31,0)</f>
        <v/>
      </c>
      <c r="K31" s="53" t="n"/>
      <c r="O31" s="4" t="n"/>
      <c r="Q31" s="4" t="n"/>
      <c r="R31" s="4" t="n"/>
    </row>
    <row r="32">
      <c r="B32" s="74" t="inlineStr">
        <is>
          <t>SPROUTS</t>
        </is>
      </c>
      <c r="C32" s="122" t="n">
        <v>2090</v>
      </c>
      <c r="D32" s="76" t="n">
        <v>2090</v>
      </c>
      <c r="E32" s="77">
        <f>IFERROR(D32-C32,0)</f>
        <v/>
      </c>
    </row>
    <row r="33" ht="15" customHeight="1" thickBot="1">
      <c r="B33" s="170" t="inlineStr">
        <is>
          <t>K&amp;G</t>
        </is>
      </c>
      <c r="C33" s="121" t="n">
        <v>5126</v>
      </c>
      <c r="D33" s="80" t="n">
        <v>5126</v>
      </c>
      <c r="E33" s="81">
        <f>IFERROR(D33-C33,0)</f>
        <v/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orientation="landscape" paperSize="3" scale="96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Brent Jones</dc:creator>
  <dcterms:created xsi:type="dcterms:W3CDTF">2021-05-17T22:15:28Z</dcterms:created>
  <dcterms:modified xsi:type="dcterms:W3CDTF">2022-10-28T03:19:50Z</dcterms:modified>
  <cp:lastModifiedBy>JBayingana</cp:lastModifiedBy>
  <cp:lastPrinted>2022-04-25T15:02:52Z</cp:lastPrinted>
</cp:coreProperties>
</file>